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9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10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11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12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14.xml" ContentType="application/vnd.openxmlformats-officedocument.drawing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drawings/drawing15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drawings/drawing16.xml" ContentType="application/vnd.openxmlformats-officedocument.drawing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7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18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drawings/drawing19.xml" ContentType="application/vnd.openxmlformats-officedocument.drawing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drawings/drawing20.xml" ContentType="application/vnd.openxmlformats-officedocument.drawing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drawings/drawing21.xml" ContentType="application/vnd.openxmlformats-officedocument.drawing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22.xml" ContentType="application/vnd.openxmlformats-officedocument.drawing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rren\googledrive2\Journal Article writing\Ultra thin shell CdS on Pbs CQD\essentials\"/>
    </mc:Choice>
  </mc:AlternateContent>
  <bookViews>
    <workbookView xWindow="0" yWindow="75" windowWidth="15195" windowHeight="7245"/>
  </bookViews>
  <sheets>
    <sheet name="summary" sheetId="3" r:id="rId1"/>
    <sheet name="Files to process" sheetId="2" r:id="rId2"/>
    <sheet name="calculate efficiencies" sheetId="1" r:id="rId3"/>
    <sheet name="PbS_ZnO_dark" sheetId="22" r:id="rId4"/>
    <sheet name="PbSCdS_pyr cds_dark" sheetId="21" r:id="rId5"/>
    <sheet name="PbSCdS_Pyr CdS anneal" sheetId="20" r:id="rId6"/>
    <sheet name="PbSCdS_br+EDT 5layers_dark" sheetId="19" r:id="rId7"/>
    <sheet name="PbSCdS_br+EDT 5layers2" sheetId="18" r:id="rId8"/>
    <sheet name="PbSCdS_br+EDT 5layers" sheetId="17" r:id="rId9"/>
    <sheet name="PbSCdS_br 7layers_dark" sheetId="16" r:id="rId10"/>
    <sheet name="PbSCdS_br 7 layers2try" sheetId="15" r:id="rId11"/>
    <sheet name="PbSCdS_br 7 layers2" sheetId="14" r:id="rId12"/>
    <sheet name="PbSCdS_br 7 layers" sheetId="13" r:id="rId13"/>
    <sheet name="PbSCdS_br 6layers_dark" sheetId="12" r:id="rId14"/>
    <sheet name="PbSCdS_br 6 layers2" sheetId="11" r:id="rId15"/>
    <sheet name="PbSCdS_br 6 layers" sheetId="10" r:id="rId16"/>
    <sheet name="PbSCdS_br 5layers_dark" sheetId="9" r:id="rId17"/>
    <sheet name="PbSCdS_br 5 layers" sheetId="8" r:id="rId18"/>
    <sheet name="PbSCdS_br 4layers_dark" sheetId="7" r:id="rId19"/>
    <sheet name="PbSCdS_br 4 layers" sheetId="6" r:id="rId20"/>
    <sheet name="PbS-zno1" sheetId="5" r:id="rId21"/>
    <sheet name="PbS-zno" sheetId="4" r:id="rId22"/>
  </sheets>
  <definedNames>
    <definedName name="CtoD" localSheetId="3">PbS_ZnO_dark!$A$12:$B$310</definedName>
    <definedName name="CtoD" localSheetId="19">'PbSCdS_br 4 layers'!$A$12:$B$310</definedName>
    <definedName name="CtoD" localSheetId="18">'PbSCdS_br 4layers_dark'!$A$12:$B$310</definedName>
    <definedName name="CtoD" localSheetId="17">'PbSCdS_br 5 layers'!$A$12:$B$310</definedName>
    <definedName name="CtoD" localSheetId="16">'PbSCdS_br 5layers_dark'!$A$12:$B$310</definedName>
    <definedName name="CtoD" localSheetId="15">'PbSCdS_br 6 layers'!$A$12:$B$310</definedName>
    <definedName name="CtoD" localSheetId="14">'PbSCdS_br 6 layers2'!$A$12:$B$310</definedName>
    <definedName name="CtoD" localSheetId="13">'PbSCdS_br 6layers_dark'!$A$12:$B$310</definedName>
    <definedName name="CtoD" localSheetId="12">'PbSCdS_br 7 layers'!$A$12:$B$310</definedName>
    <definedName name="CtoD" localSheetId="11">'PbSCdS_br 7 layers2'!$A$12:$B$310</definedName>
    <definedName name="CtoD" localSheetId="10">'PbSCdS_br 7 layers2try'!$A$12:$B$310</definedName>
    <definedName name="CtoD" localSheetId="9">'PbSCdS_br 7layers_dark'!$A$12:$B$310</definedName>
    <definedName name="CtoD" localSheetId="8">'PbSCdS_br+EDT 5layers'!$A$12:$B$310</definedName>
    <definedName name="CtoD" localSheetId="6">'PbSCdS_br+EDT 5layers_dark'!$A$12:$B$310</definedName>
    <definedName name="CtoD" localSheetId="7">'PbSCdS_br+EDT 5layers2'!$A$12:$B$310</definedName>
    <definedName name="CtoD" localSheetId="5">'PbSCdS_Pyr CdS anneal'!$A$12:$B$310</definedName>
    <definedName name="CtoD" localSheetId="4">'PbSCdS_pyr cds_dark'!$A$12:$B$310</definedName>
    <definedName name="CtoD" localSheetId="21">'PbS-zno'!$A$12:$B$310</definedName>
    <definedName name="CtoD" localSheetId="20">'PbS-zno1'!$A$12:$B$310</definedName>
    <definedName name="CtoD">'calculate efficiencies'!$A$12:$B$310</definedName>
    <definedName name="CtoDa" localSheetId="3">PbS_ZnO_dark!$A$12:$A$310</definedName>
    <definedName name="CtoDa" localSheetId="19">'PbSCdS_br 4 layers'!$A$12:$A$310</definedName>
    <definedName name="CtoDa" localSheetId="18">'PbSCdS_br 4layers_dark'!$A$12:$A$310</definedName>
    <definedName name="CtoDa" localSheetId="17">'PbSCdS_br 5 layers'!$A$12:$A$310</definedName>
    <definedName name="CtoDa" localSheetId="16">'PbSCdS_br 5layers_dark'!$A$12:$A$310</definedName>
    <definedName name="CtoDa" localSheetId="15">'PbSCdS_br 6 layers'!$A$12:$A$310</definedName>
    <definedName name="CtoDa" localSheetId="14">'PbSCdS_br 6 layers2'!$A$12:$A$310</definedName>
    <definedName name="CtoDa" localSheetId="13">'PbSCdS_br 6layers_dark'!$A$12:$A$310</definedName>
    <definedName name="CtoDa" localSheetId="12">'PbSCdS_br 7 layers'!$A$12:$A$310</definedName>
    <definedName name="CtoDa" localSheetId="11">'PbSCdS_br 7 layers2'!$A$12:$A$310</definedName>
    <definedName name="CtoDa" localSheetId="10">'PbSCdS_br 7 layers2try'!$A$12:$A$310</definedName>
    <definedName name="CtoDa" localSheetId="9">'PbSCdS_br 7layers_dark'!$A$12:$A$310</definedName>
    <definedName name="CtoDa" localSheetId="8">'PbSCdS_br+EDT 5layers'!$A$12:$A$310</definedName>
    <definedName name="CtoDa" localSheetId="6">'PbSCdS_br+EDT 5layers_dark'!$A$12:$A$310</definedName>
    <definedName name="CtoDa" localSheetId="7">'PbSCdS_br+EDT 5layers2'!$A$12:$A$310</definedName>
    <definedName name="CtoDa" localSheetId="5">'PbSCdS_Pyr CdS anneal'!$A$12:$A$310</definedName>
    <definedName name="CtoDa" localSheetId="4">'PbSCdS_pyr cds_dark'!$A$12:$A$310</definedName>
    <definedName name="CtoDa" localSheetId="21">'PbS-zno'!$A$12:$A$310</definedName>
    <definedName name="CtoDa" localSheetId="20">'PbS-zno1'!$A$12:$A$310</definedName>
    <definedName name="CtoDa">'calculate efficiencies'!$A$12:$A$310</definedName>
    <definedName name="CtoDb" localSheetId="3">PbS_ZnO_dark!$B$12:$B$310</definedName>
    <definedName name="CtoDb" localSheetId="19">'PbSCdS_br 4 layers'!$B$12:$B$310</definedName>
    <definedName name="CtoDb" localSheetId="18">'PbSCdS_br 4layers_dark'!$B$12:$B$310</definedName>
    <definedName name="CtoDb" localSheetId="17">'PbSCdS_br 5 layers'!$B$12:$B$310</definedName>
    <definedName name="CtoDb" localSheetId="16">'PbSCdS_br 5layers_dark'!$B$12:$B$310</definedName>
    <definedName name="CtoDb" localSheetId="15">'PbSCdS_br 6 layers'!$B$12:$B$310</definedName>
    <definedName name="CtoDb" localSheetId="14">'PbSCdS_br 6 layers2'!$B$12:$B$310</definedName>
    <definedName name="CtoDb" localSheetId="13">'PbSCdS_br 6layers_dark'!$B$12:$B$310</definedName>
    <definedName name="CtoDb" localSheetId="12">'PbSCdS_br 7 layers'!$B$12:$B$310</definedName>
    <definedName name="CtoDb" localSheetId="11">'PbSCdS_br 7 layers2'!$B$12:$B$310</definedName>
    <definedName name="CtoDb" localSheetId="10">'PbSCdS_br 7 layers2try'!$B$12:$B$310</definedName>
    <definedName name="CtoDb" localSheetId="9">'PbSCdS_br 7layers_dark'!$B$12:$B$310</definedName>
    <definedName name="CtoDb" localSheetId="8">'PbSCdS_br+EDT 5layers'!$B$12:$B$310</definedName>
    <definedName name="CtoDb" localSheetId="6">'PbSCdS_br+EDT 5layers_dark'!$B$12:$B$310</definedName>
    <definedName name="CtoDb" localSheetId="7">'PbSCdS_br+EDT 5layers2'!$B$12:$B$310</definedName>
    <definedName name="CtoDb" localSheetId="5">'PbSCdS_Pyr CdS anneal'!$B$12:$B$310</definedName>
    <definedName name="CtoDb" localSheetId="4">'PbSCdS_pyr cds_dark'!$B$12:$B$310</definedName>
    <definedName name="CtoDb" localSheetId="21">'PbS-zno'!$B$12:$B$310</definedName>
    <definedName name="CtoDb" localSheetId="20">'PbS-zno1'!$B$12:$B$310</definedName>
    <definedName name="CtoDb">'calculate efficiencies'!$B$12:$B$310</definedName>
    <definedName name="CtoDj" localSheetId="3">PbS_ZnO_dark!$J$12:$J$310</definedName>
    <definedName name="CtoDj" localSheetId="19">'PbSCdS_br 4 layers'!$J$12:$J$310</definedName>
    <definedName name="CtoDj" localSheetId="18">'PbSCdS_br 4layers_dark'!$J$12:$J$310</definedName>
    <definedName name="CtoDj" localSheetId="17">'PbSCdS_br 5 layers'!$J$12:$J$310</definedName>
    <definedName name="CtoDj" localSheetId="16">'PbSCdS_br 5layers_dark'!$J$12:$J$310</definedName>
    <definedName name="CtoDj" localSheetId="15">'PbSCdS_br 6 layers'!$J$12:$J$310</definedName>
    <definedName name="CtoDj" localSheetId="14">'PbSCdS_br 6 layers2'!$J$12:$J$310</definedName>
    <definedName name="CtoDj" localSheetId="13">'PbSCdS_br 6layers_dark'!$J$12:$J$310</definedName>
    <definedName name="CtoDj" localSheetId="12">'PbSCdS_br 7 layers'!$J$12:$J$310</definedName>
    <definedName name="CtoDj" localSheetId="11">'PbSCdS_br 7 layers2'!$J$12:$J$310</definedName>
    <definedName name="CtoDj" localSheetId="10">'PbSCdS_br 7 layers2try'!$J$12:$J$310</definedName>
    <definedName name="CtoDj" localSheetId="9">'PbSCdS_br 7layers_dark'!$J$12:$J$310</definedName>
    <definedName name="CtoDj" localSheetId="8">'PbSCdS_br+EDT 5layers'!$J$12:$J$310</definedName>
    <definedName name="CtoDj" localSheetId="6">'PbSCdS_br+EDT 5layers_dark'!$J$12:$J$310</definedName>
    <definedName name="CtoDj" localSheetId="7">'PbSCdS_br+EDT 5layers2'!$J$12:$J$310</definedName>
    <definedName name="CtoDj" localSheetId="5">'PbSCdS_Pyr CdS anneal'!$J$12:$J$310</definedName>
    <definedName name="CtoDj" localSheetId="4">'PbSCdS_pyr cds_dark'!$J$12:$J$310</definedName>
    <definedName name="CtoDj" localSheetId="21">'PbS-zno'!$J$12:$J$310</definedName>
    <definedName name="CtoDj" localSheetId="20">'PbS-zno1'!$J$12:$J$310</definedName>
    <definedName name="CtoDj">'calculate efficiencies'!$J$12:$J$310</definedName>
    <definedName name="CtoDk" localSheetId="3">PbS_ZnO_dark!$K$12:$K$310</definedName>
    <definedName name="CtoDk" localSheetId="19">'PbSCdS_br 4 layers'!$K$12:$K$310</definedName>
    <definedName name="CtoDk" localSheetId="18">'PbSCdS_br 4layers_dark'!$K$12:$K$310</definedName>
    <definedName name="CtoDk" localSheetId="17">'PbSCdS_br 5 layers'!$K$12:$K$310</definedName>
    <definedName name="CtoDk" localSheetId="16">'PbSCdS_br 5layers_dark'!$K$12:$K$310</definedName>
    <definedName name="CtoDk" localSheetId="15">'PbSCdS_br 6 layers'!$K$12:$K$310</definedName>
    <definedName name="CtoDk" localSheetId="14">'PbSCdS_br 6 layers2'!$K$12:$K$310</definedName>
    <definedName name="CtoDk" localSheetId="13">'PbSCdS_br 6layers_dark'!$K$12:$K$310</definedName>
    <definedName name="CtoDk" localSheetId="12">'PbSCdS_br 7 layers'!$K$12:$K$310</definedName>
    <definedName name="CtoDk" localSheetId="11">'PbSCdS_br 7 layers2'!$K$12:$K$310</definedName>
    <definedName name="CtoDk" localSheetId="10">'PbSCdS_br 7 layers2try'!$K$12:$K$310</definedName>
    <definedName name="CtoDk" localSheetId="9">'PbSCdS_br 7layers_dark'!$K$12:$K$310</definedName>
    <definedName name="CtoDk" localSheetId="8">'PbSCdS_br+EDT 5layers'!$K$12:$K$310</definedName>
    <definedName name="CtoDk" localSheetId="6">'PbSCdS_br+EDT 5layers_dark'!$K$12:$K$310</definedName>
    <definedName name="CtoDk" localSheetId="7">'PbSCdS_br+EDT 5layers2'!$K$12:$K$310</definedName>
    <definedName name="CtoDk" localSheetId="5">'PbSCdS_Pyr CdS anneal'!$K$12:$K$310</definedName>
    <definedName name="CtoDk" localSheetId="4">'PbSCdS_pyr cds_dark'!$K$12:$K$310</definedName>
    <definedName name="CtoDk" localSheetId="21">'PbS-zno'!$K$12:$K$310</definedName>
    <definedName name="CtoDk" localSheetId="20">'PbS-zno1'!$K$12:$K$310</definedName>
    <definedName name="CtoDk">'calculate efficiencies'!$K$12:$K$310</definedName>
    <definedName name="DtoB" localSheetId="3">PbS_ZnO_dark!$A$311:$B$408</definedName>
    <definedName name="DtoB" localSheetId="19">'PbSCdS_br 4 layers'!$A$311:$B$408</definedName>
    <definedName name="DtoB" localSheetId="18">'PbSCdS_br 4layers_dark'!$A$311:$B$408</definedName>
    <definedName name="DtoB" localSheetId="17">'PbSCdS_br 5 layers'!$A$311:$B$408</definedName>
    <definedName name="DtoB" localSheetId="16">'PbSCdS_br 5layers_dark'!$A$311:$B$408</definedName>
    <definedName name="DtoB" localSheetId="15">'PbSCdS_br 6 layers'!$A$311:$B$408</definedName>
    <definedName name="DtoB" localSheetId="14">'PbSCdS_br 6 layers2'!$A$311:$B$408</definedName>
    <definedName name="DtoB" localSheetId="13">'PbSCdS_br 6layers_dark'!$A$311:$B$408</definedName>
    <definedName name="DtoB" localSheetId="12">'PbSCdS_br 7 layers'!$A$311:$B$408</definedName>
    <definedName name="DtoB" localSheetId="11">'PbSCdS_br 7 layers2'!$A$311:$B$408</definedName>
    <definedName name="DtoB" localSheetId="10">'PbSCdS_br 7 layers2try'!$A$311:$B$408</definedName>
    <definedName name="DtoB" localSheetId="9">'PbSCdS_br 7layers_dark'!$A$311:$B$408</definedName>
    <definedName name="DtoB" localSheetId="8">'PbSCdS_br+EDT 5layers'!$A$311:$B$408</definedName>
    <definedName name="DtoB" localSheetId="6">'PbSCdS_br+EDT 5layers_dark'!$A$311:$B$408</definedName>
    <definedName name="DtoB" localSheetId="7">'PbSCdS_br+EDT 5layers2'!$A$311:$B$408</definedName>
    <definedName name="DtoB" localSheetId="5">'PbSCdS_Pyr CdS anneal'!$A$311:$B$408</definedName>
    <definedName name="DtoB" localSheetId="4">'PbSCdS_pyr cds_dark'!$A$311:$B$408</definedName>
    <definedName name="DtoB" localSheetId="21">'PbS-zno'!$A$311:$B$408</definedName>
    <definedName name="DtoB" localSheetId="20">'PbS-zno1'!$A$311:$B$408</definedName>
    <definedName name="DtoB">'calculate efficiencies'!$A$311:$B$408</definedName>
    <definedName name="DtoBa" localSheetId="3">PbS_ZnO_dark!$A$311:$A$410</definedName>
    <definedName name="DtoBa" localSheetId="19">'PbSCdS_br 4 layers'!$A$311:$A$410</definedName>
    <definedName name="DtoBa" localSheetId="18">'PbSCdS_br 4layers_dark'!$A$311:$A$410</definedName>
    <definedName name="DtoBa" localSheetId="17">'PbSCdS_br 5 layers'!$A$311:$A$410</definedName>
    <definedName name="DtoBa" localSheetId="16">'PbSCdS_br 5layers_dark'!$A$311:$A$410</definedName>
    <definedName name="DtoBa" localSheetId="15">'PbSCdS_br 6 layers'!$A$311:$A$410</definedName>
    <definedName name="DtoBa" localSheetId="14">'PbSCdS_br 6 layers2'!$A$311:$A$410</definedName>
    <definedName name="DtoBa" localSheetId="13">'PbSCdS_br 6layers_dark'!$A$311:$A$410</definedName>
    <definedName name="DtoBa" localSheetId="12">'PbSCdS_br 7 layers'!$A$311:$A$410</definedName>
    <definedName name="DtoBa" localSheetId="11">'PbSCdS_br 7 layers2'!$A$311:$A$410</definedName>
    <definedName name="DtoBa" localSheetId="10">'PbSCdS_br 7 layers2try'!$A$311:$A$410</definedName>
    <definedName name="DtoBa" localSheetId="9">'PbSCdS_br 7layers_dark'!$A$311:$A$410</definedName>
    <definedName name="DtoBa" localSheetId="8">'PbSCdS_br+EDT 5layers'!$A$311:$A$410</definedName>
    <definedName name="DtoBa" localSheetId="6">'PbSCdS_br+EDT 5layers_dark'!$A$311:$A$410</definedName>
    <definedName name="DtoBa" localSheetId="7">'PbSCdS_br+EDT 5layers2'!$A$311:$A$410</definedName>
    <definedName name="DtoBa" localSheetId="5">'PbSCdS_Pyr CdS anneal'!$A$311:$A$410</definedName>
    <definedName name="DtoBa" localSheetId="4">'PbSCdS_pyr cds_dark'!$A$311:$A$410</definedName>
    <definedName name="DtoBa" localSheetId="21">'PbS-zno'!$A$311:$A$410</definedName>
    <definedName name="DtoBa" localSheetId="20">'PbS-zno1'!$A$311:$A$410</definedName>
    <definedName name="DtoBa">'calculate efficiencies'!$A$311:$A$410</definedName>
    <definedName name="DtoBb" localSheetId="3">PbS_ZnO_dark!$B$311:$B$410</definedName>
    <definedName name="DtoBb" localSheetId="19">'PbSCdS_br 4 layers'!$B$311:$B$410</definedName>
    <definedName name="DtoBb" localSheetId="18">'PbSCdS_br 4layers_dark'!$B$311:$B$410</definedName>
    <definedName name="DtoBb" localSheetId="17">'PbSCdS_br 5 layers'!$B$311:$B$410</definedName>
    <definedName name="DtoBb" localSheetId="16">'PbSCdS_br 5layers_dark'!$B$311:$B$410</definedName>
    <definedName name="DtoBb" localSheetId="15">'PbSCdS_br 6 layers'!$B$311:$B$410</definedName>
    <definedName name="DtoBb" localSheetId="14">'PbSCdS_br 6 layers2'!$B$311:$B$410</definedName>
    <definedName name="DtoBb" localSheetId="13">'PbSCdS_br 6layers_dark'!$B$311:$B$410</definedName>
    <definedName name="DtoBb" localSheetId="12">'PbSCdS_br 7 layers'!$B$311:$B$410</definedName>
    <definedName name="DtoBb" localSheetId="11">'PbSCdS_br 7 layers2'!$B$311:$B$410</definedName>
    <definedName name="DtoBb" localSheetId="10">'PbSCdS_br 7 layers2try'!$B$311:$B$410</definedName>
    <definedName name="DtoBb" localSheetId="9">'PbSCdS_br 7layers_dark'!$B$311:$B$410</definedName>
    <definedName name="DtoBb" localSheetId="8">'PbSCdS_br+EDT 5layers'!$B$311:$B$410</definedName>
    <definedName name="DtoBb" localSheetId="6">'PbSCdS_br+EDT 5layers_dark'!$B$311:$B$410</definedName>
    <definedName name="DtoBb" localSheetId="7">'PbSCdS_br+EDT 5layers2'!$B$311:$B$410</definedName>
    <definedName name="DtoBb" localSheetId="5">'PbSCdS_Pyr CdS anneal'!$B$311:$B$410</definedName>
    <definedName name="DtoBb" localSheetId="4">'PbSCdS_pyr cds_dark'!$B$311:$B$410</definedName>
    <definedName name="DtoBb" localSheetId="21">'PbS-zno'!$B$311:$B$410</definedName>
    <definedName name="DtoBb" localSheetId="20">'PbS-zno1'!$B$311:$B$410</definedName>
    <definedName name="DtoBb">'calculate efficiencies'!$B$311:$B$410</definedName>
    <definedName name="DtoBj" localSheetId="3">PbS_ZnO_dark!$J$311:$J$410</definedName>
    <definedName name="DtoBj" localSheetId="19">'PbSCdS_br 4 layers'!$J$311:$J$410</definedName>
    <definedName name="DtoBj" localSheetId="18">'PbSCdS_br 4layers_dark'!$J$311:$J$410</definedName>
    <definedName name="DtoBj" localSheetId="17">'PbSCdS_br 5 layers'!$J$311:$J$410</definedName>
    <definedName name="DtoBj" localSheetId="16">'PbSCdS_br 5layers_dark'!$J$311:$J$410</definedName>
    <definedName name="DtoBj" localSheetId="15">'PbSCdS_br 6 layers'!$J$311:$J$410</definedName>
    <definedName name="DtoBj" localSheetId="14">'PbSCdS_br 6 layers2'!$J$311:$J$410</definedName>
    <definedName name="DtoBj" localSheetId="13">'PbSCdS_br 6layers_dark'!$J$311:$J$410</definedName>
    <definedName name="DtoBj" localSheetId="12">'PbSCdS_br 7 layers'!$J$311:$J$410</definedName>
    <definedName name="DtoBj" localSheetId="11">'PbSCdS_br 7 layers2'!$J$311:$J$410</definedName>
    <definedName name="DtoBj" localSheetId="10">'PbSCdS_br 7 layers2try'!$J$311:$J$410</definedName>
    <definedName name="DtoBj" localSheetId="9">'PbSCdS_br 7layers_dark'!$J$311:$J$410</definedName>
    <definedName name="DtoBj" localSheetId="8">'PbSCdS_br+EDT 5layers'!$J$311:$J$410</definedName>
    <definedName name="DtoBj" localSheetId="6">'PbSCdS_br+EDT 5layers_dark'!$J$311:$J$410</definedName>
    <definedName name="DtoBj" localSheetId="7">'PbSCdS_br+EDT 5layers2'!$J$311:$J$410</definedName>
    <definedName name="DtoBj" localSheetId="5">'PbSCdS_Pyr CdS anneal'!$J$311:$J$410</definedName>
    <definedName name="DtoBj" localSheetId="4">'PbSCdS_pyr cds_dark'!$J$311:$J$410</definedName>
    <definedName name="DtoBj" localSheetId="21">'PbS-zno'!$J$311:$J$410</definedName>
    <definedName name="DtoBj" localSheetId="20">'PbS-zno1'!$J$311:$J$410</definedName>
    <definedName name="DtoBj">'calculate efficiencies'!$J$311:$J$410</definedName>
    <definedName name="DtoBk" localSheetId="3">PbS_ZnO_dark!$K$311:$K$410</definedName>
    <definedName name="DtoBk" localSheetId="19">'PbSCdS_br 4 layers'!$K$311:$K$410</definedName>
    <definedName name="DtoBk" localSheetId="18">'PbSCdS_br 4layers_dark'!$K$311:$K$410</definedName>
    <definedName name="DtoBk" localSheetId="17">'PbSCdS_br 5 layers'!$K$311:$K$410</definedName>
    <definedName name="DtoBk" localSheetId="16">'PbSCdS_br 5layers_dark'!$K$311:$K$410</definedName>
    <definedName name="DtoBk" localSheetId="15">'PbSCdS_br 6 layers'!$K$311:$K$410</definedName>
    <definedName name="DtoBk" localSheetId="14">'PbSCdS_br 6 layers2'!$K$311:$K$410</definedName>
    <definedName name="DtoBk" localSheetId="13">'PbSCdS_br 6layers_dark'!$K$311:$K$410</definedName>
    <definedName name="DtoBk" localSheetId="12">'PbSCdS_br 7 layers'!$K$311:$K$410</definedName>
    <definedName name="DtoBk" localSheetId="11">'PbSCdS_br 7 layers2'!$K$311:$K$410</definedName>
    <definedName name="DtoBk" localSheetId="10">'PbSCdS_br 7 layers2try'!$K$311:$K$410</definedName>
    <definedName name="DtoBk" localSheetId="9">'PbSCdS_br 7layers_dark'!$K$311:$K$410</definedName>
    <definedName name="DtoBk" localSheetId="8">'PbSCdS_br+EDT 5layers'!$K$311:$K$410</definedName>
    <definedName name="DtoBk" localSheetId="6">'PbSCdS_br+EDT 5layers_dark'!$K$311:$K$410</definedName>
    <definedName name="DtoBk" localSheetId="7">'PbSCdS_br+EDT 5layers2'!$K$311:$K$410</definedName>
    <definedName name="DtoBk" localSheetId="5">'PbSCdS_Pyr CdS anneal'!$K$311:$K$410</definedName>
    <definedName name="DtoBk" localSheetId="4">'PbSCdS_pyr cds_dark'!$K$311:$K$410</definedName>
    <definedName name="DtoBk" localSheetId="21">'PbS-zno'!$K$311:$K$410</definedName>
    <definedName name="DtoBk" localSheetId="20">'PbS-zno1'!$K$311:$K$410</definedName>
    <definedName name="DtoBk">'calculate efficiencies'!$K$311:$K$410</definedName>
    <definedName name="firsttwo" localSheetId="3">PbS_ZnO_dark!$A$10:$B$11</definedName>
    <definedName name="firsttwo" localSheetId="19">'PbSCdS_br 4 layers'!$A$10:$B$11</definedName>
    <definedName name="firsttwo" localSheetId="18">'PbSCdS_br 4layers_dark'!$A$10:$B$11</definedName>
    <definedName name="firsttwo" localSheetId="17">'PbSCdS_br 5 layers'!$A$10:$B$11</definedName>
    <definedName name="firsttwo" localSheetId="16">'PbSCdS_br 5layers_dark'!$A$10:$B$11</definedName>
    <definedName name="firsttwo" localSheetId="15">'PbSCdS_br 6 layers'!$A$10:$B$11</definedName>
    <definedName name="firsttwo" localSheetId="14">'PbSCdS_br 6 layers2'!$A$10:$B$11</definedName>
    <definedName name="firsttwo" localSheetId="13">'PbSCdS_br 6layers_dark'!$A$10:$B$11</definedName>
    <definedName name="firsttwo" localSheetId="12">'PbSCdS_br 7 layers'!$A$10:$B$11</definedName>
    <definedName name="firsttwo" localSheetId="11">'PbSCdS_br 7 layers2'!$A$10:$B$11</definedName>
    <definedName name="firsttwo" localSheetId="10">'PbSCdS_br 7 layers2try'!$A$10:$B$11</definedName>
    <definedName name="firsttwo" localSheetId="9">'PbSCdS_br 7layers_dark'!$A$10:$B$11</definedName>
    <definedName name="firsttwo" localSheetId="8">'PbSCdS_br+EDT 5layers'!$A$10:$B$11</definedName>
    <definedName name="firsttwo" localSheetId="6">'PbSCdS_br+EDT 5layers_dark'!$A$10:$B$11</definedName>
    <definedName name="firsttwo" localSheetId="7">'PbSCdS_br+EDT 5layers2'!$A$10:$B$11</definedName>
    <definedName name="firsttwo" localSheetId="5">'PbSCdS_Pyr CdS anneal'!$A$10:$B$11</definedName>
    <definedName name="firsttwo" localSheetId="4">'PbSCdS_pyr cds_dark'!$A$10:$B$11</definedName>
    <definedName name="firsttwo" localSheetId="21">'PbS-zno'!$A$10:$B$11</definedName>
    <definedName name="firsttwo" localSheetId="20">'PbS-zno1'!$A$10:$B$11</definedName>
    <definedName name="firsttwo">'calculate efficiencies'!$A$10:$B$11</definedName>
    <definedName name="lasttwo" localSheetId="3">PbS_ZnO_dark!$A$409:$B$410</definedName>
    <definedName name="lasttwo" localSheetId="19">'PbSCdS_br 4 layers'!$A$409:$B$410</definedName>
    <definedName name="lasttwo" localSheetId="18">'PbSCdS_br 4layers_dark'!$A$409:$B$410</definedName>
    <definedName name="lasttwo" localSheetId="17">'PbSCdS_br 5 layers'!$A$409:$B$410</definedName>
    <definedName name="lasttwo" localSheetId="16">'PbSCdS_br 5layers_dark'!$A$409:$B$410</definedName>
    <definedName name="lasttwo" localSheetId="15">'PbSCdS_br 6 layers'!$A$409:$B$410</definedName>
    <definedName name="lasttwo" localSheetId="14">'PbSCdS_br 6 layers2'!$A$409:$B$410</definedName>
    <definedName name="lasttwo" localSheetId="13">'PbSCdS_br 6layers_dark'!$A$409:$B$410</definedName>
    <definedName name="lasttwo" localSheetId="12">'PbSCdS_br 7 layers'!$A$409:$B$410</definedName>
    <definedName name="lasttwo" localSheetId="11">'PbSCdS_br 7 layers2'!$A$409:$B$410</definedName>
    <definedName name="lasttwo" localSheetId="10">'PbSCdS_br 7 layers2try'!$A$409:$B$410</definedName>
    <definedName name="lasttwo" localSheetId="9">'PbSCdS_br 7layers_dark'!$A$409:$B$410</definedName>
    <definedName name="lasttwo" localSheetId="8">'PbSCdS_br+EDT 5layers'!$A$409:$B$410</definedName>
    <definedName name="lasttwo" localSheetId="6">'PbSCdS_br+EDT 5layers_dark'!$A$409:$B$410</definedName>
    <definedName name="lasttwo" localSheetId="7">'PbSCdS_br+EDT 5layers2'!$A$409:$B$410</definedName>
    <definedName name="lasttwo" localSheetId="5">'PbSCdS_Pyr CdS anneal'!$A$409:$B$410</definedName>
    <definedName name="lasttwo" localSheetId="4">'PbSCdS_pyr cds_dark'!$A$409:$B$410</definedName>
    <definedName name="lasttwo" localSheetId="21">'PbS-zno'!$A$409:$B$410</definedName>
    <definedName name="lasttwo" localSheetId="20">'PbS-zno1'!$A$409:$B$410</definedName>
    <definedName name="lasttwo">'calculate efficiencies'!$A$409:$B$410</definedName>
  </definedNames>
  <calcPr calcId="152511"/>
</workbook>
</file>

<file path=xl/calcChain.xml><?xml version="1.0" encoding="utf-8"?>
<calcChain xmlns="http://schemas.openxmlformats.org/spreadsheetml/2006/main">
  <c r="F12" i="22" l="1"/>
  <c r="F15" i="22"/>
  <c r="E15" i="22" s="1"/>
  <c r="F14" i="22"/>
  <c r="E14" i="22" s="1"/>
  <c r="M14" i="22" s="1"/>
  <c r="F11" i="22"/>
  <c r="F17" i="22" s="1"/>
  <c r="E17" i="22" s="1"/>
  <c r="F10" i="22"/>
  <c r="E10" i="22" s="1"/>
  <c r="G27" i="22"/>
  <c r="E27" i="22"/>
  <c r="G26" i="22"/>
  <c r="E26" i="22"/>
  <c r="J10" i="22"/>
  <c r="K10" i="22"/>
  <c r="M10" i="22"/>
  <c r="E11" i="22"/>
  <c r="O10" i="22" s="1"/>
  <c r="E12" i="22"/>
  <c r="J11" i="22"/>
  <c r="K11" i="22"/>
  <c r="M11" i="22"/>
  <c r="O11" i="22"/>
  <c r="J12" i="22"/>
  <c r="K12" i="22"/>
  <c r="J13" i="22"/>
  <c r="K13" i="22"/>
  <c r="M13" i="22"/>
  <c r="J14" i="22"/>
  <c r="K14" i="22"/>
  <c r="J15" i="22"/>
  <c r="K15" i="22"/>
  <c r="M15" i="22"/>
  <c r="J16" i="22"/>
  <c r="K16" i="22"/>
  <c r="M16" i="22"/>
  <c r="J17" i="22"/>
  <c r="J18" i="22"/>
  <c r="J19" i="22"/>
  <c r="J20" i="22"/>
  <c r="J21" i="22"/>
  <c r="J22" i="22"/>
  <c r="J23" i="22"/>
  <c r="J24" i="22"/>
  <c r="J25" i="22"/>
  <c r="J26" i="22"/>
  <c r="J27" i="22"/>
  <c r="J28" i="22"/>
  <c r="J29" i="22"/>
  <c r="J30" i="22"/>
  <c r="J31" i="22"/>
  <c r="J32" i="22"/>
  <c r="J33" i="22"/>
  <c r="J34" i="22"/>
  <c r="J35" i="22"/>
  <c r="J36" i="22"/>
  <c r="J37" i="22"/>
  <c r="J38" i="22"/>
  <c r="J39" i="22"/>
  <c r="J40" i="22"/>
  <c r="J41" i="22"/>
  <c r="J42" i="22"/>
  <c r="J43" i="22"/>
  <c r="J44" i="22"/>
  <c r="J45" i="22"/>
  <c r="J46" i="22"/>
  <c r="J47" i="22"/>
  <c r="J48" i="22"/>
  <c r="J49" i="22"/>
  <c r="J50" i="22"/>
  <c r="J51" i="22"/>
  <c r="J52" i="22"/>
  <c r="J53" i="22"/>
  <c r="J54" i="22"/>
  <c r="J55" i="22"/>
  <c r="J56" i="22"/>
  <c r="J57" i="22"/>
  <c r="J58" i="22"/>
  <c r="J59" i="22"/>
  <c r="J60" i="22"/>
  <c r="J61" i="22"/>
  <c r="J62" i="22"/>
  <c r="J63" i="22"/>
  <c r="J64" i="22"/>
  <c r="J65" i="22"/>
  <c r="J66" i="22"/>
  <c r="J67" i="22"/>
  <c r="J68" i="22"/>
  <c r="J69" i="22"/>
  <c r="J70" i="22"/>
  <c r="J71" i="22"/>
  <c r="J72" i="22"/>
  <c r="J73" i="22"/>
  <c r="J74" i="22"/>
  <c r="J75" i="22"/>
  <c r="J76" i="22"/>
  <c r="J77" i="22"/>
  <c r="J78" i="22"/>
  <c r="J79" i="22"/>
  <c r="J80" i="22"/>
  <c r="J81" i="22"/>
  <c r="J82" i="22"/>
  <c r="J83" i="22"/>
  <c r="J84" i="22"/>
  <c r="J85" i="22"/>
  <c r="J86" i="22"/>
  <c r="J87" i="22"/>
  <c r="J88" i="22"/>
  <c r="J89" i="22"/>
  <c r="J90" i="22"/>
  <c r="J91" i="22"/>
  <c r="J92" i="22"/>
  <c r="J93" i="22"/>
  <c r="J94" i="22"/>
  <c r="J95" i="22"/>
  <c r="J96" i="22"/>
  <c r="J97" i="22"/>
  <c r="J98" i="22"/>
  <c r="J99" i="22"/>
  <c r="J100" i="22"/>
  <c r="J101" i="22"/>
  <c r="J102" i="22"/>
  <c r="J103" i="22"/>
  <c r="J104" i="22"/>
  <c r="J105" i="22"/>
  <c r="J106" i="22"/>
  <c r="J107" i="22"/>
  <c r="J108" i="22"/>
  <c r="J109" i="22"/>
  <c r="J110" i="22"/>
  <c r="J111" i="22"/>
  <c r="J112" i="22"/>
  <c r="J113" i="22"/>
  <c r="J114" i="22"/>
  <c r="J115" i="22"/>
  <c r="J116" i="22"/>
  <c r="J117" i="22"/>
  <c r="J118" i="22"/>
  <c r="J119" i="22"/>
  <c r="J120" i="22"/>
  <c r="J121" i="22"/>
  <c r="J122" i="22"/>
  <c r="J123" i="22"/>
  <c r="J124" i="22"/>
  <c r="J125" i="22"/>
  <c r="J126" i="22"/>
  <c r="J127" i="22"/>
  <c r="J128" i="22"/>
  <c r="J129" i="22"/>
  <c r="J130" i="22"/>
  <c r="J131" i="22"/>
  <c r="J132" i="22"/>
  <c r="J133" i="22"/>
  <c r="J134" i="22"/>
  <c r="J135" i="22"/>
  <c r="J136" i="22"/>
  <c r="J137" i="22"/>
  <c r="J138" i="22"/>
  <c r="J139" i="22"/>
  <c r="J140" i="22"/>
  <c r="J141" i="22"/>
  <c r="J142" i="22"/>
  <c r="J143" i="22"/>
  <c r="J144" i="22"/>
  <c r="J145" i="22"/>
  <c r="J146" i="22"/>
  <c r="J147" i="22"/>
  <c r="J148" i="22"/>
  <c r="J149" i="22"/>
  <c r="J150" i="22"/>
  <c r="J151" i="22"/>
  <c r="J152" i="22"/>
  <c r="J153" i="22"/>
  <c r="J154" i="22"/>
  <c r="J155" i="22"/>
  <c r="J156" i="22"/>
  <c r="J157" i="22"/>
  <c r="J158" i="22"/>
  <c r="J159" i="22"/>
  <c r="J160" i="22"/>
  <c r="J161" i="22"/>
  <c r="J162" i="22"/>
  <c r="J163" i="22"/>
  <c r="J164" i="22"/>
  <c r="J165" i="22"/>
  <c r="J166" i="22"/>
  <c r="J167" i="22"/>
  <c r="J168" i="22"/>
  <c r="J169" i="22"/>
  <c r="J170" i="22"/>
  <c r="J171" i="22"/>
  <c r="J172" i="22"/>
  <c r="J173" i="22"/>
  <c r="J174" i="22"/>
  <c r="J175" i="22"/>
  <c r="J176" i="22"/>
  <c r="J177" i="22"/>
  <c r="J178" i="22"/>
  <c r="J179" i="22"/>
  <c r="J180" i="22"/>
  <c r="J181" i="22"/>
  <c r="J182" i="22"/>
  <c r="J183" i="22"/>
  <c r="J184" i="22"/>
  <c r="J185" i="22"/>
  <c r="J186" i="22"/>
  <c r="J187" i="22"/>
  <c r="J188" i="22"/>
  <c r="J189" i="22"/>
  <c r="J190" i="22"/>
  <c r="J191" i="22"/>
  <c r="J192" i="22"/>
  <c r="J193" i="22"/>
  <c r="J194" i="22"/>
  <c r="J195" i="22"/>
  <c r="J196" i="22"/>
  <c r="J197" i="22"/>
  <c r="J198" i="22"/>
  <c r="J199" i="22"/>
  <c r="J200" i="22"/>
  <c r="J201" i="22"/>
  <c r="J202" i="22"/>
  <c r="J203" i="22"/>
  <c r="J204" i="22"/>
  <c r="J205" i="22"/>
  <c r="J206" i="22"/>
  <c r="J207" i="22"/>
  <c r="J208" i="22"/>
  <c r="J209" i="22"/>
  <c r="J210" i="22"/>
  <c r="J211" i="22"/>
  <c r="J212" i="22"/>
  <c r="J213" i="22"/>
  <c r="J214" i="22"/>
  <c r="J215" i="22"/>
  <c r="J216" i="22"/>
  <c r="J217" i="22"/>
  <c r="J218" i="22"/>
  <c r="J219" i="22"/>
  <c r="J220" i="22"/>
  <c r="J221" i="22"/>
  <c r="J222" i="22"/>
  <c r="J223" i="22"/>
  <c r="J224" i="22"/>
  <c r="J225" i="22"/>
  <c r="J226" i="22"/>
  <c r="J227" i="22"/>
  <c r="J228" i="22"/>
  <c r="J229" i="22"/>
  <c r="J230" i="22"/>
  <c r="J231" i="22"/>
  <c r="J232" i="22"/>
  <c r="J233" i="22"/>
  <c r="J234" i="22"/>
  <c r="J235" i="22"/>
  <c r="J236" i="22"/>
  <c r="J237" i="22"/>
  <c r="J238" i="22"/>
  <c r="J239" i="22"/>
  <c r="J240" i="22"/>
  <c r="J241" i="22"/>
  <c r="J242" i="22"/>
  <c r="J243" i="22"/>
  <c r="J244" i="22"/>
  <c r="J245" i="22"/>
  <c r="J246" i="22"/>
  <c r="J247" i="22"/>
  <c r="J248" i="22"/>
  <c r="J249" i="22"/>
  <c r="J250" i="22"/>
  <c r="J251" i="22"/>
  <c r="J252" i="22"/>
  <c r="J253" i="22"/>
  <c r="J254" i="22"/>
  <c r="J255" i="22"/>
  <c r="J256" i="22"/>
  <c r="J257" i="22"/>
  <c r="J258" i="22"/>
  <c r="J259" i="22"/>
  <c r="J260" i="22"/>
  <c r="J261" i="22"/>
  <c r="J262" i="22"/>
  <c r="J263" i="22"/>
  <c r="J264" i="22"/>
  <c r="J265" i="22"/>
  <c r="J266" i="22"/>
  <c r="J267" i="22"/>
  <c r="J268" i="22"/>
  <c r="J269" i="22"/>
  <c r="J270" i="22"/>
  <c r="J271" i="22"/>
  <c r="J272" i="22"/>
  <c r="J273" i="22"/>
  <c r="J274" i="22"/>
  <c r="J275" i="22"/>
  <c r="J276" i="22"/>
  <c r="J277" i="22"/>
  <c r="J278" i="22"/>
  <c r="J279" i="22"/>
  <c r="J280" i="22"/>
  <c r="J281" i="22"/>
  <c r="J282" i="22"/>
  <c r="J283" i="22"/>
  <c r="J284" i="22"/>
  <c r="J285" i="22"/>
  <c r="J286" i="22"/>
  <c r="J287" i="22"/>
  <c r="J288" i="22"/>
  <c r="J289" i="22"/>
  <c r="J290" i="22"/>
  <c r="J291" i="22"/>
  <c r="J292" i="22"/>
  <c r="J293" i="22"/>
  <c r="J294" i="22"/>
  <c r="J295" i="22"/>
  <c r="J296" i="22"/>
  <c r="J297" i="22"/>
  <c r="J298" i="22"/>
  <c r="J299" i="22"/>
  <c r="J300" i="22"/>
  <c r="J301" i="22"/>
  <c r="J302" i="22"/>
  <c r="J303" i="22"/>
  <c r="J304" i="22"/>
  <c r="J305" i="22"/>
  <c r="J306" i="22"/>
  <c r="J307" i="22"/>
  <c r="J308" i="22"/>
  <c r="J309" i="22"/>
  <c r="J310" i="22"/>
  <c r="K17" i="22"/>
  <c r="J311" i="22"/>
  <c r="J312" i="22"/>
  <c r="J313" i="22"/>
  <c r="J314" i="22"/>
  <c r="J315" i="22"/>
  <c r="J316" i="22"/>
  <c r="J317" i="22"/>
  <c r="J318" i="22"/>
  <c r="J319" i="22"/>
  <c r="J320" i="22"/>
  <c r="J321" i="22"/>
  <c r="J322" i="22"/>
  <c r="J323" i="22"/>
  <c r="J324" i="22"/>
  <c r="J325" i="22"/>
  <c r="J326" i="22"/>
  <c r="J327" i="22"/>
  <c r="J328" i="22"/>
  <c r="J329" i="22"/>
  <c r="J330" i="22"/>
  <c r="J331" i="22"/>
  <c r="J332" i="22"/>
  <c r="J333" i="22"/>
  <c r="J334" i="22"/>
  <c r="J335" i="22"/>
  <c r="J336" i="22"/>
  <c r="J337" i="22"/>
  <c r="J338" i="22"/>
  <c r="J339" i="22"/>
  <c r="J340" i="22"/>
  <c r="J341" i="22"/>
  <c r="J342" i="22"/>
  <c r="J343" i="22"/>
  <c r="J344" i="22"/>
  <c r="J345" i="22"/>
  <c r="J346" i="22"/>
  <c r="J347" i="22"/>
  <c r="J348" i="22"/>
  <c r="J349" i="22"/>
  <c r="J350" i="22"/>
  <c r="J351" i="22"/>
  <c r="J352" i="22"/>
  <c r="J353" i="22"/>
  <c r="J354" i="22"/>
  <c r="J355" i="22"/>
  <c r="J356" i="22"/>
  <c r="J357" i="22"/>
  <c r="J358" i="22"/>
  <c r="J359" i="22"/>
  <c r="J360" i="22"/>
  <c r="J361" i="22"/>
  <c r="J362" i="22"/>
  <c r="J363" i="22"/>
  <c r="J364" i="22"/>
  <c r="J365" i="22"/>
  <c r="J366" i="22"/>
  <c r="J367" i="22"/>
  <c r="J368" i="22"/>
  <c r="J369" i="22"/>
  <c r="J370" i="22"/>
  <c r="J371" i="22"/>
  <c r="J372" i="22"/>
  <c r="J373" i="22"/>
  <c r="J374" i="22"/>
  <c r="J375" i="22"/>
  <c r="J376" i="22"/>
  <c r="J377" i="22"/>
  <c r="J378" i="22"/>
  <c r="J379" i="22"/>
  <c r="J380" i="22"/>
  <c r="J381" i="22"/>
  <c r="J382" i="22"/>
  <c r="J383" i="22"/>
  <c r="J384" i="22"/>
  <c r="J385" i="22"/>
  <c r="J386" i="22"/>
  <c r="J387" i="22"/>
  <c r="J388" i="22"/>
  <c r="J389" i="22"/>
  <c r="J390" i="22"/>
  <c r="J391" i="22"/>
  <c r="J392" i="22"/>
  <c r="J393" i="22"/>
  <c r="J394" i="22"/>
  <c r="J395" i="22"/>
  <c r="J396" i="22"/>
  <c r="J397" i="22"/>
  <c r="J398" i="22"/>
  <c r="J399" i="22"/>
  <c r="J400" i="22"/>
  <c r="J401" i="22"/>
  <c r="J402" i="22"/>
  <c r="J403" i="22"/>
  <c r="J404" i="22"/>
  <c r="J405" i="22"/>
  <c r="J406" i="22"/>
  <c r="J407" i="22"/>
  <c r="J408" i="22"/>
  <c r="J409" i="22"/>
  <c r="J410" i="22"/>
  <c r="K18" i="22"/>
  <c r="K51" i="22"/>
  <c r="K19" i="22"/>
  <c r="K20" i="22"/>
  <c r="K21" i="22"/>
  <c r="K22" i="22"/>
  <c r="K311" i="22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K43" i="22"/>
  <c r="K44" i="22"/>
  <c r="K45" i="22"/>
  <c r="K46" i="22"/>
  <c r="K47" i="22"/>
  <c r="K48" i="22"/>
  <c r="K49" i="22"/>
  <c r="K50" i="22"/>
  <c r="K52" i="22"/>
  <c r="K53" i="22"/>
  <c r="K54" i="22"/>
  <c r="K55" i="22"/>
  <c r="K56" i="22"/>
  <c r="K57" i="22"/>
  <c r="K58" i="22"/>
  <c r="K59" i="22"/>
  <c r="K60" i="22"/>
  <c r="K61" i="22"/>
  <c r="K62" i="22"/>
  <c r="K63" i="22"/>
  <c r="K64" i="22"/>
  <c r="K65" i="22"/>
  <c r="K66" i="22"/>
  <c r="K67" i="22"/>
  <c r="K68" i="22"/>
  <c r="K69" i="22"/>
  <c r="K70" i="22"/>
  <c r="K71" i="22"/>
  <c r="K72" i="22"/>
  <c r="K73" i="22"/>
  <c r="K74" i="22"/>
  <c r="K75" i="22"/>
  <c r="K76" i="22"/>
  <c r="K77" i="22"/>
  <c r="K78" i="22"/>
  <c r="K79" i="22"/>
  <c r="K80" i="22"/>
  <c r="K81" i="22"/>
  <c r="K82" i="22"/>
  <c r="K83" i="22"/>
  <c r="K84" i="22"/>
  <c r="K85" i="22"/>
  <c r="K86" i="22"/>
  <c r="K87" i="22"/>
  <c r="K88" i="22"/>
  <c r="K89" i="22"/>
  <c r="K90" i="22"/>
  <c r="K91" i="22"/>
  <c r="K92" i="22"/>
  <c r="K93" i="22"/>
  <c r="K94" i="22"/>
  <c r="K95" i="22"/>
  <c r="K96" i="22"/>
  <c r="K97" i="22"/>
  <c r="K98" i="22"/>
  <c r="K99" i="22"/>
  <c r="K100" i="22"/>
  <c r="K101" i="22"/>
  <c r="K102" i="22"/>
  <c r="K103" i="22"/>
  <c r="K104" i="22"/>
  <c r="K105" i="22"/>
  <c r="K106" i="22"/>
  <c r="K107" i="22"/>
  <c r="K108" i="22"/>
  <c r="K109" i="22"/>
  <c r="K110" i="22"/>
  <c r="K111" i="22"/>
  <c r="K112" i="22"/>
  <c r="K113" i="22"/>
  <c r="K114" i="22"/>
  <c r="K115" i="22"/>
  <c r="K116" i="22"/>
  <c r="K117" i="22"/>
  <c r="K118" i="22"/>
  <c r="K119" i="22"/>
  <c r="K120" i="22"/>
  <c r="K121" i="22"/>
  <c r="K122" i="22"/>
  <c r="K123" i="22"/>
  <c r="K124" i="22"/>
  <c r="K125" i="22"/>
  <c r="K126" i="22"/>
  <c r="K127" i="22"/>
  <c r="K128" i="22"/>
  <c r="K129" i="22"/>
  <c r="K130" i="22"/>
  <c r="K131" i="22"/>
  <c r="K132" i="22"/>
  <c r="K133" i="22"/>
  <c r="K134" i="22"/>
  <c r="K135" i="22"/>
  <c r="K136" i="22"/>
  <c r="K137" i="22"/>
  <c r="K138" i="22"/>
  <c r="K139" i="22"/>
  <c r="K140" i="22"/>
  <c r="K141" i="22"/>
  <c r="K142" i="22"/>
  <c r="K143" i="22"/>
  <c r="K144" i="22"/>
  <c r="K145" i="22"/>
  <c r="K146" i="22"/>
  <c r="K147" i="22"/>
  <c r="K148" i="22"/>
  <c r="K149" i="22"/>
  <c r="K150" i="22"/>
  <c r="K151" i="22"/>
  <c r="K152" i="22"/>
  <c r="K153" i="22"/>
  <c r="K154" i="22"/>
  <c r="K155" i="22"/>
  <c r="K156" i="22"/>
  <c r="K157" i="22"/>
  <c r="K158" i="22"/>
  <c r="K159" i="22"/>
  <c r="K160" i="22"/>
  <c r="K161" i="22"/>
  <c r="K162" i="22"/>
  <c r="K163" i="22"/>
  <c r="K164" i="22"/>
  <c r="K165" i="22"/>
  <c r="K166" i="22"/>
  <c r="K167" i="22"/>
  <c r="K168" i="22"/>
  <c r="K169" i="22"/>
  <c r="K170" i="22"/>
  <c r="K171" i="22"/>
  <c r="K172" i="22"/>
  <c r="K173" i="22"/>
  <c r="K174" i="22"/>
  <c r="K175" i="22"/>
  <c r="K176" i="22"/>
  <c r="K177" i="22"/>
  <c r="K178" i="22"/>
  <c r="K179" i="22"/>
  <c r="K180" i="22"/>
  <c r="K181" i="22"/>
  <c r="K182" i="22"/>
  <c r="K183" i="22"/>
  <c r="K184" i="22"/>
  <c r="K185" i="22"/>
  <c r="K186" i="22"/>
  <c r="K187" i="22"/>
  <c r="K188" i="22"/>
  <c r="K189" i="22"/>
  <c r="K190" i="22"/>
  <c r="K191" i="22"/>
  <c r="K192" i="22"/>
  <c r="K193" i="22"/>
  <c r="K194" i="22"/>
  <c r="K195" i="22"/>
  <c r="K196" i="22"/>
  <c r="K197" i="22"/>
  <c r="K198" i="22"/>
  <c r="K199" i="22"/>
  <c r="K200" i="22"/>
  <c r="K201" i="22"/>
  <c r="K202" i="22"/>
  <c r="K203" i="22"/>
  <c r="K204" i="22"/>
  <c r="K205" i="22"/>
  <c r="K206" i="22"/>
  <c r="K207" i="22"/>
  <c r="K208" i="22"/>
  <c r="K209" i="22"/>
  <c r="K210" i="22"/>
  <c r="K211" i="22"/>
  <c r="K212" i="22"/>
  <c r="K213" i="22"/>
  <c r="K214" i="22"/>
  <c r="K215" i="22"/>
  <c r="K216" i="22"/>
  <c r="K217" i="22"/>
  <c r="K218" i="22"/>
  <c r="K219" i="22"/>
  <c r="K220" i="22"/>
  <c r="K221" i="22"/>
  <c r="K222" i="22"/>
  <c r="K223" i="22"/>
  <c r="K224" i="22"/>
  <c r="K225" i="22"/>
  <c r="K226" i="22"/>
  <c r="K227" i="22"/>
  <c r="K228" i="22"/>
  <c r="K229" i="22"/>
  <c r="K230" i="22"/>
  <c r="K231" i="22"/>
  <c r="K232" i="22"/>
  <c r="K233" i="22"/>
  <c r="K234" i="22"/>
  <c r="K235" i="22"/>
  <c r="K236" i="22"/>
  <c r="K237" i="22"/>
  <c r="K238" i="22"/>
  <c r="K239" i="22"/>
  <c r="K240" i="22"/>
  <c r="K241" i="22"/>
  <c r="K242" i="22"/>
  <c r="K243" i="22"/>
  <c r="K244" i="22"/>
  <c r="K245" i="22"/>
  <c r="K246" i="22"/>
  <c r="K247" i="22"/>
  <c r="K248" i="22"/>
  <c r="K249" i="22"/>
  <c r="K250" i="22"/>
  <c r="K251" i="22"/>
  <c r="K252" i="22"/>
  <c r="K253" i="22"/>
  <c r="K254" i="22"/>
  <c r="K255" i="22"/>
  <c r="K256" i="22"/>
  <c r="K257" i="22"/>
  <c r="K258" i="22"/>
  <c r="K259" i="22"/>
  <c r="K260" i="22"/>
  <c r="K261" i="22"/>
  <c r="K262" i="22"/>
  <c r="K263" i="22"/>
  <c r="K264" i="22"/>
  <c r="K265" i="22"/>
  <c r="K266" i="22"/>
  <c r="K267" i="22"/>
  <c r="K268" i="22"/>
  <c r="K269" i="22"/>
  <c r="K270" i="22"/>
  <c r="K271" i="22"/>
  <c r="K272" i="22"/>
  <c r="K273" i="22"/>
  <c r="K274" i="22"/>
  <c r="K275" i="22"/>
  <c r="K276" i="22"/>
  <c r="K277" i="22"/>
  <c r="K278" i="22"/>
  <c r="K279" i="22"/>
  <c r="K280" i="22"/>
  <c r="K281" i="22"/>
  <c r="K282" i="22"/>
  <c r="K283" i="22"/>
  <c r="K284" i="22"/>
  <c r="K285" i="22"/>
  <c r="K286" i="22"/>
  <c r="K287" i="22"/>
  <c r="K288" i="22"/>
  <c r="K289" i="22"/>
  <c r="K290" i="22"/>
  <c r="K291" i="22"/>
  <c r="K292" i="22"/>
  <c r="K293" i="22"/>
  <c r="K294" i="22"/>
  <c r="K295" i="22"/>
  <c r="K296" i="22"/>
  <c r="K297" i="22"/>
  <c r="K298" i="22"/>
  <c r="K299" i="22"/>
  <c r="K300" i="22"/>
  <c r="K301" i="22"/>
  <c r="K302" i="22"/>
  <c r="K303" i="22"/>
  <c r="K304" i="22"/>
  <c r="K305" i="22"/>
  <c r="K306" i="22"/>
  <c r="K307" i="22"/>
  <c r="K308" i="22"/>
  <c r="K309" i="22"/>
  <c r="K310" i="22"/>
  <c r="K312" i="22"/>
  <c r="K313" i="22"/>
  <c r="K314" i="22"/>
  <c r="K315" i="22"/>
  <c r="K316" i="22"/>
  <c r="K317" i="22"/>
  <c r="K318" i="22"/>
  <c r="K319" i="22"/>
  <c r="K320" i="22"/>
  <c r="K321" i="22"/>
  <c r="K322" i="22"/>
  <c r="K323" i="22"/>
  <c r="K324" i="22"/>
  <c r="K325" i="22"/>
  <c r="K326" i="22"/>
  <c r="K327" i="22"/>
  <c r="K328" i="22"/>
  <c r="K329" i="22"/>
  <c r="K330" i="22"/>
  <c r="K331" i="22"/>
  <c r="K332" i="22"/>
  <c r="K333" i="22"/>
  <c r="K334" i="22"/>
  <c r="K335" i="22"/>
  <c r="K336" i="22"/>
  <c r="K337" i="22"/>
  <c r="K338" i="22"/>
  <c r="K339" i="22"/>
  <c r="K340" i="22"/>
  <c r="K341" i="22"/>
  <c r="K342" i="22"/>
  <c r="K343" i="22"/>
  <c r="K344" i="22"/>
  <c r="K345" i="22"/>
  <c r="K346" i="22"/>
  <c r="K347" i="22"/>
  <c r="K348" i="22"/>
  <c r="K349" i="22"/>
  <c r="K350" i="22"/>
  <c r="K351" i="22"/>
  <c r="K352" i="22"/>
  <c r="K353" i="22"/>
  <c r="K354" i="22"/>
  <c r="K355" i="22"/>
  <c r="K356" i="22"/>
  <c r="K357" i="22"/>
  <c r="K358" i="22"/>
  <c r="K359" i="22"/>
  <c r="K360" i="22"/>
  <c r="K361" i="22"/>
  <c r="K362" i="22"/>
  <c r="K363" i="22"/>
  <c r="K364" i="22"/>
  <c r="K365" i="22"/>
  <c r="K366" i="22"/>
  <c r="K367" i="22"/>
  <c r="K368" i="22"/>
  <c r="K369" i="22"/>
  <c r="K370" i="22"/>
  <c r="K371" i="22"/>
  <c r="K372" i="22"/>
  <c r="K373" i="22"/>
  <c r="K374" i="22"/>
  <c r="K375" i="22"/>
  <c r="K376" i="22"/>
  <c r="K377" i="22"/>
  <c r="K378" i="22"/>
  <c r="K379" i="22"/>
  <c r="K380" i="22"/>
  <c r="K381" i="22"/>
  <c r="K382" i="22"/>
  <c r="K383" i="22"/>
  <c r="K384" i="22"/>
  <c r="K385" i="22"/>
  <c r="K386" i="22"/>
  <c r="K387" i="22"/>
  <c r="K388" i="22"/>
  <c r="K389" i="22"/>
  <c r="K390" i="22"/>
  <c r="K391" i="22"/>
  <c r="K392" i="22"/>
  <c r="K393" i="22"/>
  <c r="K394" i="22"/>
  <c r="K395" i="22"/>
  <c r="K396" i="22"/>
  <c r="K397" i="22"/>
  <c r="K398" i="22"/>
  <c r="K399" i="22"/>
  <c r="K400" i="22"/>
  <c r="K401" i="22"/>
  <c r="K402" i="22"/>
  <c r="K403" i="22"/>
  <c r="K404" i="22"/>
  <c r="K405" i="22"/>
  <c r="K406" i="22"/>
  <c r="K407" i="22"/>
  <c r="K408" i="22"/>
  <c r="K409" i="22"/>
  <c r="K410" i="22"/>
  <c r="F21" i="21"/>
  <c r="E21" i="21" s="1"/>
  <c r="F12" i="21"/>
  <c r="F17" i="21"/>
  <c r="E17" i="21" s="1"/>
  <c r="F15" i="21"/>
  <c r="E15" i="21" s="1"/>
  <c r="F14" i="21"/>
  <c r="F11" i="21"/>
  <c r="F10" i="21"/>
  <c r="E10" i="21" s="1"/>
  <c r="G27" i="21"/>
  <c r="E27" i="21"/>
  <c r="G26" i="21"/>
  <c r="E26" i="21"/>
  <c r="J10" i="21"/>
  <c r="K10" i="21"/>
  <c r="E14" i="21"/>
  <c r="E11" i="21"/>
  <c r="E12" i="21"/>
  <c r="P10" i="21" s="1"/>
  <c r="J11" i="21"/>
  <c r="K11" i="21"/>
  <c r="O11" i="21"/>
  <c r="J12" i="21"/>
  <c r="K12" i="21"/>
  <c r="J13" i="21"/>
  <c r="K13" i="21"/>
  <c r="J14" i="21"/>
  <c r="K14" i="21"/>
  <c r="J15" i="21"/>
  <c r="K15" i="21"/>
  <c r="J16" i="21"/>
  <c r="K16" i="21"/>
  <c r="J17" i="21"/>
  <c r="J18" i="21"/>
  <c r="J19" i="21"/>
  <c r="J20" i="21"/>
  <c r="J21" i="21"/>
  <c r="J22" i="21"/>
  <c r="J23" i="21"/>
  <c r="J24" i="21"/>
  <c r="J25" i="21"/>
  <c r="J26" i="21"/>
  <c r="J27" i="21"/>
  <c r="J28" i="21"/>
  <c r="J29" i="21"/>
  <c r="J30" i="21"/>
  <c r="M19" i="21" s="1"/>
  <c r="J31" i="21"/>
  <c r="F20" i="21" s="1"/>
  <c r="E20" i="21" s="1"/>
  <c r="J32" i="21"/>
  <c r="J33" i="21"/>
  <c r="J34" i="21"/>
  <c r="J35" i="21"/>
  <c r="J36" i="21"/>
  <c r="J37" i="21"/>
  <c r="J38" i="21"/>
  <c r="J39" i="21"/>
  <c r="J40" i="21"/>
  <c r="J41" i="21"/>
  <c r="J42" i="21"/>
  <c r="J43" i="21"/>
  <c r="J44" i="21"/>
  <c r="J45" i="21"/>
  <c r="J46" i="21"/>
  <c r="J47" i="21"/>
  <c r="J48" i="21"/>
  <c r="J49" i="21"/>
  <c r="J50" i="21"/>
  <c r="J51" i="21"/>
  <c r="J52" i="21"/>
  <c r="J53" i="21"/>
  <c r="J54" i="21"/>
  <c r="J55" i="21"/>
  <c r="J56" i="21"/>
  <c r="J57" i="21"/>
  <c r="J58" i="21"/>
  <c r="J59" i="21"/>
  <c r="J60" i="21"/>
  <c r="J61" i="21"/>
  <c r="J62" i="21"/>
  <c r="J63" i="21"/>
  <c r="J64" i="21"/>
  <c r="J65" i="21"/>
  <c r="J66" i="21"/>
  <c r="J67" i="21"/>
  <c r="J68" i="21"/>
  <c r="J69" i="21"/>
  <c r="J70" i="21"/>
  <c r="J71" i="21"/>
  <c r="J72" i="21"/>
  <c r="J73" i="21"/>
  <c r="J74" i="21"/>
  <c r="J75" i="21"/>
  <c r="J76" i="21"/>
  <c r="J77" i="21"/>
  <c r="J78" i="21"/>
  <c r="J79" i="21"/>
  <c r="J80" i="21"/>
  <c r="J81" i="21"/>
  <c r="J82" i="21"/>
  <c r="J83" i="21"/>
  <c r="J84" i="21"/>
  <c r="J85" i="21"/>
  <c r="J86" i="21"/>
  <c r="J87" i="21"/>
  <c r="J88" i="21"/>
  <c r="J89" i="21"/>
  <c r="J90" i="21"/>
  <c r="J91" i="21"/>
  <c r="N23" i="21" s="1"/>
  <c r="J92" i="21"/>
  <c r="J93" i="21"/>
  <c r="M23" i="21" s="1"/>
  <c r="J94" i="21"/>
  <c r="J95" i="21"/>
  <c r="J96" i="21"/>
  <c r="J97" i="21"/>
  <c r="J98" i="21"/>
  <c r="J99" i="21"/>
  <c r="J100" i="21"/>
  <c r="J101" i="21"/>
  <c r="J102" i="21"/>
  <c r="J103" i="21"/>
  <c r="J104" i="21"/>
  <c r="J105" i="21"/>
  <c r="J106" i="21"/>
  <c r="J107" i="21"/>
  <c r="J108" i="21"/>
  <c r="J109" i="21"/>
  <c r="J110" i="21"/>
  <c r="J111" i="21"/>
  <c r="J112" i="21"/>
  <c r="J113" i="21"/>
  <c r="J114" i="21"/>
  <c r="J115" i="21"/>
  <c r="J116" i="21"/>
  <c r="J117" i="21"/>
  <c r="J118" i="21"/>
  <c r="J119" i="21"/>
  <c r="J120" i="21"/>
  <c r="J121" i="21"/>
  <c r="J122" i="21"/>
  <c r="J123" i="21"/>
  <c r="J124" i="21"/>
  <c r="J125" i="21"/>
  <c r="J126" i="21"/>
  <c r="J127" i="21"/>
  <c r="J128" i="21"/>
  <c r="J129" i="21"/>
  <c r="J130" i="21"/>
  <c r="J131" i="21"/>
  <c r="J132" i="21"/>
  <c r="J133" i="21"/>
  <c r="J134" i="21"/>
  <c r="J135" i="21"/>
  <c r="J136" i="21"/>
  <c r="J137" i="21"/>
  <c r="J138" i="21"/>
  <c r="J139" i="21"/>
  <c r="J140" i="21"/>
  <c r="J141" i="21"/>
  <c r="J142" i="21"/>
  <c r="J143" i="21"/>
  <c r="J144" i="21"/>
  <c r="J145" i="21"/>
  <c r="J146" i="21"/>
  <c r="J147" i="21"/>
  <c r="J148" i="21"/>
  <c r="J149" i="21"/>
  <c r="J150" i="21"/>
  <c r="J151" i="21"/>
  <c r="J152" i="21"/>
  <c r="J153" i="21"/>
  <c r="J154" i="21"/>
  <c r="J155" i="21"/>
  <c r="J156" i="21"/>
  <c r="J157" i="21"/>
  <c r="J158" i="21"/>
  <c r="J159" i="21"/>
  <c r="J160" i="21"/>
  <c r="J161" i="21"/>
  <c r="J162" i="21"/>
  <c r="J163" i="21"/>
  <c r="J164" i="21"/>
  <c r="J165" i="21"/>
  <c r="J166" i="21"/>
  <c r="J167" i="21"/>
  <c r="J168" i="21"/>
  <c r="J169" i="21"/>
  <c r="J170" i="21"/>
  <c r="J171" i="21"/>
  <c r="J172" i="21"/>
  <c r="J173" i="21"/>
  <c r="J174" i="21"/>
  <c r="J175" i="21"/>
  <c r="J176" i="21"/>
  <c r="J177" i="21"/>
  <c r="J178" i="21"/>
  <c r="J179" i="21"/>
  <c r="J180" i="21"/>
  <c r="J181" i="21"/>
  <c r="J182" i="21"/>
  <c r="J183" i="21"/>
  <c r="J184" i="21"/>
  <c r="J185" i="21"/>
  <c r="J186" i="21"/>
  <c r="J187" i="21"/>
  <c r="J188" i="21"/>
  <c r="J189" i="21"/>
  <c r="J190" i="21"/>
  <c r="J191" i="21"/>
  <c r="J192" i="21"/>
  <c r="J193" i="21"/>
  <c r="J194" i="21"/>
  <c r="J195" i="21"/>
  <c r="J196" i="21"/>
  <c r="J197" i="21"/>
  <c r="J198" i="21"/>
  <c r="J199" i="21"/>
  <c r="J200" i="21"/>
  <c r="J201" i="21"/>
  <c r="J202" i="21"/>
  <c r="J203" i="21"/>
  <c r="J204" i="21"/>
  <c r="J205" i="21"/>
  <c r="J206" i="21"/>
  <c r="J207" i="21"/>
  <c r="J208" i="21"/>
  <c r="J209" i="21"/>
  <c r="J210" i="21"/>
  <c r="J211" i="21"/>
  <c r="J212" i="21"/>
  <c r="J213" i="21"/>
  <c r="J214" i="21"/>
  <c r="J215" i="21"/>
  <c r="J216" i="21"/>
  <c r="J217" i="21"/>
  <c r="J218" i="21"/>
  <c r="J219" i="21"/>
  <c r="J220" i="21"/>
  <c r="J221" i="21"/>
  <c r="J222" i="21"/>
  <c r="J223" i="21"/>
  <c r="J224" i="21"/>
  <c r="J225" i="21"/>
  <c r="J226" i="21"/>
  <c r="J227" i="21"/>
  <c r="J228" i="21"/>
  <c r="J229" i="21"/>
  <c r="J230" i="21"/>
  <c r="J231" i="21"/>
  <c r="J232" i="21"/>
  <c r="J233" i="21"/>
  <c r="J234" i="21"/>
  <c r="J235" i="21"/>
  <c r="J236" i="21"/>
  <c r="J237" i="21"/>
  <c r="J238" i="21"/>
  <c r="J239" i="21"/>
  <c r="J240" i="21"/>
  <c r="J241" i="21"/>
  <c r="J242" i="21"/>
  <c r="J243" i="21"/>
  <c r="J244" i="21"/>
  <c r="J245" i="21"/>
  <c r="J246" i="21"/>
  <c r="J247" i="21"/>
  <c r="J248" i="21"/>
  <c r="J249" i="21"/>
  <c r="J250" i="21"/>
  <c r="J251" i="21"/>
  <c r="J252" i="21"/>
  <c r="J253" i="21"/>
  <c r="J254" i="21"/>
  <c r="J255" i="21"/>
  <c r="J256" i="21"/>
  <c r="J257" i="21"/>
  <c r="J258" i="21"/>
  <c r="J259" i="21"/>
  <c r="J260" i="21"/>
  <c r="J261" i="21"/>
  <c r="J262" i="21"/>
  <c r="J263" i="21"/>
  <c r="J264" i="21"/>
  <c r="J265" i="21"/>
  <c r="J266" i="21"/>
  <c r="J267" i="21"/>
  <c r="J268" i="21"/>
  <c r="J269" i="21"/>
  <c r="J270" i="21"/>
  <c r="J271" i="21"/>
  <c r="J272" i="21"/>
  <c r="J273" i="21"/>
  <c r="J274" i="21"/>
  <c r="J275" i="21"/>
  <c r="J276" i="21"/>
  <c r="J277" i="21"/>
  <c r="J278" i="21"/>
  <c r="J279" i="21"/>
  <c r="J280" i="21"/>
  <c r="J281" i="21"/>
  <c r="J282" i="21"/>
  <c r="J283" i="21"/>
  <c r="J284" i="21"/>
  <c r="J285" i="21"/>
  <c r="J286" i="21"/>
  <c r="J287" i="21"/>
  <c r="J288" i="21"/>
  <c r="J289" i="21"/>
  <c r="J290" i="21"/>
  <c r="J291" i="21"/>
  <c r="J292" i="21"/>
  <c r="J293" i="21"/>
  <c r="J294" i="21"/>
  <c r="J295" i="21"/>
  <c r="J296" i="21"/>
  <c r="J297" i="21"/>
  <c r="J298" i="21"/>
  <c r="J299" i="21"/>
  <c r="J300" i="21"/>
  <c r="J301" i="21"/>
  <c r="J302" i="21"/>
  <c r="J303" i="21"/>
  <c r="J304" i="21"/>
  <c r="J305" i="21"/>
  <c r="J306" i="21"/>
  <c r="J307" i="21"/>
  <c r="J308" i="21"/>
  <c r="J309" i="21"/>
  <c r="J310" i="21"/>
  <c r="K17" i="21"/>
  <c r="J311" i="21"/>
  <c r="J312" i="21"/>
  <c r="J313" i="21"/>
  <c r="J314" i="21"/>
  <c r="J315" i="21"/>
  <c r="J316" i="21"/>
  <c r="J317" i="21"/>
  <c r="J318" i="21"/>
  <c r="J319" i="21"/>
  <c r="J320" i="21"/>
  <c r="J321" i="21"/>
  <c r="J322" i="21"/>
  <c r="J323" i="21"/>
  <c r="J324" i="21"/>
  <c r="J325" i="21"/>
  <c r="J326" i="21"/>
  <c r="J327" i="21"/>
  <c r="J328" i="21"/>
  <c r="J329" i="21"/>
  <c r="J330" i="21"/>
  <c r="J331" i="21"/>
  <c r="J332" i="21"/>
  <c r="J333" i="21"/>
  <c r="J334" i="21"/>
  <c r="J335" i="21"/>
  <c r="J336" i="21"/>
  <c r="J337" i="21"/>
  <c r="J338" i="21"/>
  <c r="J339" i="21"/>
  <c r="J340" i="21"/>
  <c r="J341" i="21"/>
  <c r="J342" i="21"/>
  <c r="J343" i="21"/>
  <c r="J344" i="21"/>
  <c r="J345" i="21"/>
  <c r="J346" i="21"/>
  <c r="J347" i="21"/>
  <c r="J348" i="21"/>
  <c r="J349" i="21"/>
  <c r="J350" i="21"/>
  <c r="J351" i="21"/>
  <c r="J352" i="21"/>
  <c r="J353" i="21"/>
  <c r="J354" i="21"/>
  <c r="J355" i="21"/>
  <c r="J356" i="21"/>
  <c r="J357" i="21"/>
  <c r="J358" i="21"/>
  <c r="J359" i="21"/>
  <c r="J360" i="21"/>
  <c r="J361" i="21"/>
  <c r="J362" i="21"/>
  <c r="J363" i="21"/>
  <c r="J364" i="21"/>
  <c r="J365" i="21"/>
  <c r="J366" i="21"/>
  <c r="J367" i="21"/>
  <c r="J368" i="21"/>
  <c r="J369" i="21"/>
  <c r="J370" i="21"/>
  <c r="J371" i="21"/>
  <c r="J372" i="21"/>
  <c r="J373" i="21"/>
  <c r="J374" i="21"/>
  <c r="J375" i="21"/>
  <c r="J376" i="21"/>
  <c r="J377" i="21"/>
  <c r="J378" i="21"/>
  <c r="J379" i="21"/>
  <c r="J380" i="21"/>
  <c r="J381" i="21"/>
  <c r="J382" i="21"/>
  <c r="J383" i="21"/>
  <c r="J384" i="21"/>
  <c r="J385" i="21"/>
  <c r="J386" i="21"/>
  <c r="J387" i="21"/>
  <c r="J388" i="21"/>
  <c r="J389" i="21"/>
  <c r="J390" i="21"/>
  <c r="J391" i="21"/>
  <c r="J392" i="21"/>
  <c r="J393" i="21"/>
  <c r="J394" i="21"/>
  <c r="J395" i="21"/>
  <c r="J396" i="21"/>
  <c r="J397" i="21"/>
  <c r="J398" i="21"/>
  <c r="J399" i="21"/>
  <c r="J400" i="21"/>
  <c r="J401" i="21"/>
  <c r="J402" i="21"/>
  <c r="J403" i="21"/>
  <c r="J404" i="21"/>
  <c r="J405" i="21"/>
  <c r="J406" i="21"/>
  <c r="J407" i="21"/>
  <c r="J408" i="21"/>
  <c r="J409" i="21"/>
  <c r="J410" i="21"/>
  <c r="K18" i="21"/>
  <c r="K51" i="21"/>
  <c r="K19" i="21"/>
  <c r="K20" i="21"/>
  <c r="K21" i="21"/>
  <c r="K22" i="21"/>
  <c r="K311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2" i="21"/>
  <c r="K53" i="21"/>
  <c r="K54" i="21"/>
  <c r="K55" i="21"/>
  <c r="K56" i="21"/>
  <c r="K57" i="21"/>
  <c r="K58" i="21"/>
  <c r="K59" i="21"/>
  <c r="K60" i="21"/>
  <c r="K61" i="21"/>
  <c r="K62" i="21"/>
  <c r="K63" i="21"/>
  <c r="K64" i="21"/>
  <c r="K65" i="21"/>
  <c r="K66" i="21"/>
  <c r="K67" i="21"/>
  <c r="K68" i="21"/>
  <c r="K69" i="21"/>
  <c r="K70" i="21"/>
  <c r="K71" i="21"/>
  <c r="K72" i="21"/>
  <c r="K73" i="21"/>
  <c r="K74" i="21"/>
  <c r="K75" i="21"/>
  <c r="K76" i="21"/>
  <c r="K77" i="21"/>
  <c r="K78" i="21"/>
  <c r="K79" i="21"/>
  <c r="K80" i="21"/>
  <c r="K81" i="21"/>
  <c r="K82" i="21"/>
  <c r="K83" i="21"/>
  <c r="K84" i="21"/>
  <c r="K85" i="21"/>
  <c r="K86" i="21"/>
  <c r="K87" i="21"/>
  <c r="K88" i="21"/>
  <c r="K89" i="21"/>
  <c r="K90" i="21"/>
  <c r="K91" i="21"/>
  <c r="K92" i="21"/>
  <c r="K93" i="21"/>
  <c r="K94" i="21"/>
  <c r="K95" i="21"/>
  <c r="K96" i="21"/>
  <c r="K97" i="21"/>
  <c r="K98" i="21"/>
  <c r="K99" i="21"/>
  <c r="K100" i="21"/>
  <c r="K101" i="21"/>
  <c r="K102" i="21"/>
  <c r="K103" i="21"/>
  <c r="K104" i="21"/>
  <c r="K105" i="21"/>
  <c r="K106" i="21"/>
  <c r="K107" i="21"/>
  <c r="K108" i="21"/>
  <c r="K109" i="21"/>
  <c r="K110" i="21"/>
  <c r="K111" i="21"/>
  <c r="K112" i="21"/>
  <c r="K113" i="21"/>
  <c r="K114" i="21"/>
  <c r="K115" i="21"/>
  <c r="K116" i="21"/>
  <c r="K117" i="21"/>
  <c r="K118" i="21"/>
  <c r="K119" i="21"/>
  <c r="K120" i="21"/>
  <c r="K121" i="21"/>
  <c r="K122" i="21"/>
  <c r="K123" i="21"/>
  <c r="K124" i="21"/>
  <c r="K125" i="21"/>
  <c r="K126" i="21"/>
  <c r="K127" i="21"/>
  <c r="K128" i="21"/>
  <c r="K129" i="21"/>
  <c r="K130" i="21"/>
  <c r="K131" i="21"/>
  <c r="K132" i="21"/>
  <c r="K133" i="21"/>
  <c r="K134" i="21"/>
  <c r="K135" i="21"/>
  <c r="K136" i="21"/>
  <c r="K137" i="21"/>
  <c r="K138" i="21"/>
  <c r="K139" i="21"/>
  <c r="K140" i="21"/>
  <c r="K141" i="21"/>
  <c r="K142" i="21"/>
  <c r="K143" i="21"/>
  <c r="K144" i="21"/>
  <c r="K145" i="21"/>
  <c r="K146" i="21"/>
  <c r="K147" i="21"/>
  <c r="K148" i="21"/>
  <c r="K149" i="21"/>
  <c r="K150" i="21"/>
  <c r="K151" i="21"/>
  <c r="K152" i="21"/>
  <c r="K153" i="21"/>
  <c r="K154" i="21"/>
  <c r="K155" i="21"/>
  <c r="K156" i="21"/>
  <c r="K157" i="21"/>
  <c r="K158" i="21"/>
  <c r="K159" i="21"/>
  <c r="K160" i="21"/>
  <c r="K161" i="21"/>
  <c r="K162" i="21"/>
  <c r="K163" i="21"/>
  <c r="K164" i="21"/>
  <c r="K165" i="21"/>
  <c r="K166" i="21"/>
  <c r="K167" i="21"/>
  <c r="K168" i="21"/>
  <c r="K169" i="21"/>
  <c r="K170" i="21"/>
  <c r="K171" i="21"/>
  <c r="K172" i="21"/>
  <c r="K173" i="21"/>
  <c r="K174" i="21"/>
  <c r="K175" i="21"/>
  <c r="K176" i="21"/>
  <c r="K177" i="21"/>
  <c r="K178" i="21"/>
  <c r="K179" i="21"/>
  <c r="K180" i="21"/>
  <c r="K181" i="21"/>
  <c r="K182" i="21"/>
  <c r="K183" i="21"/>
  <c r="K184" i="21"/>
  <c r="K185" i="21"/>
  <c r="K186" i="21"/>
  <c r="K187" i="21"/>
  <c r="K188" i="21"/>
  <c r="K189" i="21"/>
  <c r="K190" i="21"/>
  <c r="K191" i="21"/>
  <c r="K192" i="21"/>
  <c r="K193" i="21"/>
  <c r="K194" i="21"/>
  <c r="K195" i="21"/>
  <c r="K196" i="21"/>
  <c r="K197" i="21"/>
  <c r="K198" i="21"/>
  <c r="K199" i="21"/>
  <c r="K200" i="21"/>
  <c r="K201" i="21"/>
  <c r="K202" i="21"/>
  <c r="K203" i="21"/>
  <c r="K204" i="21"/>
  <c r="K205" i="21"/>
  <c r="K206" i="21"/>
  <c r="K207" i="21"/>
  <c r="K208" i="21"/>
  <c r="K209" i="21"/>
  <c r="K210" i="21"/>
  <c r="K211" i="21"/>
  <c r="K212" i="21"/>
  <c r="K213" i="21"/>
  <c r="K214" i="21"/>
  <c r="K215" i="21"/>
  <c r="K216" i="21"/>
  <c r="K217" i="21"/>
  <c r="K218" i="21"/>
  <c r="K219" i="21"/>
  <c r="K220" i="21"/>
  <c r="K221" i="21"/>
  <c r="K222" i="21"/>
  <c r="K223" i="21"/>
  <c r="K224" i="21"/>
  <c r="K225" i="21"/>
  <c r="K226" i="21"/>
  <c r="K227" i="21"/>
  <c r="K228" i="21"/>
  <c r="K229" i="21"/>
  <c r="K230" i="21"/>
  <c r="K231" i="21"/>
  <c r="K232" i="21"/>
  <c r="K233" i="21"/>
  <c r="K234" i="21"/>
  <c r="K235" i="21"/>
  <c r="K236" i="21"/>
  <c r="K237" i="21"/>
  <c r="K238" i="21"/>
  <c r="K239" i="21"/>
  <c r="K240" i="21"/>
  <c r="K241" i="21"/>
  <c r="K242" i="21"/>
  <c r="K243" i="21"/>
  <c r="K244" i="21"/>
  <c r="K245" i="21"/>
  <c r="K246" i="21"/>
  <c r="K247" i="21"/>
  <c r="K248" i="21"/>
  <c r="K249" i="21"/>
  <c r="K250" i="21"/>
  <c r="K251" i="21"/>
  <c r="K252" i="21"/>
  <c r="K253" i="21"/>
  <c r="K254" i="21"/>
  <c r="K255" i="21"/>
  <c r="K256" i="21"/>
  <c r="K257" i="21"/>
  <c r="K258" i="21"/>
  <c r="K259" i="21"/>
  <c r="K260" i="21"/>
  <c r="K261" i="21"/>
  <c r="K262" i="21"/>
  <c r="K263" i="21"/>
  <c r="K264" i="21"/>
  <c r="K265" i="21"/>
  <c r="K266" i="21"/>
  <c r="K267" i="21"/>
  <c r="K268" i="21"/>
  <c r="K269" i="21"/>
  <c r="K270" i="21"/>
  <c r="K271" i="21"/>
  <c r="K272" i="21"/>
  <c r="K273" i="21"/>
  <c r="K274" i="21"/>
  <c r="K275" i="21"/>
  <c r="K276" i="21"/>
  <c r="K277" i="21"/>
  <c r="K278" i="21"/>
  <c r="K279" i="21"/>
  <c r="K280" i="21"/>
  <c r="K281" i="21"/>
  <c r="K282" i="21"/>
  <c r="K283" i="21"/>
  <c r="K284" i="21"/>
  <c r="K285" i="21"/>
  <c r="K286" i="21"/>
  <c r="K287" i="21"/>
  <c r="K288" i="21"/>
  <c r="K289" i="21"/>
  <c r="K290" i="21"/>
  <c r="K291" i="21"/>
  <c r="K292" i="21"/>
  <c r="K293" i="21"/>
  <c r="K294" i="21"/>
  <c r="K295" i="21"/>
  <c r="K296" i="21"/>
  <c r="K297" i="21"/>
  <c r="K298" i="21"/>
  <c r="K299" i="21"/>
  <c r="K300" i="21"/>
  <c r="K301" i="21"/>
  <c r="K302" i="21"/>
  <c r="K303" i="21"/>
  <c r="K304" i="21"/>
  <c r="K305" i="21"/>
  <c r="K306" i="21"/>
  <c r="K307" i="21"/>
  <c r="K308" i="21"/>
  <c r="K309" i="21"/>
  <c r="K310" i="21"/>
  <c r="K312" i="21"/>
  <c r="K313" i="21"/>
  <c r="K314" i="21"/>
  <c r="K315" i="21"/>
  <c r="K316" i="21"/>
  <c r="K317" i="21"/>
  <c r="K318" i="21"/>
  <c r="K319" i="21"/>
  <c r="K320" i="21"/>
  <c r="K321" i="21"/>
  <c r="K322" i="21"/>
  <c r="K323" i="21"/>
  <c r="K324" i="21"/>
  <c r="K325" i="21"/>
  <c r="K326" i="21"/>
  <c r="K327" i="21"/>
  <c r="K328" i="21"/>
  <c r="K329" i="21"/>
  <c r="K330" i="21"/>
  <c r="K331" i="21"/>
  <c r="K332" i="21"/>
  <c r="K333" i="21"/>
  <c r="K334" i="21"/>
  <c r="K335" i="21"/>
  <c r="K336" i="21"/>
  <c r="K337" i="21"/>
  <c r="K338" i="21"/>
  <c r="K339" i="21"/>
  <c r="K340" i="21"/>
  <c r="K341" i="21"/>
  <c r="K342" i="21"/>
  <c r="K343" i="21"/>
  <c r="K344" i="21"/>
  <c r="K345" i="21"/>
  <c r="K346" i="21"/>
  <c r="K347" i="21"/>
  <c r="K348" i="21"/>
  <c r="K349" i="21"/>
  <c r="K350" i="21"/>
  <c r="K351" i="21"/>
  <c r="K352" i="21"/>
  <c r="K353" i="21"/>
  <c r="K354" i="21"/>
  <c r="K355" i="21"/>
  <c r="K356" i="21"/>
  <c r="K357" i="21"/>
  <c r="K358" i="21"/>
  <c r="K359" i="21"/>
  <c r="K360" i="21"/>
  <c r="K361" i="21"/>
  <c r="K362" i="21"/>
  <c r="K363" i="21"/>
  <c r="K364" i="21"/>
  <c r="K365" i="21"/>
  <c r="K366" i="21"/>
  <c r="K367" i="21"/>
  <c r="K368" i="21"/>
  <c r="K369" i="21"/>
  <c r="K370" i="21"/>
  <c r="K371" i="21"/>
  <c r="K372" i="21"/>
  <c r="K373" i="21"/>
  <c r="K374" i="21"/>
  <c r="K375" i="21"/>
  <c r="K376" i="21"/>
  <c r="K377" i="21"/>
  <c r="K378" i="21"/>
  <c r="K379" i="21"/>
  <c r="K380" i="21"/>
  <c r="K381" i="21"/>
  <c r="K382" i="21"/>
  <c r="K383" i="21"/>
  <c r="K384" i="21"/>
  <c r="K385" i="21"/>
  <c r="K386" i="21"/>
  <c r="K387" i="21"/>
  <c r="K388" i="21"/>
  <c r="K389" i="21"/>
  <c r="K390" i="21"/>
  <c r="K391" i="21"/>
  <c r="K392" i="21"/>
  <c r="K393" i="21"/>
  <c r="K394" i="21"/>
  <c r="K395" i="21"/>
  <c r="K396" i="21"/>
  <c r="K397" i="21"/>
  <c r="K398" i="21"/>
  <c r="K399" i="21"/>
  <c r="K400" i="21"/>
  <c r="K401" i="21"/>
  <c r="K402" i="21"/>
  <c r="K403" i="21"/>
  <c r="K404" i="21"/>
  <c r="K405" i="21"/>
  <c r="K406" i="21"/>
  <c r="K407" i="21"/>
  <c r="K408" i="21"/>
  <c r="K409" i="21"/>
  <c r="K410" i="21"/>
  <c r="F12" i="20"/>
  <c r="N19" i="20"/>
  <c r="F15" i="20"/>
  <c r="E15" i="20" s="1"/>
  <c r="F14" i="20"/>
  <c r="E14" i="20" s="1"/>
  <c r="F11" i="20"/>
  <c r="F10" i="20"/>
  <c r="E10" i="20" s="1"/>
  <c r="G27" i="20"/>
  <c r="E27" i="20"/>
  <c r="G26" i="20"/>
  <c r="E26" i="20"/>
  <c r="J10" i="20"/>
  <c r="K10" i="20"/>
  <c r="E11" i="20"/>
  <c r="O10" i="20" s="1"/>
  <c r="E12" i="20"/>
  <c r="J11" i="20"/>
  <c r="K11" i="20"/>
  <c r="O11" i="20"/>
  <c r="J12" i="20"/>
  <c r="K12" i="20"/>
  <c r="J13" i="20"/>
  <c r="K13" i="20"/>
  <c r="M13" i="20"/>
  <c r="J14" i="20"/>
  <c r="K14" i="20"/>
  <c r="M14" i="20"/>
  <c r="J15" i="20"/>
  <c r="K15" i="20"/>
  <c r="J16" i="20"/>
  <c r="K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M20" i="20" s="1"/>
  <c r="J31" i="20"/>
  <c r="F20" i="20" s="1"/>
  <c r="E20" i="20" s="1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3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2" i="20"/>
  <c r="J213" i="20"/>
  <c r="J214" i="20"/>
  <c r="J215" i="20"/>
  <c r="J216" i="20"/>
  <c r="J217" i="20"/>
  <c r="J218" i="20"/>
  <c r="J219" i="20"/>
  <c r="J220" i="20"/>
  <c r="J221" i="20"/>
  <c r="J222" i="20"/>
  <c r="J223" i="20"/>
  <c r="J224" i="20"/>
  <c r="J225" i="20"/>
  <c r="J226" i="20"/>
  <c r="J227" i="20"/>
  <c r="J228" i="20"/>
  <c r="J229" i="20"/>
  <c r="J230" i="20"/>
  <c r="J231" i="20"/>
  <c r="J232" i="20"/>
  <c r="J233" i="20"/>
  <c r="J234" i="20"/>
  <c r="J235" i="20"/>
  <c r="J236" i="20"/>
  <c r="J237" i="20"/>
  <c r="J238" i="20"/>
  <c r="J239" i="20"/>
  <c r="J240" i="2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80" i="20"/>
  <c r="J281" i="20"/>
  <c r="J282" i="20"/>
  <c r="J283" i="20"/>
  <c r="J284" i="20"/>
  <c r="J285" i="20"/>
  <c r="J286" i="20"/>
  <c r="J287" i="20"/>
  <c r="J288" i="20"/>
  <c r="J289" i="20"/>
  <c r="J290" i="20"/>
  <c r="J291" i="20"/>
  <c r="J292" i="20"/>
  <c r="J293" i="20"/>
  <c r="J294" i="20"/>
  <c r="J295" i="20"/>
  <c r="J296" i="20"/>
  <c r="J297" i="20"/>
  <c r="J298" i="20"/>
  <c r="J299" i="20"/>
  <c r="J300" i="20"/>
  <c r="J301" i="20"/>
  <c r="J302" i="20"/>
  <c r="J303" i="20"/>
  <c r="J304" i="20"/>
  <c r="J305" i="20"/>
  <c r="J306" i="20"/>
  <c r="J307" i="20"/>
  <c r="J308" i="20"/>
  <c r="J309" i="20"/>
  <c r="J310" i="20"/>
  <c r="K17" i="20"/>
  <c r="J311" i="20"/>
  <c r="J312" i="20"/>
  <c r="J313" i="20"/>
  <c r="J314" i="20"/>
  <c r="J315" i="20"/>
  <c r="J316" i="20"/>
  <c r="J317" i="20"/>
  <c r="J318" i="20"/>
  <c r="J319" i="20"/>
  <c r="J320" i="20"/>
  <c r="J321" i="20"/>
  <c r="J322" i="20"/>
  <c r="J323" i="20"/>
  <c r="J324" i="20"/>
  <c r="J325" i="20"/>
  <c r="J326" i="20"/>
  <c r="J327" i="20"/>
  <c r="J328" i="20"/>
  <c r="J329" i="20"/>
  <c r="J330" i="20"/>
  <c r="J331" i="20"/>
  <c r="J332" i="20"/>
  <c r="J333" i="20"/>
  <c r="J334" i="20"/>
  <c r="J335" i="20"/>
  <c r="J336" i="20"/>
  <c r="J337" i="20"/>
  <c r="J338" i="20"/>
  <c r="J339" i="20"/>
  <c r="J340" i="20"/>
  <c r="J341" i="20"/>
  <c r="J342" i="20"/>
  <c r="J343" i="20"/>
  <c r="J344" i="20"/>
  <c r="J345" i="20"/>
  <c r="J346" i="20"/>
  <c r="J347" i="20"/>
  <c r="J348" i="20"/>
  <c r="J349" i="20"/>
  <c r="J350" i="20"/>
  <c r="J351" i="20"/>
  <c r="J352" i="20"/>
  <c r="J353" i="20"/>
  <c r="J354" i="20"/>
  <c r="J355" i="20"/>
  <c r="J356" i="20"/>
  <c r="J357" i="20"/>
  <c r="J358" i="20"/>
  <c r="J359" i="20"/>
  <c r="J360" i="20"/>
  <c r="J361" i="20"/>
  <c r="J362" i="20"/>
  <c r="J363" i="20"/>
  <c r="J364" i="20"/>
  <c r="J365" i="20"/>
  <c r="J366" i="20"/>
  <c r="J367" i="20"/>
  <c r="J368" i="20"/>
  <c r="J369" i="20"/>
  <c r="J370" i="20"/>
  <c r="J371" i="20"/>
  <c r="J372" i="20"/>
  <c r="J373" i="20"/>
  <c r="J374" i="20"/>
  <c r="J375" i="20"/>
  <c r="J376" i="20"/>
  <c r="J377" i="20"/>
  <c r="J378" i="20"/>
  <c r="J379" i="20"/>
  <c r="J380" i="20"/>
  <c r="J381" i="20"/>
  <c r="J382" i="20"/>
  <c r="J383" i="20"/>
  <c r="J384" i="20"/>
  <c r="J385" i="20"/>
  <c r="J386" i="20"/>
  <c r="J387" i="20"/>
  <c r="J388" i="20"/>
  <c r="J389" i="20"/>
  <c r="J390" i="20"/>
  <c r="J391" i="20"/>
  <c r="J392" i="20"/>
  <c r="J393" i="20"/>
  <c r="J394" i="20"/>
  <c r="J395" i="20"/>
  <c r="J396" i="20"/>
  <c r="J397" i="20"/>
  <c r="J398" i="20"/>
  <c r="J399" i="20"/>
  <c r="J400" i="20"/>
  <c r="J401" i="20"/>
  <c r="J402" i="20"/>
  <c r="J403" i="20"/>
  <c r="J404" i="20"/>
  <c r="J405" i="20"/>
  <c r="J406" i="20"/>
  <c r="J407" i="20"/>
  <c r="J408" i="20"/>
  <c r="J409" i="20"/>
  <c r="J410" i="20"/>
  <c r="K18" i="20"/>
  <c r="K122" i="20"/>
  <c r="K19" i="20"/>
  <c r="K20" i="20"/>
  <c r="K21" i="20"/>
  <c r="K22" i="20"/>
  <c r="K311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41" i="20"/>
  <c r="K42" i="20"/>
  <c r="K43" i="20"/>
  <c r="K44" i="20"/>
  <c r="K45" i="20"/>
  <c r="K46" i="20"/>
  <c r="K47" i="20"/>
  <c r="K48" i="20"/>
  <c r="K49" i="20"/>
  <c r="K50" i="20"/>
  <c r="K51" i="20"/>
  <c r="K52" i="20"/>
  <c r="K53" i="20"/>
  <c r="K54" i="20"/>
  <c r="K55" i="20"/>
  <c r="K56" i="20"/>
  <c r="K57" i="20"/>
  <c r="K58" i="20"/>
  <c r="K59" i="20"/>
  <c r="K60" i="20"/>
  <c r="K61" i="20"/>
  <c r="K62" i="20"/>
  <c r="K63" i="20"/>
  <c r="K64" i="20"/>
  <c r="K65" i="20"/>
  <c r="K66" i="20"/>
  <c r="K67" i="20"/>
  <c r="K68" i="20"/>
  <c r="K69" i="20"/>
  <c r="K70" i="20"/>
  <c r="K71" i="20"/>
  <c r="K72" i="20"/>
  <c r="K73" i="20"/>
  <c r="K74" i="20"/>
  <c r="K75" i="20"/>
  <c r="K76" i="20"/>
  <c r="K77" i="20"/>
  <c r="K78" i="20"/>
  <c r="K79" i="20"/>
  <c r="K80" i="20"/>
  <c r="K81" i="20"/>
  <c r="K82" i="20"/>
  <c r="K83" i="20"/>
  <c r="K84" i="20"/>
  <c r="K85" i="20"/>
  <c r="K86" i="20"/>
  <c r="K87" i="20"/>
  <c r="K88" i="20"/>
  <c r="K89" i="20"/>
  <c r="K90" i="20"/>
  <c r="K91" i="20"/>
  <c r="K92" i="20"/>
  <c r="K93" i="20"/>
  <c r="K94" i="20"/>
  <c r="K95" i="20"/>
  <c r="K96" i="20"/>
  <c r="K97" i="20"/>
  <c r="K98" i="20"/>
  <c r="K99" i="20"/>
  <c r="K100" i="20"/>
  <c r="K101" i="20"/>
  <c r="K102" i="20"/>
  <c r="K103" i="20"/>
  <c r="K104" i="20"/>
  <c r="K105" i="20"/>
  <c r="K106" i="20"/>
  <c r="K107" i="20"/>
  <c r="K108" i="20"/>
  <c r="K109" i="20"/>
  <c r="K110" i="20"/>
  <c r="K111" i="20"/>
  <c r="K112" i="20"/>
  <c r="K113" i="20"/>
  <c r="K114" i="20"/>
  <c r="K115" i="20"/>
  <c r="K116" i="20"/>
  <c r="K117" i="20"/>
  <c r="K118" i="20"/>
  <c r="K119" i="20"/>
  <c r="K120" i="20"/>
  <c r="K121" i="20"/>
  <c r="K123" i="20"/>
  <c r="K124" i="20"/>
  <c r="K125" i="20"/>
  <c r="K126" i="20"/>
  <c r="K127" i="20"/>
  <c r="K128" i="20"/>
  <c r="K129" i="20"/>
  <c r="K130" i="20"/>
  <c r="K131" i="20"/>
  <c r="K132" i="20"/>
  <c r="K133" i="20"/>
  <c r="K134" i="20"/>
  <c r="K135" i="20"/>
  <c r="K136" i="20"/>
  <c r="K137" i="20"/>
  <c r="K138" i="20"/>
  <c r="K139" i="20"/>
  <c r="K140" i="20"/>
  <c r="K141" i="20"/>
  <c r="K142" i="20"/>
  <c r="K143" i="20"/>
  <c r="K144" i="20"/>
  <c r="K145" i="20"/>
  <c r="K146" i="20"/>
  <c r="K147" i="20"/>
  <c r="K148" i="20"/>
  <c r="K149" i="20"/>
  <c r="K150" i="20"/>
  <c r="K151" i="20"/>
  <c r="K152" i="20"/>
  <c r="K153" i="20"/>
  <c r="K154" i="20"/>
  <c r="K155" i="20"/>
  <c r="K156" i="20"/>
  <c r="K157" i="20"/>
  <c r="K158" i="20"/>
  <c r="K159" i="20"/>
  <c r="K160" i="20"/>
  <c r="K161" i="20"/>
  <c r="K162" i="20"/>
  <c r="K163" i="20"/>
  <c r="K164" i="20"/>
  <c r="K165" i="20"/>
  <c r="K166" i="20"/>
  <c r="K167" i="20"/>
  <c r="K168" i="20"/>
  <c r="K169" i="20"/>
  <c r="K170" i="20"/>
  <c r="K171" i="20"/>
  <c r="K172" i="20"/>
  <c r="K173" i="20"/>
  <c r="K174" i="20"/>
  <c r="K175" i="20"/>
  <c r="K176" i="20"/>
  <c r="K177" i="20"/>
  <c r="K178" i="20"/>
  <c r="K179" i="20"/>
  <c r="K180" i="20"/>
  <c r="K181" i="20"/>
  <c r="K182" i="20"/>
  <c r="K183" i="20"/>
  <c r="K184" i="20"/>
  <c r="K185" i="20"/>
  <c r="K186" i="20"/>
  <c r="K187" i="20"/>
  <c r="K188" i="20"/>
  <c r="K189" i="20"/>
  <c r="K190" i="20"/>
  <c r="K191" i="20"/>
  <c r="K192" i="20"/>
  <c r="K193" i="20"/>
  <c r="K194" i="20"/>
  <c r="K195" i="20"/>
  <c r="K196" i="20"/>
  <c r="K197" i="20"/>
  <c r="K198" i="20"/>
  <c r="K199" i="20"/>
  <c r="K200" i="20"/>
  <c r="K201" i="20"/>
  <c r="K202" i="20"/>
  <c r="K203" i="20"/>
  <c r="K204" i="20"/>
  <c r="K205" i="20"/>
  <c r="K206" i="20"/>
  <c r="K207" i="20"/>
  <c r="K208" i="20"/>
  <c r="K209" i="20"/>
  <c r="K210" i="20"/>
  <c r="K211" i="20"/>
  <c r="K212" i="20"/>
  <c r="K213" i="20"/>
  <c r="K214" i="20"/>
  <c r="K215" i="20"/>
  <c r="K216" i="20"/>
  <c r="K217" i="20"/>
  <c r="K218" i="20"/>
  <c r="K219" i="20"/>
  <c r="K220" i="20"/>
  <c r="K221" i="20"/>
  <c r="K222" i="20"/>
  <c r="K223" i="20"/>
  <c r="K224" i="20"/>
  <c r="K225" i="20"/>
  <c r="K226" i="20"/>
  <c r="K227" i="20"/>
  <c r="K228" i="20"/>
  <c r="K229" i="20"/>
  <c r="K230" i="20"/>
  <c r="K231" i="20"/>
  <c r="K232" i="20"/>
  <c r="K233" i="20"/>
  <c r="K234" i="20"/>
  <c r="K235" i="20"/>
  <c r="K236" i="20"/>
  <c r="K237" i="20"/>
  <c r="K238" i="20"/>
  <c r="K239" i="20"/>
  <c r="K240" i="20"/>
  <c r="K241" i="20"/>
  <c r="K242" i="20"/>
  <c r="K243" i="20"/>
  <c r="K244" i="20"/>
  <c r="K245" i="20"/>
  <c r="K246" i="20"/>
  <c r="K247" i="20"/>
  <c r="K248" i="20"/>
  <c r="K249" i="20"/>
  <c r="K250" i="20"/>
  <c r="K251" i="20"/>
  <c r="K252" i="20"/>
  <c r="K253" i="20"/>
  <c r="K254" i="20"/>
  <c r="K255" i="20"/>
  <c r="K256" i="20"/>
  <c r="K257" i="20"/>
  <c r="K258" i="20"/>
  <c r="K259" i="20"/>
  <c r="K260" i="20"/>
  <c r="K261" i="20"/>
  <c r="K262" i="20"/>
  <c r="K263" i="20"/>
  <c r="K264" i="20"/>
  <c r="K265" i="20"/>
  <c r="K266" i="20"/>
  <c r="K267" i="20"/>
  <c r="K268" i="20"/>
  <c r="K269" i="20"/>
  <c r="K270" i="20"/>
  <c r="K271" i="20"/>
  <c r="K272" i="20"/>
  <c r="K273" i="20"/>
  <c r="K274" i="20"/>
  <c r="K275" i="20"/>
  <c r="K276" i="20"/>
  <c r="K277" i="20"/>
  <c r="K278" i="20"/>
  <c r="K279" i="20"/>
  <c r="K280" i="20"/>
  <c r="K281" i="20"/>
  <c r="K282" i="20"/>
  <c r="K283" i="20"/>
  <c r="K284" i="20"/>
  <c r="K285" i="20"/>
  <c r="K286" i="20"/>
  <c r="K287" i="20"/>
  <c r="K288" i="20"/>
  <c r="K289" i="20"/>
  <c r="K290" i="20"/>
  <c r="K291" i="20"/>
  <c r="K292" i="20"/>
  <c r="K293" i="20"/>
  <c r="K294" i="20"/>
  <c r="K295" i="20"/>
  <c r="K296" i="20"/>
  <c r="K297" i="20"/>
  <c r="K298" i="20"/>
  <c r="K299" i="20"/>
  <c r="K300" i="20"/>
  <c r="K301" i="20"/>
  <c r="K302" i="20"/>
  <c r="K303" i="20"/>
  <c r="K304" i="20"/>
  <c r="K305" i="20"/>
  <c r="K306" i="20"/>
  <c r="K307" i="20"/>
  <c r="K308" i="20"/>
  <c r="K309" i="20"/>
  <c r="K310" i="20"/>
  <c r="K312" i="20"/>
  <c r="K313" i="20"/>
  <c r="K314" i="20"/>
  <c r="K315" i="20"/>
  <c r="K316" i="20"/>
  <c r="K317" i="20"/>
  <c r="K318" i="20"/>
  <c r="K319" i="20"/>
  <c r="K320" i="20"/>
  <c r="K321" i="20"/>
  <c r="K322" i="20"/>
  <c r="K323" i="20"/>
  <c r="K324" i="20"/>
  <c r="K325" i="20"/>
  <c r="K326" i="20"/>
  <c r="K327" i="20"/>
  <c r="K328" i="20"/>
  <c r="K329" i="20"/>
  <c r="K330" i="20"/>
  <c r="K331" i="20"/>
  <c r="K332" i="20"/>
  <c r="K333" i="20"/>
  <c r="K334" i="20"/>
  <c r="K335" i="20"/>
  <c r="K336" i="20"/>
  <c r="K337" i="20"/>
  <c r="K338" i="20"/>
  <c r="K339" i="20"/>
  <c r="K340" i="20"/>
  <c r="K341" i="20"/>
  <c r="K342" i="20"/>
  <c r="K343" i="20"/>
  <c r="K344" i="20"/>
  <c r="K345" i="20"/>
  <c r="K346" i="20"/>
  <c r="K347" i="20"/>
  <c r="K348" i="20"/>
  <c r="K349" i="20"/>
  <c r="K350" i="20"/>
  <c r="K351" i="20"/>
  <c r="K352" i="20"/>
  <c r="K353" i="20"/>
  <c r="K354" i="20"/>
  <c r="K355" i="20"/>
  <c r="K356" i="20"/>
  <c r="K357" i="20"/>
  <c r="K358" i="20"/>
  <c r="K359" i="20"/>
  <c r="K360" i="20"/>
  <c r="K361" i="20"/>
  <c r="K362" i="20"/>
  <c r="K363" i="20"/>
  <c r="K364" i="20"/>
  <c r="K365" i="20"/>
  <c r="K366" i="20"/>
  <c r="K367" i="20"/>
  <c r="K368" i="20"/>
  <c r="K369" i="20"/>
  <c r="K370" i="20"/>
  <c r="K371" i="20"/>
  <c r="K372" i="20"/>
  <c r="K373" i="20"/>
  <c r="K374" i="20"/>
  <c r="K375" i="20"/>
  <c r="K376" i="20"/>
  <c r="K377" i="20"/>
  <c r="K378" i="20"/>
  <c r="K379" i="20"/>
  <c r="K380" i="20"/>
  <c r="K381" i="20"/>
  <c r="K382" i="20"/>
  <c r="K383" i="20"/>
  <c r="K384" i="20"/>
  <c r="K385" i="20"/>
  <c r="K386" i="20"/>
  <c r="K387" i="20"/>
  <c r="K388" i="20"/>
  <c r="K389" i="20"/>
  <c r="K390" i="20"/>
  <c r="K391" i="20"/>
  <c r="K392" i="20"/>
  <c r="K393" i="20"/>
  <c r="K394" i="20"/>
  <c r="K395" i="20"/>
  <c r="K396" i="20"/>
  <c r="K397" i="20"/>
  <c r="K398" i="20"/>
  <c r="K399" i="20"/>
  <c r="K400" i="20"/>
  <c r="K401" i="20"/>
  <c r="K402" i="20"/>
  <c r="K403" i="20"/>
  <c r="K404" i="20"/>
  <c r="K405" i="20"/>
  <c r="K406" i="20"/>
  <c r="K407" i="20"/>
  <c r="K408" i="20"/>
  <c r="K409" i="20"/>
  <c r="K410" i="20"/>
  <c r="F12" i="19"/>
  <c r="F15" i="19"/>
  <c r="E15" i="19" s="1"/>
  <c r="F14" i="19"/>
  <c r="F11" i="19"/>
  <c r="F10" i="19"/>
  <c r="E10" i="19" s="1"/>
  <c r="G27" i="19"/>
  <c r="E27" i="19"/>
  <c r="G26" i="19"/>
  <c r="E26" i="19"/>
  <c r="J10" i="19"/>
  <c r="K10" i="19"/>
  <c r="E14" i="19"/>
  <c r="E11" i="19"/>
  <c r="E12" i="19"/>
  <c r="P10" i="19" s="1"/>
  <c r="J11" i="19"/>
  <c r="K11" i="19"/>
  <c r="O11" i="19"/>
  <c r="J12" i="19"/>
  <c r="K12" i="19"/>
  <c r="J13" i="19"/>
  <c r="K13" i="19"/>
  <c r="J14" i="19"/>
  <c r="K14" i="19"/>
  <c r="J15" i="19"/>
  <c r="K15" i="19"/>
  <c r="J16" i="19"/>
  <c r="K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53" i="19"/>
  <c r="J54" i="19"/>
  <c r="J55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69" i="19"/>
  <c r="J70" i="19"/>
  <c r="J71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J91" i="19"/>
  <c r="J92" i="19"/>
  <c r="J93" i="19"/>
  <c r="J94" i="19"/>
  <c r="J95" i="19"/>
  <c r="J96" i="19"/>
  <c r="J97" i="19"/>
  <c r="J98" i="19"/>
  <c r="J99" i="19"/>
  <c r="J100" i="19"/>
  <c r="J101" i="19"/>
  <c r="J102" i="19"/>
  <c r="J103" i="19"/>
  <c r="J104" i="19"/>
  <c r="J105" i="19"/>
  <c r="J106" i="19"/>
  <c r="J107" i="19"/>
  <c r="J108" i="19"/>
  <c r="J109" i="19"/>
  <c r="J110" i="19"/>
  <c r="J111" i="19"/>
  <c r="J112" i="19"/>
  <c r="J113" i="19"/>
  <c r="J114" i="19"/>
  <c r="J115" i="19"/>
  <c r="J116" i="19"/>
  <c r="J117" i="19"/>
  <c r="J118" i="19"/>
  <c r="J119" i="19"/>
  <c r="J120" i="19"/>
  <c r="J121" i="19"/>
  <c r="J122" i="19"/>
  <c r="J123" i="19"/>
  <c r="J124" i="19"/>
  <c r="J125" i="19"/>
  <c r="J126" i="19"/>
  <c r="J127" i="19"/>
  <c r="J128" i="19"/>
  <c r="J129" i="19"/>
  <c r="J130" i="19"/>
  <c r="J131" i="19"/>
  <c r="J132" i="19"/>
  <c r="J133" i="19"/>
  <c r="J134" i="19"/>
  <c r="J135" i="19"/>
  <c r="J136" i="19"/>
  <c r="J137" i="19"/>
  <c r="J138" i="19"/>
  <c r="J139" i="19"/>
  <c r="J140" i="19"/>
  <c r="J141" i="19"/>
  <c r="J142" i="19"/>
  <c r="J143" i="19"/>
  <c r="J144" i="19"/>
  <c r="J145" i="19"/>
  <c r="J146" i="19"/>
  <c r="J147" i="19"/>
  <c r="J148" i="19"/>
  <c r="J149" i="19"/>
  <c r="J150" i="19"/>
  <c r="J151" i="19"/>
  <c r="J152" i="19"/>
  <c r="J153" i="19"/>
  <c r="J154" i="19"/>
  <c r="J155" i="19"/>
  <c r="J156" i="19"/>
  <c r="J157" i="19"/>
  <c r="J158" i="19"/>
  <c r="J159" i="19"/>
  <c r="J160" i="19"/>
  <c r="J161" i="19"/>
  <c r="J162" i="19"/>
  <c r="J163" i="19"/>
  <c r="J164" i="19"/>
  <c r="J165" i="19"/>
  <c r="J166" i="19"/>
  <c r="J167" i="19"/>
  <c r="J168" i="19"/>
  <c r="J169" i="19"/>
  <c r="J170" i="19"/>
  <c r="J171" i="19"/>
  <c r="J172" i="19"/>
  <c r="J173" i="19"/>
  <c r="J174" i="19"/>
  <c r="J175" i="19"/>
  <c r="J176" i="19"/>
  <c r="J177" i="19"/>
  <c r="J178" i="19"/>
  <c r="J179" i="19"/>
  <c r="J180" i="19"/>
  <c r="J181" i="19"/>
  <c r="J182" i="19"/>
  <c r="J183" i="19"/>
  <c r="J184" i="19"/>
  <c r="J185" i="19"/>
  <c r="J186" i="19"/>
  <c r="J187" i="19"/>
  <c r="J188" i="19"/>
  <c r="J189" i="19"/>
  <c r="J190" i="19"/>
  <c r="J191" i="19"/>
  <c r="J192" i="19"/>
  <c r="J193" i="19"/>
  <c r="J194" i="19"/>
  <c r="J195" i="19"/>
  <c r="J196" i="19"/>
  <c r="J197" i="19"/>
  <c r="J198" i="19"/>
  <c r="J199" i="19"/>
  <c r="J200" i="19"/>
  <c r="J201" i="19"/>
  <c r="J202" i="19"/>
  <c r="J203" i="19"/>
  <c r="J204" i="19"/>
  <c r="J205" i="19"/>
  <c r="J206" i="19"/>
  <c r="J207" i="19"/>
  <c r="J208" i="19"/>
  <c r="J209" i="19"/>
  <c r="J210" i="19"/>
  <c r="J211" i="19"/>
  <c r="J212" i="19"/>
  <c r="J213" i="19"/>
  <c r="J214" i="19"/>
  <c r="J215" i="19"/>
  <c r="J216" i="19"/>
  <c r="J217" i="19"/>
  <c r="J218" i="19"/>
  <c r="J219" i="19"/>
  <c r="J220" i="19"/>
  <c r="J221" i="19"/>
  <c r="J222" i="19"/>
  <c r="J223" i="19"/>
  <c r="J224" i="19"/>
  <c r="J225" i="19"/>
  <c r="J226" i="19"/>
  <c r="J227" i="19"/>
  <c r="J228" i="19"/>
  <c r="J229" i="19"/>
  <c r="J230" i="19"/>
  <c r="J231" i="19"/>
  <c r="J232" i="19"/>
  <c r="J233" i="19"/>
  <c r="J234" i="19"/>
  <c r="J235" i="19"/>
  <c r="J236" i="19"/>
  <c r="J237" i="19"/>
  <c r="J238" i="19"/>
  <c r="J239" i="19"/>
  <c r="J240" i="19"/>
  <c r="J241" i="19"/>
  <c r="J242" i="19"/>
  <c r="J243" i="19"/>
  <c r="J244" i="19"/>
  <c r="J245" i="19"/>
  <c r="J246" i="19"/>
  <c r="J247" i="19"/>
  <c r="J248" i="19"/>
  <c r="J249" i="19"/>
  <c r="J250" i="19"/>
  <c r="J251" i="19"/>
  <c r="J252" i="19"/>
  <c r="J253" i="19"/>
  <c r="J254" i="19"/>
  <c r="J255" i="19"/>
  <c r="J256" i="19"/>
  <c r="J257" i="19"/>
  <c r="J258" i="19"/>
  <c r="J259" i="19"/>
  <c r="J260" i="19"/>
  <c r="J261" i="19"/>
  <c r="J262" i="19"/>
  <c r="J263" i="19"/>
  <c r="J264" i="19"/>
  <c r="J265" i="19"/>
  <c r="J266" i="19"/>
  <c r="J267" i="19"/>
  <c r="J268" i="19"/>
  <c r="J269" i="19"/>
  <c r="J270" i="19"/>
  <c r="J271" i="19"/>
  <c r="J272" i="19"/>
  <c r="J273" i="19"/>
  <c r="J274" i="19"/>
  <c r="J275" i="19"/>
  <c r="J276" i="19"/>
  <c r="J277" i="19"/>
  <c r="J278" i="19"/>
  <c r="J279" i="19"/>
  <c r="J280" i="19"/>
  <c r="J281" i="19"/>
  <c r="J282" i="19"/>
  <c r="J283" i="19"/>
  <c r="J284" i="19"/>
  <c r="J285" i="19"/>
  <c r="J286" i="19"/>
  <c r="J287" i="19"/>
  <c r="J288" i="19"/>
  <c r="J289" i="19"/>
  <c r="J290" i="19"/>
  <c r="J291" i="19"/>
  <c r="J292" i="19"/>
  <c r="J293" i="19"/>
  <c r="J294" i="19"/>
  <c r="J295" i="19"/>
  <c r="J296" i="19"/>
  <c r="J297" i="19"/>
  <c r="J298" i="19"/>
  <c r="J299" i="19"/>
  <c r="J300" i="19"/>
  <c r="J301" i="19"/>
  <c r="J302" i="19"/>
  <c r="J303" i="19"/>
  <c r="J304" i="19"/>
  <c r="J305" i="19"/>
  <c r="J306" i="19"/>
  <c r="J307" i="19"/>
  <c r="J308" i="19"/>
  <c r="J309" i="19"/>
  <c r="J310" i="19"/>
  <c r="K17" i="19"/>
  <c r="J311" i="19"/>
  <c r="J312" i="19"/>
  <c r="J313" i="19"/>
  <c r="J314" i="19"/>
  <c r="J315" i="19"/>
  <c r="J316" i="19"/>
  <c r="J317" i="19"/>
  <c r="J318" i="19"/>
  <c r="J319" i="19"/>
  <c r="J320" i="19"/>
  <c r="J321" i="19"/>
  <c r="J322" i="19"/>
  <c r="J323" i="19"/>
  <c r="J324" i="19"/>
  <c r="J325" i="19"/>
  <c r="J326" i="19"/>
  <c r="J327" i="19"/>
  <c r="J328" i="19"/>
  <c r="J329" i="19"/>
  <c r="J330" i="19"/>
  <c r="J331" i="19"/>
  <c r="J332" i="19"/>
  <c r="J333" i="19"/>
  <c r="J334" i="19"/>
  <c r="J335" i="19"/>
  <c r="J336" i="19"/>
  <c r="J337" i="19"/>
  <c r="J338" i="19"/>
  <c r="J339" i="19"/>
  <c r="J340" i="19"/>
  <c r="J341" i="19"/>
  <c r="J342" i="19"/>
  <c r="J343" i="19"/>
  <c r="J344" i="19"/>
  <c r="J345" i="19"/>
  <c r="J346" i="19"/>
  <c r="J347" i="19"/>
  <c r="J348" i="19"/>
  <c r="J349" i="19"/>
  <c r="J350" i="19"/>
  <c r="J351" i="19"/>
  <c r="J352" i="19"/>
  <c r="J353" i="19"/>
  <c r="J354" i="19"/>
  <c r="J355" i="19"/>
  <c r="J356" i="19"/>
  <c r="J357" i="19"/>
  <c r="J358" i="19"/>
  <c r="J359" i="19"/>
  <c r="J360" i="19"/>
  <c r="J361" i="19"/>
  <c r="J362" i="19"/>
  <c r="J363" i="19"/>
  <c r="J364" i="19"/>
  <c r="J365" i="19"/>
  <c r="J366" i="19"/>
  <c r="J367" i="19"/>
  <c r="J368" i="19"/>
  <c r="J369" i="19"/>
  <c r="J370" i="19"/>
  <c r="J371" i="19"/>
  <c r="J372" i="19"/>
  <c r="J373" i="19"/>
  <c r="J374" i="19"/>
  <c r="J375" i="19"/>
  <c r="J376" i="19"/>
  <c r="J377" i="19"/>
  <c r="J378" i="19"/>
  <c r="J379" i="19"/>
  <c r="J380" i="19"/>
  <c r="J381" i="19"/>
  <c r="J382" i="19"/>
  <c r="J383" i="19"/>
  <c r="J384" i="19"/>
  <c r="J385" i="19"/>
  <c r="J386" i="19"/>
  <c r="J387" i="19"/>
  <c r="J388" i="19"/>
  <c r="J389" i="19"/>
  <c r="J390" i="19"/>
  <c r="J391" i="19"/>
  <c r="J392" i="19"/>
  <c r="J393" i="19"/>
  <c r="J394" i="19"/>
  <c r="J395" i="19"/>
  <c r="J396" i="19"/>
  <c r="J397" i="19"/>
  <c r="J398" i="19"/>
  <c r="J399" i="19"/>
  <c r="J400" i="19"/>
  <c r="J401" i="19"/>
  <c r="J402" i="19"/>
  <c r="J403" i="19"/>
  <c r="J404" i="19"/>
  <c r="J405" i="19"/>
  <c r="J406" i="19"/>
  <c r="J407" i="19"/>
  <c r="J408" i="19"/>
  <c r="J409" i="19"/>
  <c r="J410" i="19"/>
  <c r="K18" i="19"/>
  <c r="K51" i="19"/>
  <c r="K19" i="19"/>
  <c r="K20" i="19"/>
  <c r="K21" i="19"/>
  <c r="K22" i="19"/>
  <c r="K311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2" i="19"/>
  <c r="K53" i="19"/>
  <c r="K54" i="19"/>
  <c r="K55" i="19"/>
  <c r="K56" i="19"/>
  <c r="K57" i="19"/>
  <c r="K58" i="19"/>
  <c r="K59" i="19"/>
  <c r="K60" i="19"/>
  <c r="K61" i="19"/>
  <c r="K62" i="19"/>
  <c r="K63" i="19"/>
  <c r="K64" i="19"/>
  <c r="K65" i="19"/>
  <c r="K66" i="19"/>
  <c r="K67" i="19"/>
  <c r="K68" i="19"/>
  <c r="K69" i="19"/>
  <c r="K70" i="19"/>
  <c r="K71" i="19"/>
  <c r="K72" i="19"/>
  <c r="K73" i="19"/>
  <c r="K74" i="19"/>
  <c r="K75" i="19"/>
  <c r="K76" i="19"/>
  <c r="K77" i="19"/>
  <c r="K78" i="19"/>
  <c r="K79" i="19"/>
  <c r="K80" i="19"/>
  <c r="K81" i="19"/>
  <c r="K82" i="19"/>
  <c r="K83" i="19"/>
  <c r="K84" i="19"/>
  <c r="K85" i="19"/>
  <c r="K86" i="19"/>
  <c r="K87" i="19"/>
  <c r="K88" i="19"/>
  <c r="K89" i="19"/>
  <c r="K90" i="19"/>
  <c r="K91" i="19"/>
  <c r="K92" i="19"/>
  <c r="K93" i="19"/>
  <c r="K94" i="19"/>
  <c r="K95" i="19"/>
  <c r="K96" i="19"/>
  <c r="K97" i="19"/>
  <c r="K98" i="19"/>
  <c r="K99" i="19"/>
  <c r="K100" i="19"/>
  <c r="K101" i="19"/>
  <c r="K102" i="19"/>
  <c r="K103" i="19"/>
  <c r="K104" i="19"/>
  <c r="K105" i="19"/>
  <c r="K106" i="19"/>
  <c r="K107" i="19"/>
  <c r="K108" i="19"/>
  <c r="K109" i="19"/>
  <c r="K110" i="19"/>
  <c r="K111" i="19"/>
  <c r="K112" i="19"/>
  <c r="K113" i="19"/>
  <c r="K114" i="19"/>
  <c r="K115" i="19"/>
  <c r="K116" i="19"/>
  <c r="K117" i="19"/>
  <c r="K118" i="19"/>
  <c r="K119" i="19"/>
  <c r="K120" i="19"/>
  <c r="K121" i="19"/>
  <c r="K122" i="19"/>
  <c r="K123" i="19"/>
  <c r="K124" i="19"/>
  <c r="K125" i="19"/>
  <c r="K126" i="19"/>
  <c r="K127" i="19"/>
  <c r="K128" i="19"/>
  <c r="K129" i="19"/>
  <c r="K130" i="19"/>
  <c r="K131" i="19"/>
  <c r="K132" i="19"/>
  <c r="K133" i="19"/>
  <c r="K134" i="19"/>
  <c r="K135" i="19"/>
  <c r="K136" i="19"/>
  <c r="K137" i="19"/>
  <c r="K138" i="19"/>
  <c r="K139" i="19"/>
  <c r="K140" i="19"/>
  <c r="K141" i="19"/>
  <c r="K142" i="19"/>
  <c r="K143" i="19"/>
  <c r="K144" i="19"/>
  <c r="K145" i="19"/>
  <c r="K146" i="19"/>
  <c r="K147" i="19"/>
  <c r="K148" i="19"/>
  <c r="K149" i="19"/>
  <c r="K150" i="19"/>
  <c r="K151" i="19"/>
  <c r="K152" i="19"/>
  <c r="K153" i="19"/>
  <c r="K154" i="19"/>
  <c r="K155" i="19"/>
  <c r="K156" i="19"/>
  <c r="K157" i="19"/>
  <c r="K158" i="19"/>
  <c r="K159" i="19"/>
  <c r="K160" i="19"/>
  <c r="K161" i="19"/>
  <c r="K162" i="19"/>
  <c r="K163" i="19"/>
  <c r="K164" i="19"/>
  <c r="K165" i="19"/>
  <c r="K166" i="19"/>
  <c r="K167" i="19"/>
  <c r="K168" i="19"/>
  <c r="K169" i="19"/>
  <c r="K170" i="19"/>
  <c r="K171" i="19"/>
  <c r="K172" i="19"/>
  <c r="K173" i="19"/>
  <c r="K174" i="19"/>
  <c r="K175" i="19"/>
  <c r="K176" i="19"/>
  <c r="K177" i="19"/>
  <c r="K178" i="19"/>
  <c r="K179" i="19"/>
  <c r="K180" i="19"/>
  <c r="K181" i="19"/>
  <c r="K182" i="19"/>
  <c r="K183" i="19"/>
  <c r="K184" i="19"/>
  <c r="K185" i="19"/>
  <c r="K186" i="19"/>
  <c r="K187" i="19"/>
  <c r="K188" i="19"/>
  <c r="K189" i="19"/>
  <c r="K190" i="19"/>
  <c r="K191" i="19"/>
  <c r="K192" i="19"/>
  <c r="K193" i="19"/>
  <c r="K194" i="19"/>
  <c r="K195" i="19"/>
  <c r="K196" i="19"/>
  <c r="K197" i="19"/>
  <c r="K198" i="19"/>
  <c r="K199" i="19"/>
  <c r="K200" i="19"/>
  <c r="K201" i="19"/>
  <c r="K202" i="19"/>
  <c r="K203" i="19"/>
  <c r="K204" i="19"/>
  <c r="K205" i="19"/>
  <c r="K206" i="19"/>
  <c r="K207" i="19"/>
  <c r="K208" i="19"/>
  <c r="K209" i="19"/>
  <c r="K210" i="19"/>
  <c r="K211" i="19"/>
  <c r="K212" i="19"/>
  <c r="K213" i="19"/>
  <c r="K214" i="19"/>
  <c r="K215" i="19"/>
  <c r="K216" i="19"/>
  <c r="K217" i="19"/>
  <c r="K218" i="19"/>
  <c r="K219" i="19"/>
  <c r="K220" i="19"/>
  <c r="K221" i="19"/>
  <c r="K222" i="19"/>
  <c r="K223" i="19"/>
  <c r="K224" i="19"/>
  <c r="K225" i="19"/>
  <c r="K226" i="19"/>
  <c r="K227" i="19"/>
  <c r="K228" i="19"/>
  <c r="K229" i="19"/>
  <c r="K230" i="19"/>
  <c r="K231" i="19"/>
  <c r="K232" i="19"/>
  <c r="K233" i="19"/>
  <c r="K234" i="19"/>
  <c r="K235" i="19"/>
  <c r="K236" i="19"/>
  <c r="K237" i="19"/>
  <c r="K238" i="19"/>
  <c r="K239" i="19"/>
  <c r="K240" i="19"/>
  <c r="K241" i="19"/>
  <c r="K242" i="19"/>
  <c r="K243" i="19"/>
  <c r="K244" i="19"/>
  <c r="K245" i="19"/>
  <c r="K246" i="19"/>
  <c r="K247" i="19"/>
  <c r="K248" i="19"/>
  <c r="K249" i="19"/>
  <c r="K250" i="19"/>
  <c r="K251" i="19"/>
  <c r="K252" i="19"/>
  <c r="K253" i="19"/>
  <c r="K254" i="19"/>
  <c r="K255" i="19"/>
  <c r="K256" i="19"/>
  <c r="K257" i="19"/>
  <c r="K258" i="19"/>
  <c r="K259" i="19"/>
  <c r="K260" i="19"/>
  <c r="K261" i="19"/>
  <c r="K262" i="19"/>
  <c r="K263" i="19"/>
  <c r="K264" i="19"/>
  <c r="K265" i="19"/>
  <c r="K266" i="19"/>
  <c r="K267" i="19"/>
  <c r="K268" i="19"/>
  <c r="K269" i="19"/>
  <c r="K270" i="19"/>
  <c r="K271" i="19"/>
  <c r="K272" i="19"/>
  <c r="K273" i="19"/>
  <c r="K274" i="19"/>
  <c r="K275" i="19"/>
  <c r="K276" i="19"/>
  <c r="K277" i="19"/>
  <c r="K278" i="19"/>
  <c r="K279" i="19"/>
  <c r="K280" i="19"/>
  <c r="K281" i="19"/>
  <c r="K282" i="19"/>
  <c r="K283" i="19"/>
  <c r="K284" i="19"/>
  <c r="K285" i="19"/>
  <c r="K286" i="19"/>
  <c r="K287" i="19"/>
  <c r="K288" i="19"/>
  <c r="K289" i="19"/>
  <c r="K290" i="19"/>
  <c r="K291" i="19"/>
  <c r="K292" i="19"/>
  <c r="K293" i="19"/>
  <c r="K294" i="19"/>
  <c r="K295" i="19"/>
  <c r="K296" i="19"/>
  <c r="K297" i="19"/>
  <c r="K298" i="19"/>
  <c r="K299" i="19"/>
  <c r="K300" i="19"/>
  <c r="K301" i="19"/>
  <c r="K302" i="19"/>
  <c r="K303" i="19"/>
  <c r="K304" i="19"/>
  <c r="K305" i="19"/>
  <c r="K306" i="19"/>
  <c r="K307" i="19"/>
  <c r="K308" i="19"/>
  <c r="K309" i="19"/>
  <c r="K310" i="19"/>
  <c r="K312" i="19"/>
  <c r="K313" i="19"/>
  <c r="K314" i="19"/>
  <c r="K315" i="19"/>
  <c r="K316" i="19"/>
  <c r="K317" i="19"/>
  <c r="K318" i="19"/>
  <c r="K319" i="19"/>
  <c r="K320" i="19"/>
  <c r="K321" i="19"/>
  <c r="K322" i="19"/>
  <c r="K323" i="19"/>
  <c r="K324" i="19"/>
  <c r="K325" i="19"/>
  <c r="K326" i="19"/>
  <c r="K327" i="19"/>
  <c r="K328" i="19"/>
  <c r="K329" i="19"/>
  <c r="K330" i="19"/>
  <c r="K331" i="19"/>
  <c r="K332" i="19"/>
  <c r="K333" i="19"/>
  <c r="K334" i="19"/>
  <c r="K335" i="19"/>
  <c r="K336" i="19"/>
  <c r="K337" i="19"/>
  <c r="K338" i="19"/>
  <c r="K339" i="19"/>
  <c r="K340" i="19"/>
  <c r="K341" i="19"/>
  <c r="K342" i="19"/>
  <c r="K343" i="19"/>
  <c r="K344" i="19"/>
  <c r="K345" i="19"/>
  <c r="K346" i="19"/>
  <c r="K347" i="19"/>
  <c r="K348" i="19"/>
  <c r="K349" i="19"/>
  <c r="K350" i="19"/>
  <c r="K351" i="19"/>
  <c r="K352" i="19"/>
  <c r="K353" i="19"/>
  <c r="K354" i="19"/>
  <c r="K355" i="19"/>
  <c r="K356" i="19"/>
  <c r="K357" i="19"/>
  <c r="K358" i="19"/>
  <c r="K359" i="19"/>
  <c r="K360" i="19"/>
  <c r="K361" i="19"/>
  <c r="K362" i="19"/>
  <c r="K363" i="19"/>
  <c r="K364" i="19"/>
  <c r="K365" i="19"/>
  <c r="K366" i="19"/>
  <c r="K367" i="19"/>
  <c r="K368" i="19"/>
  <c r="K369" i="19"/>
  <c r="K370" i="19"/>
  <c r="K371" i="19"/>
  <c r="K372" i="19"/>
  <c r="K373" i="19"/>
  <c r="K374" i="19"/>
  <c r="K375" i="19"/>
  <c r="K376" i="19"/>
  <c r="K377" i="19"/>
  <c r="K378" i="19"/>
  <c r="K379" i="19"/>
  <c r="K380" i="19"/>
  <c r="K381" i="19"/>
  <c r="K382" i="19"/>
  <c r="K383" i="19"/>
  <c r="K384" i="19"/>
  <c r="K385" i="19"/>
  <c r="K386" i="19"/>
  <c r="K387" i="19"/>
  <c r="K388" i="19"/>
  <c r="K389" i="19"/>
  <c r="K390" i="19"/>
  <c r="K391" i="19"/>
  <c r="K392" i="19"/>
  <c r="K393" i="19"/>
  <c r="K394" i="19"/>
  <c r="K395" i="19"/>
  <c r="K396" i="19"/>
  <c r="K397" i="19"/>
  <c r="K398" i="19"/>
  <c r="K399" i="19"/>
  <c r="K400" i="19"/>
  <c r="K401" i="19"/>
  <c r="K402" i="19"/>
  <c r="K403" i="19"/>
  <c r="K404" i="19"/>
  <c r="K405" i="19"/>
  <c r="K406" i="19"/>
  <c r="K407" i="19"/>
  <c r="K408" i="19"/>
  <c r="K409" i="19"/>
  <c r="K410" i="19"/>
  <c r="F12" i="18"/>
  <c r="F15" i="18"/>
  <c r="E15" i="18" s="1"/>
  <c r="F14" i="18"/>
  <c r="E14" i="18" s="1"/>
  <c r="F11" i="18"/>
  <c r="F10" i="18"/>
  <c r="E10" i="18" s="1"/>
  <c r="G27" i="18"/>
  <c r="E27" i="18"/>
  <c r="G26" i="18"/>
  <c r="E26" i="18"/>
  <c r="J10" i="18"/>
  <c r="K10" i="18"/>
  <c r="M10" i="18"/>
  <c r="E11" i="18"/>
  <c r="O10" i="18" s="1"/>
  <c r="J11" i="18"/>
  <c r="K11" i="18"/>
  <c r="M11" i="18"/>
  <c r="O11" i="18"/>
  <c r="J12" i="18"/>
  <c r="K12" i="18"/>
  <c r="J13" i="18"/>
  <c r="K13" i="18"/>
  <c r="M13" i="18"/>
  <c r="J14" i="18"/>
  <c r="K14" i="18"/>
  <c r="J15" i="18"/>
  <c r="K15" i="18"/>
  <c r="M15" i="18"/>
  <c r="J16" i="18"/>
  <c r="K16" i="18"/>
  <c r="M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N19" i="18" s="1"/>
  <c r="J32" i="18"/>
  <c r="J33" i="18"/>
  <c r="J34" i="18"/>
  <c r="J35" i="18"/>
  <c r="J36" i="18"/>
  <c r="J37" i="18"/>
  <c r="J38" i="18"/>
  <c r="J39" i="18"/>
  <c r="J40" i="18"/>
  <c r="J41" i="18"/>
  <c r="J42" i="18"/>
  <c r="J43" i="18"/>
  <c r="J44" i="18"/>
  <c r="J45" i="18"/>
  <c r="J46" i="18"/>
  <c r="J47" i="18"/>
  <c r="J48" i="18"/>
  <c r="J49" i="18"/>
  <c r="J50" i="18"/>
  <c r="J51" i="18"/>
  <c r="J52" i="18"/>
  <c r="J53" i="18"/>
  <c r="J54" i="18"/>
  <c r="J55" i="18"/>
  <c r="J56" i="18"/>
  <c r="J57" i="18"/>
  <c r="J58" i="18"/>
  <c r="J59" i="18"/>
  <c r="J60" i="18"/>
  <c r="J61" i="18"/>
  <c r="J62" i="18"/>
  <c r="J63" i="18"/>
  <c r="J64" i="18"/>
  <c r="J65" i="18"/>
  <c r="J66" i="18"/>
  <c r="J67" i="18"/>
  <c r="J68" i="18"/>
  <c r="J69" i="18"/>
  <c r="J70" i="18"/>
  <c r="J71" i="18"/>
  <c r="J72" i="18"/>
  <c r="J73" i="18"/>
  <c r="J74" i="18"/>
  <c r="J75" i="18"/>
  <c r="J76" i="18"/>
  <c r="J77" i="18"/>
  <c r="J78" i="18"/>
  <c r="J79" i="18"/>
  <c r="J80" i="18"/>
  <c r="J81" i="18"/>
  <c r="J82" i="18"/>
  <c r="J83" i="18"/>
  <c r="J84" i="18"/>
  <c r="J85" i="18"/>
  <c r="J86" i="18"/>
  <c r="J87" i="18"/>
  <c r="J88" i="18"/>
  <c r="J89" i="18"/>
  <c r="J90" i="18"/>
  <c r="J91" i="18"/>
  <c r="J92" i="18"/>
  <c r="J93" i="18"/>
  <c r="J94" i="18"/>
  <c r="J95" i="18"/>
  <c r="J96" i="18"/>
  <c r="J97" i="18"/>
  <c r="J98" i="18"/>
  <c r="J99" i="18"/>
  <c r="J100" i="18"/>
  <c r="J101" i="18"/>
  <c r="J102" i="18"/>
  <c r="J103" i="18"/>
  <c r="J104" i="18"/>
  <c r="J105" i="18"/>
  <c r="J106" i="18"/>
  <c r="J107" i="18"/>
  <c r="J108" i="18"/>
  <c r="J109" i="18"/>
  <c r="J110" i="18"/>
  <c r="J111" i="18"/>
  <c r="J112" i="18"/>
  <c r="J113" i="18"/>
  <c r="J114" i="18"/>
  <c r="J115" i="18"/>
  <c r="J116" i="18"/>
  <c r="J117" i="18"/>
  <c r="J118" i="18"/>
  <c r="J119" i="18"/>
  <c r="J120" i="18"/>
  <c r="J121" i="18"/>
  <c r="J122" i="18"/>
  <c r="J123" i="18"/>
  <c r="J124" i="18"/>
  <c r="J125" i="18"/>
  <c r="J126" i="18"/>
  <c r="J127" i="18"/>
  <c r="J128" i="18"/>
  <c r="J129" i="18"/>
  <c r="J130" i="18"/>
  <c r="J131" i="18"/>
  <c r="J132" i="18"/>
  <c r="J133" i="18"/>
  <c r="J134" i="18"/>
  <c r="J135" i="18"/>
  <c r="J136" i="18"/>
  <c r="J137" i="18"/>
  <c r="J138" i="18"/>
  <c r="J139" i="18"/>
  <c r="J140" i="18"/>
  <c r="J141" i="18"/>
  <c r="J142" i="18"/>
  <c r="J143" i="18"/>
  <c r="J144" i="18"/>
  <c r="J145" i="18"/>
  <c r="J146" i="18"/>
  <c r="J147" i="18"/>
  <c r="J148" i="18"/>
  <c r="J149" i="18"/>
  <c r="J150" i="18"/>
  <c r="J151" i="18"/>
  <c r="J152" i="18"/>
  <c r="J153" i="18"/>
  <c r="J154" i="18"/>
  <c r="J155" i="18"/>
  <c r="J156" i="18"/>
  <c r="J157" i="18"/>
  <c r="J158" i="18"/>
  <c r="J159" i="18"/>
  <c r="J160" i="18"/>
  <c r="J161" i="18"/>
  <c r="J162" i="18"/>
  <c r="J163" i="18"/>
  <c r="J164" i="18"/>
  <c r="J165" i="18"/>
  <c r="J166" i="18"/>
  <c r="J167" i="18"/>
  <c r="J168" i="18"/>
  <c r="J169" i="18"/>
  <c r="J170" i="18"/>
  <c r="J171" i="18"/>
  <c r="J172" i="18"/>
  <c r="J173" i="18"/>
  <c r="J174" i="18"/>
  <c r="J175" i="18"/>
  <c r="J176" i="18"/>
  <c r="J177" i="18"/>
  <c r="J178" i="18"/>
  <c r="J179" i="18"/>
  <c r="J180" i="18"/>
  <c r="J181" i="18"/>
  <c r="J182" i="18"/>
  <c r="J183" i="18"/>
  <c r="J184" i="18"/>
  <c r="J185" i="18"/>
  <c r="J186" i="18"/>
  <c r="J187" i="18"/>
  <c r="J188" i="18"/>
  <c r="J189" i="18"/>
  <c r="J190" i="18"/>
  <c r="J191" i="18"/>
  <c r="J192" i="18"/>
  <c r="J193" i="18"/>
  <c r="J194" i="18"/>
  <c r="J195" i="18"/>
  <c r="J196" i="18"/>
  <c r="J197" i="18"/>
  <c r="J198" i="18"/>
  <c r="J199" i="18"/>
  <c r="J200" i="18"/>
  <c r="J201" i="18"/>
  <c r="J202" i="18"/>
  <c r="J203" i="18"/>
  <c r="J204" i="18"/>
  <c r="J205" i="18"/>
  <c r="J206" i="18"/>
  <c r="J207" i="18"/>
  <c r="J208" i="18"/>
  <c r="J209" i="18"/>
  <c r="J210" i="18"/>
  <c r="J211" i="18"/>
  <c r="J212" i="18"/>
  <c r="J213" i="18"/>
  <c r="J214" i="18"/>
  <c r="J215" i="18"/>
  <c r="J216" i="18"/>
  <c r="J217" i="18"/>
  <c r="J218" i="18"/>
  <c r="J219" i="18"/>
  <c r="J220" i="18"/>
  <c r="J221" i="18"/>
  <c r="J222" i="18"/>
  <c r="J223" i="18"/>
  <c r="J224" i="18"/>
  <c r="J225" i="18"/>
  <c r="J226" i="18"/>
  <c r="J227" i="18"/>
  <c r="J228" i="18"/>
  <c r="J229" i="18"/>
  <c r="J230" i="18"/>
  <c r="J231" i="18"/>
  <c r="J232" i="18"/>
  <c r="J233" i="18"/>
  <c r="J234" i="18"/>
  <c r="J235" i="18"/>
  <c r="J236" i="18"/>
  <c r="J237" i="18"/>
  <c r="J238" i="18"/>
  <c r="J239" i="18"/>
  <c r="J240" i="18"/>
  <c r="J241" i="18"/>
  <c r="J242" i="18"/>
  <c r="J243" i="18"/>
  <c r="J244" i="18"/>
  <c r="J245" i="18"/>
  <c r="J246" i="18"/>
  <c r="J247" i="18"/>
  <c r="J248" i="18"/>
  <c r="J249" i="18"/>
  <c r="J250" i="18"/>
  <c r="J251" i="18"/>
  <c r="J252" i="18"/>
  <c r="J253" i="18"/>
  <c r="J254" i="18"/>
  <c r="J255" i="18"/>
  <c r="J256" i="18"/>
  <c r="J257" i="18"/>
  <c r="J258" i="18"/>
  <c r="J259" i="18"/>
  <c r="J260" i="18"/>
  <c r="J261" i="18"/>
  <c r="J262" i="18"/>
  <c r="J263" i="18"/>
  <c r="J264" i="18"/>
  <c r="J265" i="18"/>
  <c r="J266" i="18"/>
  <c r="J267" i="18"/>
  <c r="J268" i="18"/>
  <c r="J269" i="18"/>
  <c r="J270" i="18"/>
  <c r="J271" i="18"/>
  <c r="J272" i="18"/>
  <c r="J273" i="18"/>
  <c r="J274" i="18"/>
  <c r="J275" i="18"/>
  <c r="J276" i="18"/>
  <c r="J277" i="18"/>
  <c r="J278" i="18"/>
  <c r="J279" i="18"/>
  <c r="J280" i="18"/>
  <c r="J281" i="18"/>
  <c r="J282" i="18"/>
  <c r="J283" i="18"/>
  <c r="J284" i="18"/>
  <c r="J285" i="18"/>
  <c r="J286" i="18"/>
  <c r="J287" i="18"/>
  <c r="J288" i="18"/>
  <c r="J289" i="18"/>
  <c r="J290" i="18"/>
  <c r="J291" i="18"/>
  <c r="J292" i="18"/>
  <c r="J293" i="18"/>
  <c r="J294" i="18"/>
  <c r="J295" i="18"/>
  <c r="J296" i="18"/>
  <c r="J297" i="18"/>
  <c r="J298" i="18"/>
  <c r="J299" i="18"/>
  <c r="J300" i="18"/>
  <c r="J301" i="18"/>
  <c r="J302" i="18"/>
  <c r="J303" i="18"/>
  <c r="J304" i="18"/>
  <c r="J305" i="18"/>
  <c r="J306" i="18"/>
  <c r="J307" i="18"/>
  <c r="J308" i="18"/>
  <c r="J309" i="18"/>
  <c r="J310" i="18"/>
  <c r="K17" i="18"/>
  <c r="J311" i="18"/>
  <c r="J312" i="18"/>
  <c r="J313" i="18"/>
  <c r="J314" i="18"/>
  <c r="J315" i="18"/>
  <c r="J316" i="18"/>
  <c r="J317" i="18"/>
  <c r="J318" i="18"/>
  <c r="J319" i="18"/>
  <c r="J320" i="18"/>
  <c r="J321" i="18"/>
  <c r="J322" i="18"/>
  <c r="J323" i="18"/>
  <c r="J324" i="18"/>
  <c r="J325" i="18"/>
  <c r="J326" i="18"/>
  <c r="J327" i="18"/>
  <c r="J328" i="18"/>
  <c r="J329" i="18"/>
  <c r="J330" i="18"/>
  <c r="J331" i="18"/>
  <c r="J332" i="18"/>
  <c r="J333" i="18"/>
  <c r="J334" i="18"/>
  <c r="J335" i="18"/>
  <c r="J336" i="18"/>
  <c r="J337" i="18"/>
  <c r="J338" i="18"/>
  <c r="J339" i="18"/>
  <c r="J340" i="18"/>
  <c r="J341" i="18"/>
  <c r="J342" i="18"/>
  <c r="J343" i="18"/>
  <c r="J344" i="18"/>
  <c r="J345" i="18"/>
  <c r="J346" i="18"/>
  <c r="J347" i="18"/>
  <c r="J348" i="18"/>
  <c r="J349" i="18"/>
  <c r="J350" i="18"/>
  <c r="J351" i="18"/>
  <c r="J352" i="18"/>
  <c r="J353" i="18"/>
  <c r="J354" i="18"/>
  <c r="J355" i="18"/>
  <c r="J356" i="18"/>
  <c r="J357" i="18"/>
  <c r="J358" i="18"/>
  <c r="J359" i="18"/>
  <c r="J360" i="18"/>
  <c r="J361" i="18"/>
  <c r="J362" i="18"/>
  <c r="J363" i="18"/>
  <c r="J364" i="18"/>
  <c r="J365" i="18"/>
  <c r="J366" i="18"/>
  <c r="J367" i="18"/>
  <c r="J368" i="18"/>
  <c r="J369" i="18"/>
  <c r="J370" i="18"/>
  <c r="J371" i="18"/>
  <c r="J372" i="18"/>
  <c r="J373" i="18"/>
  <c r="J374" i="18"/>
  <c r="J375" i="18"/>
  <c r="J376" i="18"/>
  <c r="J377" i="18"/>
  <c r="J378" i="18"/>
  <c r="J379" i="18"/>
  <c r="J380" i="18"/>
  <c r="J381" i="18"/>
  <c r="J382" i="18"/>
  <c r="J383" i="18"/>
  <c r="J384" i="18"/>
  <c r="J385" i="18"/>
  <c r="J386" i="18"/>
  <c r="J387" i="18"/>
  <c r="J388" i="18"/>
  <c r="J389" i="18"/>
  <c r="J390" i="18"/>
  <c r="J391" i="18"/>
  <c r="J392" i="18"/>
  <c r="J393" i="18"/>
  <c r="J394" i="18"/>
  <c r="J395" i="18"/>
  <c r="J396" i="18"/>
  <c r="J397" i="18"/>
  <c r="J398" i="18"/>
  <c r="J399" i="18"/>
  <c r="J400" i="18"/>
  <c r="J401" i="18"/>
  <c r="J402" i="18"/>
  <c r="J403" i="18"/>
  <c r="J404" i="18"/>
  <c r="J405" i="18"/>
  <c r="J406" i="18"/>
  <c r="J407" i="18"/>
  <c r="J408" i="18"/>
  <c r="J409" i="18"/>
  <c r="J410" i="18"/>
  <c r="K18" i="18"/>
  <c r="K116" i="18"/>
  <c r="K19" i="18"/>
  <c r="K20" i="18"/>
  <c r="K21" i="18"/>
  <c r="K22" i="18"/>
  <c r="K311" i="18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46" i="18"/>
  <c r="K47" i="18"/>
  <c r="K48" i="18"/>
  <c r="K49" i="18"/>
  <c r="K50" i="18"/>
  <c r="K51" i="18"/>
  <c r="K52" i="18"/>
  <c r="K53" i="18"/>
  <c r="K54" i="18"/>
  <c r="K55" i="18"/>
  <c r="K56" i="18"/>
  <c r="K57" i="18"/>
  <c r="K58" i="18"/>
  <c r="K59" i="18"/>
  <c r="K60" i="18"/>
  <c r="K61" i="18"/>
  <c r="K62" i="18"/>
  <c r="K63" i="18"/>
  <c r="K64" i="18"/>
  <c r="K65" i="18"/>
  <c r="K66" i="18"/>
  <c r="K67" i="18"/>
  <c r="K68" i="18"/>
  <c r="K69" i="18"/>
  <c r="K70" i="18"/>
  <c r="K71" i="18"/>
  <c r="K72" i="18"/>
  <c r="K73" i="18"/>
  <c r="K74" i="18"/>
  <c r="K75" i="18"/>
  <c r="K76" i="18"/>
  <c r="K77" i="18"/>
  <c r="K78" i="18"/>
  <c r="K79" i="18"/>
  <c r="K80" i="18"/>
  <c r="K81" i="18"/>
  <c r="K82" i="18"/>
  <c r="K83" i="18"/>
  <c r="K84" i="18"/>
  <c r="K85" i="18"/>
  <c r="K86" i="18"/>
  <c r="K87" i="18"/>
  <c r="K88" i="18"/>
  <c r="K89" i="18"/>
  <c r="K90" i="18"/>
  <c r="K91" i="18"/>
  <c r="K92" i="18"/>
  <c r="K93" i="18"/>
  <c r="K94" i="18"/>
  <c r="K95" i="18"/>
  <c r="K96" i="18"/>
  <c r="K97" i="18"/>
  <c r="K98" i="18"/>
  <c r="K99" i="18"/>
  <c r="K100" i="18"/>
  <c r="K101" i="18"/>
  <c r="K102" i="18"/>
  <c r="K103" i="18"/>
  <c r="K104" i="18"/>
  <c r="K105" i="18"/>
  <c r="K106" i="18"/>
  <c r="K107" i="18"/>
  <c r="K108" i="18"/>
  <c r="K109" i="18"/>
  <c r="K110" i="18"/>
  <c r="K111" i="18"/>
  <c r="K112" i="18"/>
  <c r="K113" i="18"/>
  <c r="K114" i="18"/>
  <c r="K115" i="18"/>
  <c r="K117" i="18"/>
  <c r="K118" i="18"/>
  <c r="K119" i="18"/>
  <c r="K120" i="18"/>
  <c r="K121" i="18"/>
  <c r="K122" i="18"/>
  <c r="K123" i="18"/>
  <c r="K124" i="18"/>
  <c r="K125" i="18"/>
  <c r="K126" i="18"/>
  <c r="K127" i="18"/>
  <c r="K128" i="18"/>
  <c r="K129" i="18"/>
  <c r="K130" i="18"/>
  <c r="K131" i="18"/>
  <c r="K132" i="18"/>
  <c r="K133" i="18"/>
  <c r="K134" i="18"/>
  <c r="K135" i="18"/>
  <c r="K136" i="18"/>
  <c r="K137" i="18"/>
  <c r="K138" i="18"/>
  <c r="K139" i="18"/>
  <c r="K140" i="18"/>
  <c r="K141" i="18"/>
  <c r="K142" i="18"/>
  <c r="K143" i="18"/>
  <c r="K144" i="18"/>
  <c r="K145" i="18"/>
  <c r="K146" i="18"/>
  <c r="K147" i="18"/>
  <c r="K148" i="18"/>
  <c r="K149" i="18"/>
  <c r="K150" i="18"/>
  <c r="K151" i="18"/>
  <c r="K152" i="18"/>
  <c r="K153" i="18"/>
  <c r="K154" i="18"/>
  <c r="K155" i="18"/>
  <c r="K156" i="18"/>
  <c r="K157" i="18"/>
  <c r="K158" i="18"/>
  <c r="K159" i="18"/>
  <c r="K160" i="18"/>
  <c r="K161" i="18"/>
  <c r="K162" i="18"/>
  <c r="K163" i="18"/>
  <c r="K164" i="18"/>
  <c r="K165" i="18"/>
  <c r="K166" i="18"/>
  <c r="K167" i="18"/>
  <c r="K168" i="18"/>
  <c r="K169" i="18"/>
  <c r="K170" i="18"/>
  <c r="K171" i="18"/>
  <c r="K172" i="18"/>
  <c r="K173" i="18"/>
  <c r="K174" i="18"/>
  <c r="K175" i="18"/>
  <c r="K176" i="18"/>
  <c r="K177" i="18"/>
  <c r="K178" i="18"/>
  <c r="K179" i="18"/>
  <c r="K180" i="18"/>
  <c r="K181" i="18"/>
  <c r="K182" i="18"/>
  <c r="K183" i="18"/>
  <c r="K184" i="18"/>
  <c r="K185" i="18"/>
  <c r="K186" i="18"/>
  <c r="K187" i="18"/>
  <c r="K188" i="18"/>
  <c r="K189" i="18"/>
  <c r="K190" i="18"/>
  <c r="K191" i="18"/>
  <c r="K192" i="18"/>
  <c r="K193" i="18"/>
  <c r="K194" i="18"/>
  <c r="K195" i="18"/>
  <c r="K196" i="18"/>
  <c r="K197" i="18"/>
  <c r="K198" i="18"/>
  <c r="K199" i="18"/>
  <c r="K200" i="18"/>
  <c r="K201" i="18"/>
  <c r="K202" i="18"/>
  <c r="K203" i="18"/>
  <c r="K204" i="18"/>
  <c r="K205" i="18"/>
  <c r="K206" i="18"/>
  <c r="K207" i="18"/>
  <c r="K208" i="18"/>
  <c r="K209" i="18"/>
  <c r="K210" i="18"/>
  <c r="K211" i="18"/>
  <c r="K212" i="18"/>
  <c r="K213" i="18"/>
  <c r="K214" i="18"/>
  <c r="K215" i="18"/>
  <c r="K216" i="18"/>
  <c r="K217" i="18"/>
  <c r="K218" i="18"/>
  <c r="K219" i="18"/>
  <c r="K220" i="18"/>
  <c r="K221" i="18"/>
  <c r="K222" i="18"/>
  <c r="K223" i="18"/>
  <c r="K224" i="18"/>
  <c r="K225" i="18"/>
  <c r="K226" i="18"/>
  <c r="K227" i="18"/>
  <c r="K228" i="18"/>
  <c r="K229" i="18"/>
  <c r="K230" i="18"/>
  <c r="K231" i="18"/>
  <c r="K232" i="18"/>
  <c r="K233" i="18"/>
  <c r="K234" i="18"/>
  <c r="K235" i="18"/>
  <c r="K236" i="18"/>
  <c r="K237" i="18"/>
  <c r="K238" i="18"/>
  <c r="K239" i="18"/>
  <c r="K240" i="18"/>
  <c r="K241" i="18"/>
  <c r="K242" i="18"/>
  <c r="K243" i="18"/>
  <c r="K244" i="18"/>
  <c r="K245" i="18"/>
  <c r="K246" i="18"/>
  <c r="K247" i="18"/>
  <c r="K248" i="18"/>
  <c r="K249" i="18"/>
  <c r="K250" i="18"/>
  <c r="K251" i="18"/>
  <c r="K252" i="18"/>
  <c r="K253" i="18"/>
  <c r="K254" i="18"/>
  <c r="K255" i="18"/>
  <c r="K256" i="18"/>
  <c r="K257" i="18"/>
  <c r="K258" i="18"/>
  <c r="K259" i="18"/>
  <c r="K260" i="18"/>
  <c r="K261" i="18"/>
  <c r="K262" i="18"/>
  <c r="K263" i="18"/>
  <c r="K264" i="18"/>
  <c r="K265" i="18"/>
  <c r="K266" i="18"/>
  <c r="K267" i="18"/>
  <c r="K268" i="18"/>
  <c r="K269" i="18"/>
  <c r="K270" i="18"/>
  <c r="K271" i="18"/>
  <c r="K272" i="18"/>
  <c r="K273" i="18"/>
  <c r="K274" i="18"/>
  <c r="K275" i="18"/>
  <c r="K276" i="18"/>
  <c r="K277" i="18"/>
  <c r="K278" i="18"/>
  <c r="K279" i="18"/>
  <c r="K280" i="18"/>
  <c r="K281" i="18"/>
  <c r="K282" i="18"/>
  <c r="K283" i="18"/>
  <c r="K284" i="18"/>
  <c r="K285" i="18"/>
  <c r="K286" i="18"/>
  <c r="K287" i="18"/>
  <c r="K288" i="18"/>
  <c r="K289" i="18"/>
  <c r="K290" i="18"/>
  <c r="K291" i="18"/>
  <c r="K292" i="18"/>
  <c r="K293" i="18"/>
  <c r="K294" i="18"/>
  <c r="K295" i="18"/>
  <c r="K296" i="18"/>
  <c r="K297" i="18"/>
  <c r="K298" i="18"/>
  <c r="K299" i="18"/>
  <c r="K300" i="18"/>
  <c r="K301" i="18"/>
  <c r="K302" i="18"/>
  <c r="K303" i="18"/>
  <c r="K304" i="18"/>
  <c r="K305" i="18"/>
  <c r="K306" i="18"/>
  <c r="K307" i="18"/>
  <c r="K308" i="18"/>
  <c r="K309" i="18"/>
  <c r="K310" i="18"/>
  <c r="K312" i="18"/>
  <c r="K313" i="18"/>
  <c r="K314" i="18"/>
  <c r="K315" i="18"/>
  <c r="K316" i="18"/>
  <c r="K317" i="18"/>
  <c r="K318" i="18"/>
  <c r="K319" i="18"/>
  <c r="K320" i="18"/>
  <c r="K321" i="18"/>
  <c r="K322" i="18"/>
  <c r="K323" i="18"/>
  <c r="K324" i="18"/>
  <c r="K325" i="18"/>
  <c r="K326" i="18"/>
  <c r="K327" i="18"/>
  <c r="K328" i="18"/>
  <c r="K329" i="18"/>
  <c r="K330" i="18"/>
  <c r="K331" i="18"/>
  <c r="K332" i="18"/>
  <c r="K333" i="18"/>
  <c r="K334" i="18"/>
  <c r="K335" i="18"/>
  <c r="K336" i="18"/>
  <c r="K337" i="18"/>
  <c r="K338" i="18"/>
  <c r="K339" i="18"/>
  <c r="K340" i="18"/>
  <c r="K341" i="18"/>
  <c r="K342" i="18"/>
  <c r="K343" i="18"/>
  <c r="K344" i="18"/>
  <c r="K345" i="18"/>
  <c r="K346" i="18"/>
  <c r="K347" i="18"/>
  <c r="K348" i="18"/>
  <c r="K349" i="18"/>
  <c r="K350" i="18"/>
  <c r="K351" i="18"/>
  <c r="K352" i="18"/>
  <c r="K353" i="18"/>
  <c r="K354" i="18"/>
  <c r="K355" i="18"/>
  <c r="K356" i="18"/>
  <c r="K357" i="18"/>
  <c r="K358" i="18"/>
  <c r="K359" i="18"/>
  <c r="K360" i="18"/>
  <c r="K361" i="18"/>
  <c r="K362" i="18"/>
  <c r="K363" i="18"/>
  <c r="K364" i="18"/>
  <c r="K365" i="18"/>
  <c r="K366" i="18"/>
  <c r="K367" i="18"/>
  <c r="K368" i="18"/>
  <c r="K369" i="18"/>
  <c r="K370" i="18"/>
  <c r="K371" i="18"/>
  <c r="K372" i="18"/>
  <c r="K373" i="18"/>
  <c r="K374" i="18"/>
  <c r="K375" i="18"/>
  <c r="K376" i="18"/>
  <c r="K377" i="18"/>
  <c r="K378" i="18"/>
  <c r="K379" i="18"/>
  <c r="K380" i="18"/>
  <c r="K381" i="18"/>
  <c r="K382" i="18"/>
  <c r="K383" i="18"/>
  <c r="K384" i="18"/>
  <c r="K385" i="18"/>
  <c r="K386" i="18"/>
  <c r="K387" i="18"/>
  <c r="K388" i="18"/>
  <c r="K389" i="18"/>
  <c r="K390" i="18"/>
  <c r="K391" i="18"/>
  <c r="K392" i="18"/>
  <c r="K393" i="18"/>
  <c r="K394" i="18"/>
  <c r="K395" i="18"/>
  <c r="K396" i="18"/>
  <c r="K397" i="18"/>
  <c r="K398" i="18"/>
  <c r="K399" i="18"/>
  <c r="K400" i="18"/>
  <c r="K401" i="18"/>
  <c r="K402" i="18"/>
  <c r="K403" i="18"/>
  <c r="K404" i="18"/>
  <c r="K405" i="18"/>
  <c r="K406" i="18"/>
  <c r="K407" i="18"/>
  <c r="K408" i="18"/>
  <c r="K409" i="18"/>
  <c r="K410" i="18"/>
  <c r="F21" i="17"/>
  <c r="E21" i="17" s="1"/>
  <c r="M23" i="17"/>
  <c r="F12" i="17"/>
  <c r="F17" i="17"/>
  <c r="E17" i="17" s="1"/>
  <c r="F15" i="17"/>
  <c r="E15" i="17" s="1"/>
  <c r="F14" i="17"/>
  <c r="F11" i="17"/>
  <c r="F10" i="17"/>
  <c r="E10" i="17" s="1"/>
  <c r="G27" i="17"/>
  <c r="E27" i="17"/>
  <c r="G26" i="17"/>
  <c r="E26" i="17"/>
  <c r="J10" i="17"/>
  <c r="K10" i="17"/>
  <c r="E14" i="17"/>
  <c r="E11" i="17"/>
  <c r="E12" i="17"/>
  <c r="P10" i="17" s="1"/>
  <c r="J11" i="17"/>
  <c r="K11" i="17"/>
  <c r="O11" i="17"/>
  <c r="J12" i="17"/>
  <c r="K12" i="17"/>
  <c r="J13" i="17"/>
  <c r="K13" i="17"/>
  <c r="J14" i="17"/>
  <c r="K14" i="17"/>
  <c r="J15" i="17"/>
  <c r="K15" i="17"/>
  <c r="J16" i="17"/>
  <c r="K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M19" i="17" s="1"/>
  <c r="J31" i="17"/>
  <c r="F20" i="17" s="1"/>
  <c r="E20" i="17" s="1"/>
  <c r="J32" i="17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62" i="17"/>
  <c r="J63" i="17"/>
  <c r="J64" i="17"/>
  <c r="J65" i="17"/>
  <c r="J66" i="17"/>
  <c r="J67" i="17"/>
  <c r="J68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1" i="17"/>
  <c r="J82" i="17"/>
  <c r="J83" i="17"/>
  <c r="J84" i="17"/>
  <c r="J85" i="17"/>
  <c r="J86" i="17"/>
  <c r="J87" i="17"/>
  <c r="J88" i="17"/>
  <c r="J89" i="17"/>
  <c r="J90" i="17"/>
  <c r="J91" i="17"/>
  <c r="N23" i="17" s="1"/>
  <c r="J92" i="17"/>
  <c r="J93" i="17"/>
  <c r="J94" i="17"/>
  <c r="J95" i="17"/>
  <c r="J96" i="17"/>
  <c r="J97" i="17"/>
  <c r="J98" i="17"/>
  <c r="J99" i="17"/>
  <c r="J100" i="17"/>
  <c r="J101" i="17"/>
  <c r="J102" i="17"/>
  <c r="J103" i="17"/>
  <c r="J104" i="17"/>
  <c r="J105" i="17"/>
  <c r="J106" i="17"/>
  <c r="J107" i="17"/>
  <c r="J108" i="17"/>
  <c r="J109" i="17"/>
  <c r="J110" i="17"/>
  <c r="J111" i="17"/>
  <c r="J112" i="17"/>
  <c r="J113" i="17"/>
  <c r="J114" i="17"/>
  <c r="J115" i="17"/>
  <c r="J116" i="17"/>
  <c r="J117" i="17"/>
  <c r="J118" i="17"/>
  <c r="J119" i="17"/>
  <c r="J120" i="17"/>
  <c r="J121" i="17"/>
  <c r="J122" i="17"/>
  <c r="J123" i="17"/>
  <c r="J124" i="17"/>
  <c r="J125" i="17"/>
  <c r="J126" i="17"/>
  <c r="J127" i="17"/>
  <c r="J128" i="17"/>
  <c r="J129" i="17"/>
  <c r="J130" i="17"/>
  <c r="J131" i="17"/>
  <c r="J132" i="17"/>
  <c r="J133" i="17"/>
  <c r="J134" i="17"/>
  <c r="J135" i="17"/>
  <c r="J136" i="17"/>
  <c r="J137" i="17"/>
  <c r="J138" i="17"/>
  <c r="J139" i="17"/>
  <c r="J140" i="17"/>
  <c r="J141" i="17"/>
  <c r="J142" i="17"/>
  <c r="J143" i="17"/>
  <c r="J144" i="17"/>
  <c r="J145" i="17"/>
  <c r="J146" i="17"/>
  <c r="J147" i="17"/>
  <c r="J148" i="17"/>
  <c r="J149" i="17"/>
  <c r="J150" i="17"/>
  <c r="J151" i="17"/>
  <c r="J152" i="17"/>
  <c r="J153" i="17"/>
  <c r="J154" i="17"/>
  <c r="J155" i="17"/>
  <c r="J156" i="17"/>
  <c r="J157" i="17"/>
  <c r="J158" i="17"/>
  <c r="J159" i="17"/>
  <c r="J160" i="17"/>
  <c r="J161" i="17"/>
  <c r="J162" i="17"/>
  <c r="J163" i="17"/>
  <c r="J164" i="17"/>
  <c r="J165" i="17"/>
  <c r="J166" i="17"/>
  <c r="J167" i="17"/>
  <c r="J168" i="17"/>
  <c r="J169" i="17"/>
  <c r="J170" i="17"/>
  <c r="J171" i="17"/>
  <c r="J172" i="17"/>
  <c r="J173" i="17"/>
  <c r="J174" i="17"/>
  <c r="J175" i="17"/>
  <c r="J176" i="17"/>
  <c r="J177" i="17"/>
  <c r="J178" i="17"/>
  <c r="J179" i="17"/>
  <c r="J180" i="17"/>
  <c r="J181" i="17"/>
  <c r="J182" i="17"/>
  <c r="J183" i="17"/>
  <c r="J184" i="17"/>
  <c r="J185" i="17"/>
  <c r="J186" i="17"/>
  <c r="J187" i="17"/>
  <c r="J188" i="17"/>
  <c r="J189" i="17"/>
  <c r="J190" i="17"/>
  <c r="J191" i="17"/>
  <c r="J192" i="17"/>
  <c r="J193" i="17"/>
  <c r="J194" i="17"/>
  <c r="J195" i="17"/>
  <c r="J196" i="17"/>
  <c r="J197" i="17"/>
  <c r="J198" i="17"/>
  <c r="J199" i="17"/>
  <c r="J200" i="17"/>
  <c r="J201" i="17"/>
  <c r="J202" i="17"/>
  <c r="J203" i="17"/>
  <c r="J204" i="17"/>
  <c r="J205" i="17"/>
  <c r="J206" i="17"/>
  <c r="J207" i="17"/>
  <c r="J208" i="17"/>
  <c r="J209" i="17"/>
  <c r="J210" i="17"/>
  <c r="J211" i="17"/>
  <c r="J212" i="17"/>
  <c r="J213" i="17"/>
  <c r="J214" i="17"/>
  <c r="J215" i="17"/>
  <c r="J216" i="17"/>
  <c r="J217" i="17"/>
  <c r="J218" i="17"/>
  <c r="J219" i="17"/>
  <c r="J220" i="17"/>
  <c r="J221" i="17"/>
  <c r="J222" i="17"/>
  <c r="J223" i="17"/>
  <c r="J224" i="17"/>
  <c r="J225" i="17"/>
  <c r="J226" i="17"/>
  <c r="J227" i="17"/>
  <c r="J228" i="17"/>
  <c r="J229" i="17"/>
  <c r="J230" i="17"/>
  <c r="J231" i="17"/>
  <c r="J232" i="17"/>
  <c r="J233" i="17"/>
  <c r="J234" i="17"/>
  <c r="J235" i="17"/>
  <c r="J236" i="17"/>
  <c r="J237" i="17"/>
  <c r="J238" i="17"/>
  <c r="J239" i="17"/>
  <c r="J240" i="17"/>
  <c r="J241" i="17"/>
  <c r="J242" i="17"/>
  <c r="J243" i="17"/>
  <c r="J244" i="17"/>
  <c r="J245" i="17"/>
  <c r="J246" i="17"/>
  <c r="J247" i="17"/>
  <c r="J248" i="17"/>
  <c r="J249" i="17"/>
  <c r="J250" i="17"/>
  <c r="J251" i="17"/>
  <c r="J252" i="17"/>
  <c r="J253" i="17"/>
  <c r="J254" i="17"/>
  <c r="J255" i="17"/>
  <c r="J256" i="17"/>
  <c r="J257" i="17"/>
  <c r="J258" i="17"/>
  <c r="J259" i="17"/>
  <c r="J260" i="17"/>
  <c r="J261" i="17"/>
  <c r="J262" i="17"/>
  <c r="J263" i="17"/>
  <c r="J264" i="17"/>
  <c r="J265" i="17"/>
  <c r="J266" i="17"/>
  <c r="J267" i="17"/>
  <c r="J268" i="17"/>
  <c r="J269" i="17"/>
  <c r="J270" i="17"/>
  <c r="J271" i="17"/>
  <c r="J272" i="17"/>
  <c r="J273" i="17"/>
  <c r="J274" i="17"/>
  <c r="J275" i="17"/>
  <c r="J276" i="17"/>
  <c r="J277" i="17"/>
  <c r="J278" i="17"/>
  <c r="J279" i="17"/>
  <c r="J280" i="17"/>
  <c r="J281" i="17"/>
  <c r="J282" i="17"/>
  <c r="J283" i="17"/>
  <c r="J284" i="17"/>
  <c r="J285" i="17"/>
  <c r="J286" i="17"/>
  <c r="J287" i="17"/>
  <c r="J288" i="17"/>
  <c r="J289" i="17"/>
  <c r="J290" i="17"/>
  <c r="J291" i="17"/>
  <c r="J292" i="17"/>
  <c r="J293" i="17"/>
  <c r="J294" i="17"/>
  <c r="J295" i="17"/>
  <c r="J296" i="17"/>
  <c r="J297" i="17"/>
  <c r="J298" i="17"/>
  <c r="J299" i="17"/>
  <c r="J300" i="17"/>
  <c r="J301" i="17"/>
  <c r="J302" i="17"/>
  <c r="J303" i="17"/>
  <c r="J304" i="17"/>
  <c r="J305" i="17"/>
  <c r="J306" i="17"/>
  <c r="J307" i="17"/>
  <c r="J308" i="17"/>
  <c r="J309" i="17"/>
  <c r="J310" i="17"/>
  <c r="K17" i="17"/>
  <c r="J311" i="17"/>
  <c r="J312" i="17"/>
  <c r="J313" i="17"/>
  <c r="J314" i="17"/>
  <c r="J315" i="17"/>
  <c r="J316" i="17"/>
  <c r="J317" i="17"/>
  <c r="J318" i="17"/>
  <c r="J319" i="17"/>
  <c r="J320" i="17"/>
  <c r="J321" i="17"/>
  <c r="J322" i="17"/>
  <c r="J323" i="17"/>
  <c r="J324" i="17"/>
  <c r="J325" i="17"/>
  <c r="J326" i="17"/>
  <c r="J327" i="17"/>
  <c r="J328" i="17"/>
  <c r="J329" i="17"/>
  <c r="J330" i="17"/>
  <c r="J331" i="17"/>
  <c r="J332" i="17"/>
  <c r="J333" i="17"/>
  <c r="J334" i="17"/>
  <c r="J335" i="17"/>
  <c r="J336" i="17"/>
  <c r="J337" i="17"/>
  <c r="J338" i="17"/>
  <c r="J339" i="17"/>
  <c r="J340" i="17"/>
  <c r="J341" i="17"/>
  <c r="J342" i="17"/>
  <c r="J343" i="17"/>
  <c r="J344" i="17"/>
  <c r="J345" i="17"/>
  <c r="J346" i="17"/>
  <c r="J347" i="17"/>
  <c r="J348" i="17"/>
  <c r="J349" i="17"/>
  <c r="J350" i="17"/>
  <c r="J351" i="17"/>
  <c r="J352" i="17"/>
  <c r="J353" i="17"/>
  <c r="J354" i="17"/>
  <c r="J355" i="17"/>
  <c r="J356" i="17"/>
  <c r="J357" i="17"/>
  <c r="J358" i="17"/>
  <c r="J359" i="17"/>
  <c r="J360" i="17"/>
  <c r="J361" i="17"/>
  <c r="J362" i="17"/>
  <c r="J363" i="17"/>
  <c r="J364" i="17"/>
  <c r="J365" i="17"/>
  <c r="J366" i="17"/>
  <c r="J367" i="17"/>
  <c r="J368" i="17"/>
  <c r="J369" i="17"/>
  <c r="J370" i="17"/>
  <c r="J371" i="17"/>
  <c r="J372" i="17"/>
  <c r="J373" i="17"/>
  <c r="J374" i="17"/>
  <c r="J375" i="17"/>
  <c r="J376" i="17"/>
  <c r="J377" i="17"/>
  <c r="J378" i="17"/>
  <c r="J379" i="17"/>
  <c r="J380" i="17"/>
  <c r="J381" i="17"/>
  <c r="J382" i="17"/>
  <c r="J383" i="17"/>
  <c r="J384" i="17"/>
  <c r="J385" i="17"/>
  <c r="J386" i="17"/>
  <c r="J387" i="17"/>
  <c r="J388" i="17"/>
  <c r="J389" i="17"/>
  <c r="J390" i="17"/>
  <c r="J391" i="17"/>
  <c r="J392" i="17"/>
  <c r="J393" i="17"/>
  <c r="J394" i="17"/>
  <c r="J395" i="17"/>
  <c r="J396" i="17"/>
  <c r="J397" i="17"/>
  <c r="J398" i="17"/>
  <c r="J399" i="17"/>
  <c r="J400" i="17"/>
  <c r="J401" i="17"/>
  <c r="J402" i="17"/>
  <c r="J403" i="17"/>
  <c r="J404" i="17"/>
  <c r="J405" i="17"/>
  <c r="J406" i="17"/>
  <c r="J407" i="17"/>
  <c r="J408" i="17"/>
  <c r="J409" i="17"/>
  <c r="J410" i="17"/>
  <c r="K18" i="17"/>
  <c r="K116" i="17"/>
  <c r="K19" i="17"/>
  <c r="K20" i="17"/>
  <c r="K21" i="17"/>
  <c r="K22" i="17"/>
  <c r="K311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3" i="17"/>
  <c r="K74" i="17"/>
  <c r="K75" i="17"/>
  <c r="K76" i="17"/>
  <c r="K77" i="17"/>
  <c r="K78" i="17"/>
  <c r="K79" i="17"/>
  <c r="K80" i="17"/>
  <c r="K81" i="17"/>
  <c r="K82" i="17"/>
  <c r="K83" i="17"/>
  <c r="K84" i="17"/>
  <c r="K85" i="17"/>
  <c r="K86" i="17"/>
  <c r="K87" i="17"/>
  <c r="K88" i="17"/>
  <c r="K89" i="17"/>
  <c r="K90" i="17"/>
  <c r="K91" i="17"/>
  <c r="K92" i="17"/>
  <c r="K93" i="17"/>
  <c r="K94" i="17"/>
  <c r="K95" i="17"/>
  <c r="K96" i="17"/>
  <c r="K97" i="17"/>
  <c r="K98" i="17"/>
  <c r="K99" i="17"/>
  <c r="K100" i="17"/>
  <c r="K101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4" i="17"/>
  <c r="K115" i="17"/>
  <c r="K117" i="17"/>
  <c r="K118" i="17"/>
  <c r="K119" i="17"/>
  <c r="K120" i="17"/>
  <c r="K121" i="17"/>
  <c r="K122" i="17"/>
  <c r="K123" i="17"/>
  <c r="K124" i="17"/>
  <c r="K125" i="17"/>
  <c r="K126" i="17"/>
  <c r="K127" i="17"/>
  <c r="K128" i="17"/>
  <c r="K129" i="17"/>
  <c r="K130" i="17"/>
  <c r="K131" i="17"/>
  <c r="K132" i="17"/>
  <c r="K133" i="17"/>
  <c r="K134" i="17"/>
  <c r="K135" i="17"/>
  <c r="K136" i="17"/>
  <c r="K137" i="17"/>
  <c r="K138" i="17"/>
  <c r="K139" i="17"/>
  <c r="K140" i="17"/>
  <c r="K141" i="17"/>
  <c r="K142" i="17"/>
  <c r="K143" i="17"/>
  <c r="K144" i="17"/>
  <c r="K145" i="17"/>
  <c r="K146" i="17"/>
  <c r="K147" i="17"/>
  <c r="K148" i="17"/>
  <c r="K149" i="17"/>
  <c r="K150" i="17"/>
  <c r="K151" i="17"/>
  <c r="K152" i="17"/>
  <c r="K153" i="17"/>
  <c r="K154" i="17"/>
  <c r="K155" i="17"/>
  <c r="K156" i="17"/>
  <c r="K157" i="17"/>
  <c r="K158" i="17"/>
  <c r="K159" i="17"/>
  <c r="K160" i="17"/>
  <c r="K161" i="17"/>
  <c r="K162" i="17"/>
  <c r="K163" i="17"/>
  <c r="K164" i="17"/>
  <c r="K165" i="17"/>
  <c r="K166" i="17"/>
  <c r="K167" i="17"/>
  <c r="K168" i="17"/>
  <c r="K169" i="17"/>
  <c r="K170" i="17"/>
  <c r="K171" i="17"/>
  <c r="K172" i="17"/>
  <c r="K173" i="17"/>
  <c r="K174" i="17"/>
  <c r="K175" i="17"/>
  <c r="K176" i="17"/>
  <c r="K177" i="17"/>
  <c r="K178" i="17"/>
  <c r="K179" i="17"/>
  <c r="K180" i="17"/>
  <c r="K181" i="17"/>
  <c r="K182" i="17"/>
  <c r="K183" i="17"/>
  <c r="K184" i="17"/>
  <c r="K185" i="17"/>
  <c r="K186" i="17"/>
  <c r="K187" i="17"/>
  <c r="K188" i="17"/>
  <c r="K189" i="17"/>
  <c r="K190" i="17"/>
  <c r="K191" i="17"/>
  <c r="K192" i="17"/>
  <c r="K193" i="17"/>
  <c r="K194" i="17"/>
  <c r="K195" i="17"/>
  <c r="K196" i="17"/>
  <c r="K197" i="17"/>
  <c r="K198" i="17"/>
  <c r="K199" i="17"/>
  <c r="K200" i="17"/>
  <c r="K201" i="17"/>
  <c r="K202" i="17"/>
  <c r="K203" i="17"/>
  <c r="K204" i="17"/>
  <c r="K205" i="17"/>
  <c r="K206" i="17"/>
  <c r="K207" i="17"/>
  <c r="K208" i="17"/>
  <c r="K209" i="17"/>
  <c r="K210" i="17"/>
  <c r="K211" i="17"/>
  <c r="K212" i="17"/>
  <c r="K213" i="17"/>
  <c r="K214" i="17"/>
  <c r="K215" i="17"/>
  <c r="K216" i="17"/>
  <c r="K217" i="17"/>
  <c r="K218" i="17"/>
  <c r="K219" i="17"/>
  <c r="K220" i="17"/>
  <c r="K221" i="17"/>
  <c r="K222" i="17"/>
  <c r="K223" i="17"/>
  <c r="K224" i="17"/>
  <c r="K225" i="17"/>
  <c r="K226" i="17"/>
  <c r="K227" i="17"/>
  <c r="K228" i="17"/>
  <c r="K229" i="17"/>
  <c r="K230" i="17"/>
  <c r="K231" i="17"/>
  <c r="K232" i="17"/>
  <c r="K233" i="17"/>
  <c r="K234" i="17"/>
  <c r="K235" i="17"/>
  <c r="K236" i="17"/>
  <c r="K237" i="17"/>
  <c r="K238" i="17"/>
  <c r="K239" i="17"/>
  <c r="K240" i="17"/>
  <c r="K241" i="17"/>
  <c r="K242" i="17"/>
  <c r="K243" i="17"/>
  <c r="K244" i="17"/>
  <c r="K245" i="17"/>
  <c r="K246" i="17"/>
  <c r="K247" i="17"/>
  <c r="K248" i="17"/>
  <c r="K249" i="17"/>
  <c r="K250" i="17"/>
  <c r="K251" i="17"/>
  <c r="K252" i="17"/>
  <c r="K253" i="17"/>
  <c r="K254" i="17"/>
  <c r="K255" i="17"/>
  <c r="K256" i="17"/>
  <c r="K257" i="17"/>
  <c r="K258" i="17"/>
  <c r="K259" i="17"/>
  <c r="K260" i="17"/>
  <c r="K261" i="17"/>
  <c r="K262" i="17"/>
  <c r="K263" i="17"/>
  <c r="K264" i="17"/>
  <c r="K265" i="17"/>
  <c r="K266" i="17"/>
  <c r="K267" i="17"/>
  <c r="K268" i="17"/>
  <c r="K269" i="17"/>
  <c r="K270" i="17"/>
  <c r="K271" i="17"/>
  <c r="K272" i="17"/>
  <c r="K273" i="17"/>
  <c r="K274" i="17"/>
  <c r="K275" i="17"/>
  <c r="K276" i="17"/>
  <c r="K277" i="17"/>
  <c r="K278" i="17"/>
  <c r="K279" i="17"/>
  <c r="K280" i="17"/>
  <c r="K281" i="17"/>
  <c r="K282" i="17"/>
  <c r="K283" i="17"/>
  <c r="K284" i="17"/>
  <c r="K285" i="17"/>
  <c r="K286" i="17"/>
  <c r="K287" i="17"/>
  <c r="K288" i="17"/>
  <c r="K289" i="17"/>
  <c r="K290" i="17"/>
  <c r="K291" i="17"/>
  <c r="K292" i="17"/>
  <c r="K293" i="17"/>
  <c r="K294" i="17"/>
  <c r="K295" i="17"/>
  <c r="K296" i="17"/>
  <c r="K297" i="17"/>
  <c r="K298" i="17"/>
  <c r="K299" i="17"/>
  <c r="K300" i="17"/>
  <c r="K301" i="17"/>
  <c r="K302" i="17"/>
  <c r="K303" i="17"/>
  <c r="K304" i="17"/>
  <c r="K305" i="17"/>
  <c r="K306" i="17"/>
  <c r="K307" i="17"/>
  <c r="K308" i="17"/>
  <c r="K309" i="17"/>
  <c r="K310" i="17"/>
  <c r="K312" i="17"/>
  <c r="K313" i="17"/>
  <c r="K314" i="17"/>
  <c r="K315" i="17"/>
  <c r="K316" i="17"/>
  <c r="K317" i="17"/>
  <c r="K318" i="17"/>
  <c r="K319" i="17"/>
  <c r="K320" i="17"/>
  <c r="K321" i="17"/>
  <c r="K322" i="17"/>
  <c r="K323" i="17"/>
  <c r="K324" i="17"/>
  <c r="K325" i="17"/>
  <c r="K326" i="17"/>
  <c r="K327" i="17"/>
  <c r="K328" i="17"/>
  <c r="K329" i="17"/>
  <c r="K330" i="17"/>
  <c r="K331" i="17"/>
  <c r="K332" i="17"/>
  <c r="K333" i="17"/>
  <c r="K334" i="17"/>
  <c r="K335" i="17"/>
  <c r="K336" i="17"/>
  <c r="K337" i="17"/>
  <c r="K338" i="17"/>
  <c r="K339" i="17"/>
  <c r="K340" i="17"/>
  <c r="K341" i="17"/>
  <c r="K342" i="17"/>
  <c r="K343" i="17"/>
  <c r="K344" i="17"/>
  <c r="K345" i="17"/>
  <c r="K346" i="17"/>
  <c r="K347" i="17"/>
  <c r="K348" i="17"/>
  <c r="K349" i="17"/>
  <c r="K350" i="17"/>
  <c r="K351" i="17"/>
  <c r="K352" i="17"/>
  <c r="K353" i="17"/>
  <c r="K354" i="17"/>
  <c r="K355" i="17"/>
  <c r="K356" i="17"/>
  <c r="K357" i="17"/>
  <c r="K358" i="17"/>
  <c r="K359" i="17"/>
  <c r="K360" i="17"/>
  <c r="K361" i="17"/>
  <c r="K362" i="17"/>
  <c r="K363" i="17"/>
  <c r="K364" i="17"/>
  <c r="K365" i="17"/>
  <c r="K366" i="17"/>
  <c r="K367" i="17"/>
  <c r="K368" i="17"/>
  <c r="K369" i="17"/>
  <c r="K370" i="17"/>
  <c r="K371" i="17"/>
  <c r="K372" i="17"/>
  <c r="K373" i="17"/>
  <c r="K374" i="17"/>
  <c r="K375" i="17"/>
  <c r="K376" i="17"/>
  <c r="K377" i="17"/>
  <c r="K378" i="17"/>
  <c r="K379" i="17"/>
  <c r="K380" i="17"/>
  <c r="K381" i="17"/>
  <c r="K382" i="17"/>
  <c r="K383" i="17"/>
  <c r="K384" i="17"/>
  <c r="K385" i="17"/>
  <c r="K386" i="17"/>
  <c r="K387" i="17"/>
  <c r="K388" i="17"/>
  <c r="K389" i="17"/>
  <c r="K390" i="17"/>
  <c r="K391" i="17"/>
  <c r="K392" i="17"/>
  <c r="K393" i="17"/>
  <c r="K394" i="17"/>
  <c r="K395" i="17"/>
  <c r="K396" i="17"/>
  <c r="K397" i="17"/>
  <c r="K398" i="17"/>
  <c r="K399" i="17"/>
  <c r="K400" i="17"/>
  <c r="K401" i="17"/>
  <c r="K402" i="17"/>
  <c r="K403" i="17"/>
  <c r="K404" i="17"/>
  <c r="K405" i="17"/>
  <c r="K406" i="17"/>
  <c r="K407" i="17"/>
  <c r="K408" i="17"/>
  <c r="K409" i="17"/>
  <c r="K410" i="17"/>
  <c r="F12" i="16"/>
  <c r="F15" i="16"/>
  <c r="E15" i="16" s="1"/>
  <c r="F14" i="16"/>
  <c r="E14" i="16" s="1"/>
  <c r="M10" i="16" s="1"/>
  <c r="F11" i="16"/>
  <c r="F10" i="16"/>
  <c r="E10" i="16" s="1"/>
  <c r="G27" i="16"/>
  <c r="E27" i="16"/>
  <c r="G26" i="16"/>
  <c r="E26" i="16"/>
  <c r="J10" i="16"/>
  <c r="K10" i="16"/>
  <c r="E11" i="16"/>
  <c r="O10" i="16" s="1"/>
  <c r="E12" i="16"/>
  <c r="J11" i="16"/>
  <c r="K11" i="16"/>
  <c r="O11" i="16"/>
  <c r="J12" i="16"/>
  <c r="K12" i="16"/>
  <c r="J13" i="16"/>
  <c r="K13" i="16"/>
  <c r="M13" i="16"/>
  <c r="J14" i="16"/>
  <c r="K14" i="16"/>
  <c r="M14" i="16"/>
  <c r="J15" i="16"/>
  <c r="K15" i="16"/>
  <c r="J16" i="16"/>
  <c r="K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M20" i="16" s="1"/>
  <c r="J31" i="16"/>
  <c r="F20" i="16" s="1"/>
  <c r="E20" i="16" s="1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1" i="16"/>
  <c r="J92" i="16"/>
  <c r="J93" i="16"/>
  <c r="J94" i="16"/>
  <c r="J95" i="16"/>
  <c r="J96" i="16"/>
  <c r="J97" i="16"/>
  <c r="J98" i="16"/>
  <c r="J99" i="16"/>
  <c r="J100" i="16"/>
  <c r="J101" i="16"/>
  <c r="J102" i="16"/>
  <c r="J103" i="16"/>
  <c r="J104" i="16"/>
  <c r="J105" i="16"/>
  <c r="J106" i="16"/>
  <c r="J107" i="16"/>
  <c r="J108" i="16"/>
  <c r="J109" i="16"/>
  <c r="J110" i="16"/>
  <c r="J111" i="16"/>
  <c r="J112" i="16"/>
  <c r="J113" i="16"/>
  <c r="J114" i="16"/>
  <c r="J115" i="16"/>
  <c r="J116" i="16"/>
  <c r="J117" i="16"/>
  <c r="J118" i="16"/>
  <c r="J119" i="16"/>
  <c r="J120" i="16"/>
  <c r="J121" i="16"/>
  <c r="J122" i="16"/>
  <c r="J123" i="16"/>
  <c r="J124" i="16"/>
  <c r="J125" i="16"/>
  <c r="J126" i="16"/>
  <c r="J127" i="16"/>
  <c r="J128" i="16"/>
  <c r="J129" i="16"/>
  <c r="J130" i="16"/>
  <c r="J131" i="16"/>
  <c r="J132" i="16"/>
  <c r="J133" i="16"/>
  <c r="J134" i="16"/>
  <c r="J135" i="16"/>
  <c r="J136" i="16"/>
  <c r="J137" i="16"/>
  <c r="J138" i="16"/>
  <c r="J139" i="16"/>
  <c r="J140" i="16"/>
  <c r="J141" i="16"/>
  <c r="J142" i="16"/>
  <c r="J143" i="16"/>
  <c r="J144" i="16"/>
  <c r="J145" i="16"/>
  <c r="J146" i="16"/>
  <c r="J147" i="16"/>
  <c r="J148" i="16"/>
  <c r="J149" i="16"/>
  <c r="J150" i="16"/>
  <c r="J151" i="16"/>
  <c r="J152" i="16"/>
  <c r="J153" i="16"/>
  <c r="J154" i="16"/>
  <c r="J155" i="16"/>
  <c r="J156" i="16"/>
  <c r="J157" i="16"/>
  <c r="J158" i="16"/>
  <c r="J159" i="16"/>
  <c r="J160" i="16"/>
  <c r="J161" i="16"/>
  <c r="J162" i="16"/>
  <c r="J163" i="16"/>
  <c r="J164" i="16"/>
  <c r="J165" i="16"/>
  <c r="J166" i="16"/>
  <c r="J167" i="16"/>
  <c r="J168" i="16"/>
  <c r="J169" i="16"/>
  <c r="J170" i="16"/>
  <c r="J171" i="16"/>
  <c r="J172" i="16"/>
  <c r="J173" i="16"/>
  <c r="J174" i="16"/>
  <c r="J175" i="16"/>
  <c r="J176" i="16"/>
  <c r="J177" i="16"/>
  <c r="J178" i="16"/>
  <c r="J179" i="16"/>
  <c r="J180" i="16"/>
  <c r="J181" i="16"/>
  <c r="J182" i="16"/>
  <c r="J183" i="16"/>
  <c r="J184" i="16"/>
  <c r="J185" i="16"/>
  <c r="J186" i="16"/>
  <c r="J187" i="16"/>
  <c r="J188" i="16"/>
  <c r="J189" i="16"/>
  <c r="J190" i="16"/>
  <c r="J191" i="16"/>
  <c r="J192" i="16"/>
  <c r="J193" i="16"/>
  <c r="J194" i="16"/>
  <c r="J195" i="16"/>
  <c r="J196" i="16"/>
  <c r="J197" i="16"/>
  <c r="J198" i="16"/>
  <c r="J199" i="16"/>
  <c r="J200" i="16"/>
  <c r="J201" i="16"/>
  <c r="J202" i="16"/>
  <c r="J203" i="16"/>
  <c r="J204" i="16"/>
  <c r="J205" i="16"/>
  <c r="J206" i="16"/>
  <c r="J207" i="16"/>
  <c r="J208" i="16"/>
  <c r="J209" i="16"/>
  <c r="J210" i="16"/>
  <c r="J211" i="16"/>
  <c r="J212" i="16"/>
  <c r="J213" i="16"/>
  <c r="J214" i="16"/>
  <c r="J215" i="16"/>
  <c r="J216" i="16"/>
  <c r="J217" i="16"/>
  <c r="J218" i="16"/>
  <c r="J219" i="16"/>
  <c r="J220" i="16"/>
  <c r="J221" i="16"/>
  <c r="J222" i="16"/>
  <c r="J223" i="16"/>
  <c r="J224" i="16"/>
  <c r="J225" i="16"/>
  <c r="J226" i="16"/>
  <c r="J227" i="16"/>
  <c r="J228" i="16"/>
  <c r="J229" i="16"/>
  <c r="J230" i="16"/>
  <c r="J231" i="16"/>
  <c r="J232" i="16"/>
  <c r="J233" i="16"/>
  <c r="J234" i="16"/>
  <c r="J235" i="16"/>
  <c r="J236" i="16"/>
  <c r="J237" i="16"/>
  <c r="J238" i="16"/>
  <c r="J239" i="16"/>
  <c r="J240" i="16"/>
  <c r="J241" i="16"/>
  <c r="J242" i="16"/>
  <c r="J243" i="16"/>
  <c r="J244" i="16"/>
  <c r="J245" i="16"/>
  <c r="J246" i="16"/>
  <c r="J247" i="16"/>
  <c r="J248" i="16"/>
  <c r="J249" i="16"/>
  <c r="J250" i="16"/>
  <c r="J251" i="16"/>
  <c r="J252" i="16"/>
  <c r="J253" i="16"/>
  <c r="J254" i="16"/>
  <c r="J255" i="16"/>
  <c r="J256" i="16"/>
  <c r="J257" i="16"/>
  <c r="J258" i="16"/>
  <c r="J259" i="16"/>
  <c r="J260" i="16"/>
  <c r="J261" i="16"/>
  <c r="J262" i="16"/>
  <c r="J263" i="16"/>
  <c r="J264" i="16"/>
  <c r="J265" i="16"/>
  <c r="J266" i="16"/>
  <c r="J267" i="16"/>
  <c r="J268" i="16"/>
  <c r="J269" i="16"/>
  <c r="J270" i="16"/>
  <c r="J271" i="16"/>
  <c r="J272" i="16"/>
  <c r="J273" i="16"/>
  <c r="J274" i="16"/>
  <c r="J275" i="16"/>
  <c r="J276" i="16"/>
  <c r="J277" i="16"/>
  <c r="J278" i="16"/>
  <c r="J279" i="16"/>
  <c r="J280" i="16"/>
  <c r="J281" i="16"/>
  <c r="J282" i="16"/>
  <c r="J283" i="16"/>
  <c r="J284" i="16"/>
  <c r="J285" i="16"/>
  <c r="J286" i="16"/>
  <c r="J287" i="16"/>
  <c r="J288" i="16"/>
  <c r="J289" i="16"/>
  <c r="J290" i="16"/>
  <c r="J291" i="16"/>
  <c r="J292" i="16"/>
  <c r="J293" i="16"/>
  <c r="J294" i="16"/>
  <c r="J295" i="16"/>
  <c r="J296" i="16"/>
  <c r="J297" i="16"/>
  <c r="J298" i="16"/>
  <c r="J299" i="16"/>
  <c r="J300" i="16"/>
  <c r="J301" i="16"/>
  <c r="J302" i="16"/>
  <c r="J303" i="16"/>
  <c r="J304" i="16"/>
  <c r="J305" i="16"/>
  <c r="J306" i="16"/>
  <c r="J307" i="16"/>
  <c r="J308" i="16"/>
  <c r="J309" i="16"/>
  <c r="J310" i="16"/>
  <c r="K17" i="16"/>
  <c r="J311" i="16"/>
  <c r="J312" i="16"/>
  <c r="J313" i="16"/>
  <c r="J314" i="16"/>
  <c r="J315" i="16"/>
  <c r="J316" i="16"/>
  <c r="J317" i="16"/>
  <c r="J318" i="16"/>
  <c r="J319" i="16"/>
  <c r="J320" i="16"/>
  <c r="J321" i="16"/>
  <c r="J322" i="16"/>
  <c r="J323" i="16"/>
  <c r="J324" i="16"/>
  <c r="J325" i="16"/>
  <c r="J326" i="16"/>
  <c r="J327" i="16"/>
  <c r="J328" i="16"/>
  <c r="J329" i="16"/>
  <c r="J330" i="16"/>
  <c r="J331" i="16"/>
  <c r="J332" i="16"/>
  <c r="J333" i="16"/>
  <c r="J334" i="16"/>
  <c r="J335" i="16"/>
  <c r="J336" i="16"/>
  <c r="J337" i="16"/>
  <c r="J338" i="16"/>
  <c r="J339" i="16"/>
  <c r="J340" i="16"/>
  <c r="J341" i="16"/>
  <c r="J342" i="16"/>
  <c r="J343" i="16"/>
  <c r="J344" i="16"/>
  <c r="J345" i="16"/>
  <c r="J346" i="16"/>
  <c r="J347" i="16"/>
  <c r="J348" i="16"/>
  <c r="J349" i="16"/>
  <c r="J350" i="16"/>
  <c r="J351" i="16"/>
  <c r="J352" i="16"/>
  <c r="J353" i="16"/>
  <c r="J354" i="16"/>
  <c r="J355" i="16"/>
  <c r="J356" i="16"/>
  <c r="J357" i="16"/>
  <c r="J358" i="16"/>
  <c r="J359" i="16"/>
  <c r="J360" i="16"/>
  <c r="J361" i="16"/>
  <c r="J362" i="16"/>
  <c r="J363" i="16"/>
  <c r="J364" i="16"/>
  <c r="J365" i="16"/>
  <c r="J366" i="16"/>
  <c r="J367" i="16"/>
  <c r="J368" i="16"/>
  <c r="J369" i="16"/>
  <c r="J370" i="16"/>
  <c r="J371" i="16"/>
  <c r="J372" i="16"/>
  <c r="J373" i="16"/>
  <c r="J374" i="16"/>
  <c r="J375" i="16"/>
  <c r="J376" i="16"/>
  <c r="J377" i="16"/>
  <c r="J378" i="16"/>
  <c r="J379" i="16"/>
  <c r="J380" i="16"/>
  <c r="J381" i="16"/>
  <c r="J382" i="16"/>
  <c r="J383" i="16"/>
  <c r="J384" i="16"/>
  <c r="J385" i="16"/>
  <c r="J386" i="16"/>
  <c r="J387" i="16"/>
  <c r="J388" i="16"/>
  <c r="J389" i="16"/>
  <c r="J390" i="16"/>
  <c r="J391" i="16"/>
  <c r="J392" i="16"/>
  <c r="J393" i="16"/>
  <c r="J394" i="16"/>
  <c r="J395" i="16"/>
  <c r="J396" i="16"/>
  <c r="J397" i="16"/>
  <c r="J398" i="16"/>
  <c r="J399" i="16"/>
  <c r="J400" i="16"/>
  <c r="J401" i="16"/>
  <c r="J402" i="16"/>
  <c r="J403" i="16"/>
  <c r="J404" i="16"/>
  <c r="J405" i="16"/>
  <c r="J406" i="16"/>
  <c r="J407" i="16"/>
  <c r="J408" i="16"/>
  <c r="J409" i="16"/>
  <c r="J410" i="16"/>
  <c r="K18" i="16"/>
  <c r="K51" i="16"/>
  <c r="N19" i="16" s="1"/>
  <c r="K19" i="16"/>
  <c r="K20" i="16"/>
  <c r="K21" i="16"/>
  <c r="K22" i="16"/>
  <c r="K311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8" i="16"/>
  <c r="K39" i="16"/>
  <c r="K40" i="16"/>
  <c r="K41" i="16"/>
  <c r="K42" i="16"/>
  <c r="K43" i="16"/>
  <c r="K44" i="16"/>
  <c r="K45" i="16"/>
  <c r="K46" i="16"/>
  <c r="K47" i="16"/>
  <c r="K48" i="16"/>
  <c r="K49" i="16"/>
  <c r="K50" i="16"/>
  <c r="K52" i="16"/>
  <c r="K53" i="16"/>
  <c r="K54" i="16"/>
  <c r="K55" i="16"/>
  <c r="K56" i="16"/>
  <c r="K57" i="16"/>
  <c r="K58" i="16"/>
  <c r="K59" i="16"/>
  <c r="K60" i="16"/>
  <c r="K61" i="16"/>
  <c r="K62" i="16"/>
  <c r="K63" i="16"/>
  <c r="K64" i="16"/>
  <c r="K65" i="16"/>
  <c r="K66" i="16"/>
  <c r="K67" i="16"/>
  <c r="K68" i="16"/>
  <c r="K69" i="16"/>
  <c r="K70" i="16"/>
  <c r="K71" i="16"/>
  <c r="K72" i="16"/>
  <c r="K73" i="16"/>
  <c r="K74" i="16"/>
  <c r="K75" i="16"/>
  <c r="K76" i="16"/>
  <c r="K77" i="16"/>
  <c r="K78" i="16"/>
  <c r="K79" i="16"/>
  <c r="K80" i="16"/>
  <c r="K81" i="16"/>
  <c r="K82" i="16"/>
  <c r="K83" i="16"/>
  <c r="K84" i="16"/>
  <c r="K85" i="16"/>
  <c r="K86" i="16"/>
  <c r="K87" i="16"/>
  <c r="K88" i="16"/>
  <c r="K89" i="16"/>
  <c r="K90" i="16"/>
  <c r="K91" i="16"/>
  <c r="K92" i="16"/>
  <c r="K93" i="16"/>
  <c r="K94" i="16"/>
  <c r="K95" i="16"/>
  <c r="K96" i="16"/>
  <c r="K97" i="16"/>
  <c r="K98" i="16"/>
  <c r="K99" i="16"/>
  <c r="K100" i="16"/>
  <c r="K101" i="16"/>
  <c r="K102" i="16"/>
  <c r="K103" i="16"/>
  <c r="K104" i="16"/>
  <c r="K105" i="16"/>
  <c r="K106" i="16"/>
  <c r="K107" i="16"/>
  <c r="K108" i="16"/>
  <c r="K109" i="16"/>
  <c r="K110" i="16"/>
  <c r="K111" i="16"/>
  <c r="K112" i="16"/>
  <c r="K113" i="16"/>
  <c r="K114" i="16"/>
  <c r="K115" i="16"/>
  <c r="K116" i="16"/>
  <c r="K117" i="16"/>
  <c r="K118" i="16"/>
  <c r="K119" i="16"/>
  <c r="K120" i="16"/>
  <c r="K121" i="16"/>
  <c r="K122" i="16"/>
  <c r="K123" i="16"/>
  <c r="K124" i="16"/>
  <c r="K125" i="16"/>
  <c r="K126" i="16"/>
  <c r="K127" i="16"/>
  <c r="K128" i="16"/>
  <c r="K129" i="16"/>
  <c r="K130" i="16"/>
  <c r="K131" i="16"/>
  <c r="K132" i="16"/>
  <c r="K133" i="16"/>
  <c r="K134" i="16"/>
  <c r="K135" i="16"/>
  <c r="K136" i="16"/>
  <c r="K137" i="16"/>
  <c r="K138" i="16"/>
  <c r="K139" i="16"/>
  <c r="K140" i="16"/>
  <c r="K141" i="16"/>
  <c r="K142" i="16"/>
  <c r="K143" i="16"/>
  <c r="K144" i="16"/>
  <c r="K145" i="16"/>
  <c r="K146" i="16"/>
  <c r="K147" i="16"/>
  <c r="K148" i="16"/>
  <c r="K149" i="16"/>
  <c r="K150" i="16"/>
  <c r="K151" i="16"/>
  <c r="K152" i="16"/>
  <c r="K153" i="16"/>
  <c r="K154" i="16"/>
  <c r="K155" i="16"/>
  <c r="K156" i="16"/>
  <c r="K157" i="16"/>
  <c r="K158" i="16"/>
  <c r="K159" i="16"/>
  <c r="K160" i="16"/>
  <c r="K161" i="16"/>
  <c r="K162" i="16"/>
  <c r="K163" i="16"/>
  <c r="K164" i="16"/>
  <c r="K165" i="16"/>
  <c r="K166" i="16"/>
  <c r="K167" i="16"/>
  <c r="K168" i="16"/>
  <c r="K169" i="16"/>
  <c r="K170" i="16"/>
  <c r="K171" i="16"/>
  <c r="K172" i="16"/>
  <c r="K173" i="16"/>
  <c r="K174" i="16"/>
  <c r="K175" i="16"/>
  <c r="K176" i="16"/>
  <c r="K177" i="16"/>
  <c r="K178" i="16"/>
  <c r="K179" i="16"/>
  <c r="K180" i="16"/>
  <c r="K181" i="16"/>
  <c r="K182" i="16"/>
  <c r="K183" i="16"/>
  <c r="K184" i="16"/>
  <c r="K185" i="16"/>
  <c r="K186" i="16"/>
  <c r="K187" i="16"/>
  <c r="K188" i="16"/>
  <c r="K189" i="16"/>
  <c r="K190" i="16"/>
  <c r="K191" i="16"/>
  <c r="K192" i="16"/>
  <c r="K193" i="16"/>
  <c r="K194" i="16"/>
  <c r="K195" i="16"/>
  <c r="K196" i="16"/>
  <c r="K197" i="16"/>
  <c r="K198" i="16"/>
  <c r="K199" i="16"/>
  <c r="K200" i="16"/>
  <c r="K201" i="16"/>
  <c r="K202" i="16"/>
  <c r="K203" i="16"/>
  <c r="K204" i="16"/>
  <c r="K205" i="16"/>
  <c r="K206" i="16"/>
  <c r="K207" i="16"/>
  <c r="K208" i="16"/>
  <c r="K209" i="16"/>
  <c r="K210" i="16"/>
  <c r="K211" i="16"/>
  <c r="K212" i="16"/>
  <c r="K213" i="16"/>
  <c r="K214" i="16"/>
  <c r="K215" i="16"/>
  <c r="K216" i="16"/>
  <c r="K217" i="16"/>
  <c r="K218" i="16"/>
  <c r="K219" i="16"/>
  <c r="K220" i="16"/>
  <c r="K221" i="16"/>
  <c r="K222" i="16"/>
  <c r="K223" i="16"/>
  <c r="K224" i="16"/>
  <c r="K225" i="16"/>
  <c r="K226" i="16"/>
  <c r="K227" i="16"/>
  <c r="K228" i="16"/>
  <c r="K229" i="16"/>
  <c r="K230" i="16"/>
  <c r="K231" i="16"/>
  <c r="K232" i="16"/>
  <c r="K233" i="16"/>
  <c r="K234" i="16"/>
  <c r="K235" i="16"/>
  <c r="K236" i="16"/>
  <c r="K237" i="16"/>
  <c r="K238" i="16"/>
  <c r="K239" i="16"/>
  <c r="K240" i="16"/>
  <c r="K241" i="16"/>
  <c r="K242" i="16"/>
  <c r="K243" i="16"/>
  <c r="K244" i="16"/>
  <c r="K245" i="16"/>
  <c r="K246" i="16"/>
  <c r="K247" i="16"/>
  <c r="K248" i="16"/>
  <c r="K249" i="16"/>
  <c r="K250" i="16"/>
  <c r="K251" i="16"/>
  <c r="K252" i="16"/>
  <c r="K253" i="16"/>
  <c r="K254" i="16"/>
  <c r="K255" i="16"/>
  <c r="K256" i="16"/>
  <c r="K257" i="16"/>
  <c r="K258" i="16"/>
  <c r="K259" i="16"/>
  <c r="K260" i="16"/>
  <c r="K261" i="16"/>
  <c r="K262" i="16"/>
  <c r="K263" i="16"/>
  <c r="K264" i="16"/>
  <c r="K265" i="16"/>
  <c r="K266" i="16"/>
  <c r="K267" i="16"/>
  <c r="K268" i="16"/>
  <c r="K269" i="16"/>
  <c r="K270" i="16"/>
  <c r="K271" i="16"/>
  <c r="K272" i="16"/>
  <c r="K273" i="16"/>
  <c r="K274" i="16"/>
  <c r="K275" i="16"/>
  <c r="K276" i="16"/>
  <c r="K277" i="16"/>
  <c r="K278" i="16"/>
  <c r="K279" i="16"/>
  <c r="K280" i="16"/>
  <c r="K281" i="16"/>
  <c r="K282" i="16"/>
  <c r="K283" i="16"/>
  <c r="K284" i="16"/>
  <c r="K285" i="16"/>
  <c r="K286" i="16"/>
  <c r="K287" i="16"/>
  <c r="K288" i="16"/>
  <c r="K289" i="16"/>
  <c r="K290" i="16"/>
  <c r="K291" i="16"/>
  <c r="K292" i="16"/>
  <c r="K293" i="16"/>
  <c r="K294" i="16"/>
  <c r="K295" i="16"/>
  <c r="K296" i="16"/>
  <c r="K297" i="16"/>
  <c r="K298" i="16"/>
  <c r="K299" i="16"/>
  <c r="K300" i="16"/>
  <c r="K301" i="16"/>
  <c r="K302" i="16"/>
  <c r="K303" i="16"/>
  <c r="K304" i="16"/>
  <c r="K305" i="16"/>
  <c r="K306" i="16"/>
  <c r="K307" i="16"/>
  <c r="K308" i="16"/>
  <c r="K309" i="16"/>
  <c r="K310" i="16"/>
  <c r="K312" i="16"/>
  <c r="K313" i="16"/>
  <c r="K314" i="16"/>
  <c r="K315" i="16"/>
  <c r="K316" i="16"/>
  <c r="K317" i="16"/>
  <c r="K318" i="16"/>
  <c r="K319" i="16"/>
  <c r="K320" i="16"/>
  <c r="K321" i="16"/>
  <c r="K322" i="16"/>
  <c r="K323" i="16"/>
  <c r="K324" i="16"/>
  <c r="K325" i="16"/>
  <c r="K326" i="16"/>
  <c r="K327" i="16"/>
  <c r="K328" i="16"/>
  <c r="K329" i="16"/>
  <c r="K330" i="16"/>
  <c r="K331" i="16"/>
  <c r="K332" i="16"/>
  <c r="K333" i="16"/>
  <c r="K334" i="16"/>
  <c r="K335" i="16"/>
  <c r="K336" i="16"/>
  <c r="K337" i="16"/>
  <c r="K338" i="16"/>
  <c r="K339" i="16"/>
  <c r="K340" i="16"/>
  <c r="K341" i="16"/>
  <c r="K342" i="16"/>
  <c r="K343" i="16"/>
  <c r="K344" i="16"/>
  <c r="K345" i="16"/>
  <c r="K346" i="16"/>
  <c r="K347" i="16"/>
  <c r="K348" i="16"/>
  <c r="K349" i="16"/>
  <c r="K350" i="16"/>
  <c r="K351" i="16"/>
  <c r="K352" i="16"/>
  <c r="K353" i="16"/>
  <c r="K354" i="16"/>
  <c r="K355" i="16"/>
  <c r="K356" i="16"/>
  <c r="K357" i="16"/>
  <c r="K358" i="16"/>
  <c r="K359" i="16"/>
  <c r="K360" i="16"/>
  <c r="K361" i="16"/>
  <c r="K362" i="16"/>
  <c r="K363" i="16"/>
  <c r="K364" i="16"/>
  <c r="K365" i="16"/>
  <c r="K366" i="16"/>
  <c r="K367" i="16"/>
  <c r="K368" i="16"/>
  <c r="K369" i="16"/>
  <c r="K370" i="16"/>
  <c r="K371" i="16"/>
  <c r="K372" i="16"/>
  <c r="K373" i="16"/>
  <c r="K374" i="16"/>
  <c r="K375" i="16"/>
  <c r="K376" i="16"/>
  <c r="K377" i="16"/>
  <c r="K378" i="16"/>
  <c r="K379" i="16"/>
  <c r="K380" i="16"/>
  <c r="K381" i="16"/>
  <c r="K382" i="16"/>
  <c r="K383" i="16"/>
  <c r="K384" i="16"/>
  <c r="K385" i="16"/>
  <c r="K386" i="16"/>
  <c r="K387" i="16"/>
  <c r="K388" i="16"/>
  <c r="K389" i="16"/>
  <c r="K390" i="16"/>
  <c r="K391" i="16"/>
  <c r="K392" i="16"/>
  <c r="K393" i="16"/>
  <c r="K394" i="16"/>
  <c r="K395" i="16"/>
  <c r="K396" i="16"/>
  <c r="K397" i="16"/>
  <c r="K398" i="16"/>
  <c r="K399" i="16"/>
  <c r="K400" i="16"/>
  <c r="K401" i="16"/>
  <c r="K402" i="16"/>
  <c r="K403" i="16"/>
  <c r="K404" i="16"/>
  <c r="K405" i="16"/>
  <c r="K406" i="16"/>
  <c r="K407" i="16"/>
  <c r="K408" i="16"/>
  <c r="K409" i="16"/>
  <c r="K410" i="16"/>
  <c r="F12" i="15"/>
  <c r="F18" i="15" s="1"/>
  <c r="E18" i="15" s="1"/>
  <c r="F15" i="15"/>
  <c r="E15" i="15" s="1"/>
  <c r="F14" i="15"/>
  <c r="F11" i="15"/>
  <c r="F10" i="15"/>
  <c r="E10" i="15" s="1"/>
  <c r="G27" i="15"/>
  <c r="E27" i="15"/>
  <c r="G26" i="15"/>
  <c r="E26" i="15"/>
  <c r="J10" i="15"/>
  <c r="K10" i="15"/>
  <c r="E14" i="15"/>
  <c r="E11" i="15"/>
  <c r="E12" i="15"/>
  <c r="P10" i="15" s="1"/>
  <c r="J11" i="15"/>
  <c r="K11" i="15"/>
  <c r="O11" i="15"/>
  <c r="J12" i="15"/>
  <c r="K12" i="15"/>
  <c r="J13" i="15"/>
  <c r="K13" i="15"/>
  <c r="J14" i="15"/>
  <c r="K14" i="15"/>
  <c r="J15" i="15"/>
  <c r="K15" i="15"/>
  <c r="J16" i="15"/>
  <c r="K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  <c r="J47" i="15"/>
  <c r="J48" i="15"/>
  <c r="J49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0" i="15"/>
  <c r="J81" i="15"/>
  <c r="J82" i="15"/>
  <c r="J83" i="15"/>
  <c r="J84" i="15"/>
  <c r="J85" i="15"/>
  <c r="J86" i="15"/>
  <c r="J87" i="15"/>
  <c r="J88" i="15"/>
  <c r="J89" i="15"/>
  <c r="J90" i="15"/>
  <c r="J91" i="15"/>
  <c r="J92" i="15"/>
  <c r="J93" i="15"/>
  <c r="J94" i="15"/>
  <c r="J95" i="15"/>
  <c r="J96" i="15"/>
  <c r="J97" i="15"/>
  <c r="J98" i="15"/>
  <c r="J99" i="15"/>
  <c r="J100" i="15"/>
  <c r="J101" i="15"/>
  <c r="J102" i="15"/>
  <c r="J103" i="15"/>
  <c r="J104" i="15"/>
  <c r="J105" i="15"/>
  <c r="J106" i="15"/>
  <c r="J107" i="15"/>
  <c r="J108" i="15"/>
  <c r="J109" i="15"/>
  <c r="J110" i="15"/>
  <c r="J111" i="15"/>
  <c r="J112" i="15"/>
  <c r="J113" i="15"/>
  <c r="J114" i="15"/>
  <c r="J115" i="15"/>
  <c r="J116" i="15"/>
  <c r="J117" i="15"/>
  <c r="J118" i="15"/>
  <c r="J119" i="15"/>
  <c r="J120" i="15"/>
  <c r="J121" i="15"/>
  <c r="J122" i="15"/>
  <c r="J123" i="15"/>
  <c r="J124" i="15"/>
  <c r="J125" i="15"/>
  <c r="J126" i="15"/>
  <c r="J127" i="15"/>
  <c r="J128" i="15"/>
  <c r="J129" i="15"/>
  <c r="J130" i="15"/>
  <c r="J131" i="15"/>
  <c r="J132" i="15"/>
  <c r="J133" i="15"/>
  <c r="J134" i="15"/>
  <c r="J135" i="15"/>
  <c r="J136" i="15"/>
  <c r="J137" i="15"/>
  <c r="J138" i="15"/>
  <c r="J139" i="15"/>
  <c r="J140" i="15"/>
  <c r="J141" i="15"/>
  <c r="J142" i="15"/>
  <c r="J143" i="15"/>
  <c r="J144" i="15"/>
  <c r="J145" i="15"/>
  <c r="J146" i="15"/>
  <c r="J147" i="15"/>
  <c r="J148" i="15"/>
  <c r="J149" i="15"/>
  <c r="J150" i="15"/>
  <c r="J151" i="15"/>
  <c r="J152" i="15"/>
  <c r="J153" i="15"/>
  <c r="J154" i="15"/>
  <c r="J155" i="15"/>
  <c r="J156" i="15"/>
  <c r="J157" i="15"/>
  <c r="J158" i="15"/>
  <c r="J159" i="15"/>
  <c r="J160" i="15"/>
  <c r="J161" i="15"/>
  <c r="J162" i="15"/>
  <c r="J163" i="15"/>
  <c r="J164" i="15"/>
  <c r="J165" i="15"/>
  <c r="J166" i="15"/>
  <c r="J167" i="15"/>
  <c r="J168" i="15"/>
  <c r="J169" i="15"/>
  <c r="J170" i="15"/>
  <c r="J171" i="15"/>
  <c r="J172" i="15"/>
  <c r="J173" i="15"/>
  <c r="J174" i="15"/>
  <c r="J175" i="15"/>
  <c r="J176" i="15"/>
  <c r="J177" i="15"/>
  <c r="J178" i="15"/>
  <c r="J179" i="15"/>
  <c r="J180" i="15"/>
  <c r="J181" i="15"/>
  <c r="J182" i="15"/>
  <c r="J183" i="15"/>
  <c r="J184" i="15"/>
  <c r="J185" i="15"/>
  <c r="J186" i="15"/>
  <c r="J187" i="15"/>
  <c r="J188" i="15"/>
  <c r="J189" i="15"/>
  <c r="J190" i="15"/>
  <c r="J191" i="15"/>
  <c r="J192" i="15"/>
  <c r="J193" i="15"/>
  <c r="J194" i="15"/>
  <c r="J195" i="15"/>
  <c r="J196" i="15"/>
  <c r="J197" i="15"/>
  <c r="J198" i="15"/>
  <c r="J199" i="15"/>
  <c r="J200" i="15"/>
  <c r="J201" i="15"/>
  <c r="J202" i="15"/>
  <c r="J203" i="15"/>
  <c r="J204" i="15"/>
  <c r="J205" i="15"/>
  <c r="J206" i="15"/>
  <c r="J207" i="15"/>
  <c r="J208" i="15"/>
  <c r="J209" i="15"/>
  <c r="J210" i="15"/>
  <c r="J211" i="15"/>
  <c r="J212" i="15"/>
  <c r="J213" i="15"/>
  <c r="J214" i="15"/>
  <c r="J215" i="15"/>
  <c r="J216" i="15"/>
  <c r="J217" i="15"/>
  <c r="J218" i="15"/>
  <c r="J219" i="15"/>
  <c r="J220" i="15"/>
  <c r="J221" i="15"/>
  <c r="J222" i="15"/>
  <c r="J223" i="15"/>
  <c r="J224" i="15"/>
  <c r="J225" i="15"/>
  <c r="J226" i="15"/>
  <c r="J227" i="15"/>
  <c r="J228" i="15"/>
  <c r="J229" i="15"/>
  <c r="J230" i="15"/>
  <c r="J231" i="15"/>
  <c r="J232" i="15"/>
  <c r="J233" i="15"/>
  <c r="J234" i="15"/>
  <c r="J235" i="15"/>
  <c r="J236" i="15"/>
  <c r="J237" i="15"/>
  <c r="J238" i="15"/>
  <c r="J239" i="15"/>
  <c r="J240" i="15"/>
  <c r="J241" i="15"/>
  <c r="J242" i="15"/>
  <c r="J243" i="15"/>
  <c r="J244" i="15"/>
  <c r="J245" i="15"/>
  <c r="J246" i="15"/>
  <c r="J247" i="15"/>
  <c r="J248" i="15"/>
  <c r="J249" i="15"/>
  <c r="J250" i="15"/>
  <c r="J251" i="15"/>
  <c r="J252" i="15"/>
  <c r="J253" i="15"/>
  <c r="J254" i="15"/>
  <c r="J255" i="15"/>
  <c r="J256" i="15"/>
  <c r="J257" i="15"/>
  <c r="J258" i="15"/>
  <c r="J259" i="15"/>
  <c r="J260" i="15"/>
  <c r="J261" i="15"/>
  <c r="J262" i="15"/>
  <c r="J263" i="15"/>
  <c r="J264" i="15"/>
  <c r="J265" i="15"/>
  <c r="J266" i="15"/>
  <c r="J267" i="15"/>
  <c r="J268" i="15"/>
  <c r="J269" i="15"/>
  <c r="J270" i="15"/>
  <c r="J271" i="15"/>
  <c r="J272" i="15"/>
  <c r="J273" i="15"/>
  <c r="J274" i="15"/>
  <c r="J275" i="15"/>
  <c r="J276" i="15"/>
  <c r="J277" i="15"/>
  <c r="J278" i="15"/>
  <c r="J279" i="15"/>
  <c r="J280" i="15"/>
  <c r="J281" i="15"/>
  <c r="J282" i="15"/>
  <c r="J283" i="15"/>
  <c r="J284" i="15"/>
  <c r="J285" i="15"/>
  <c r="J286" i="15"/>
  <c r="J287" i="15"/>
  <c r="J288" i="15"/>
  <c r="J289" i="15"/>
  <c r="J290" i="15"/>
  <c r="J291" i="15"/>
  <c r="J292" i="15"/>
  <c r="J293" i="15"/>
  <c r="J294" i="15"/>
  <c r="J295" i="15"/>
  <c r="J296" i="15"/>
  <c r="J297" i="15"/>
  <c r="J298" i="15"/>
  <c r="J299" i="15"/>
  <c r="J300" i="15"/>
  <c r="J301" i="15"/>
  <c r="J302" i="15"/>
  <c r="J303" i="15"/>
  <c r="J304" i="15"/>
  <c r="J305" i="15"/>
  <c r="J306" i="15"/>
  <c r="J307" i="15"/>
  <c r="J308" i="15"/>
  <c r="J309" i="15"/>
  <c r="J310" i="15"/>
  <c r="K17" i="15"/>
  <c r="J311" i="15"/>
  <c r="J312" i="15"/>
  <c r="J313" i="15"/>
  <c r="J314" i="15"/>
  <c r="J315" i="15"/>
  <c r="J316" i="15"/>
  <c r="J317" i="15"/>
  <c r="J318" i="15"/>
  <c r="J319" i="15"/>
  <c r="J320" i="15"/>
  <c r="J321" i="15"/>
  <c r="J322" i="15"/>
  <c r="J323" i="15"/>
  <c r="J324" i="15"/>
  <c r="J325" i="15"/>
  <c r="J326" i="15"/>
  <c r="J327" i="15"/>
  <c r="J328" i="15"/>
  <c r="J329" i="15"/>
  <c r="J330" i="15"/>
  <c r="J331" i="15"/>
  <c r="J332" i="15"/>
  <c r="J333" i="15"/>
  <c r="J334" i="15"/>
  <c r="J335" i="15"/>
  <c r="J336" i="15"/>
  <c r="J337" i="15"/>
  <c r="J338" i="15"/>
  <c r="J339" i="15"/>
  <c r="J340" i="15"/>
  <c r="J341" i="15"/>
  <c r="J342" i="15"/>
  <c r="J343" i="15"/>
  <c r="J344" i="15"/>
  <c r="J345" i="15"/>
  <c r="J346" i="15"/>
  <c r="J347" i="15"/>
  <c r="J348" i="15"/>
  <c r="J349" i="15"/>
  <c r="J350" i="15"/>
  <c r="J351" i="15"/>
  <c r="J352" i="15"/>
  <c r="J353" i="15"/>
  <c r="J354" i="15"/>
  <c r="J355" i="15"/>
  <c r="J356" i="15"/>
  <c r="J357" i="15"/>
  <c r="J358" i="15"/>
  <c r="J359" i="15"/>
  <c r="J360" i="15"/>
  <c r="J361" i="15"/>
  <c r="J362" i="15"/>
  <c r="J363" i="15"/>
  <c r="J364" i="15"/>
  <c r="J365" i="15"/>
  <c r="J366" i="15"/>
  <c r="J367" i="15"/>
  <c r="J368" i="15"/>
  <c r="J369" i="15"/>
  <c r="J370" i="15"/>
  <c r="J371" i="15"/>
  <c r="J372" i="15"/>
  <c r="J373" i="15"/>
  <c r="J374" i="15"/>
  <c r="J375" i="15"/>
  <c r="J376" i="15"/>
  <c r="J377" i="15"/>
  <c r="J378" i="15"/>
  <c r="J379" i="15"/>
  <c r="J380" i="15"/>
  <c r="J381" i="15"/>
  <c r="J382" i="15"/>
  <c r="J383" i="15"/>
  <c r="J384" i="15"/>
  <c r="J385" i="15"/>
  <c r="J386" i="15"/>
  <c r="J387" i="15"/>
  <c r="J388" i="15"/>
  <c r="J389" i="15"/>
  <c r="J390" i="15"/>
  <c r="J391" i="15"/>
  <c r="J392" i="15"/>
  <c r="J393" i="15"/>
  <c r="J394" i="15"/>
  <c r="J395" i="15"/>
  <c r="J396" i="15"/>
  <c r="J397" i="15"/>
  <c r="J398" i="15"/>
  <c r="J399" i="15"/>
  <c r="J400" i="15"/>
  <c r="J401" i="15"/>
  <c r="J402" i="15"/>
  <c r="J403" i="15"/>
  <c r="J404" i="15"/>
  <c r="J405" i="15"/>
  <c r="J406" i="15"/>
  <c r="J407" i="15"/>
  <c r="J408" i="15"/>
  <c r="J409" i="15"/>
  <c r="J410" i="15"/>
  <c r="K18" i="15"/>
  <c r="K121" i="15"/>
  <c r="K19" i="15"/>
  <c r="K20" i="15"/>
  <c r="K21" i="15"/>
  <c r="K22" i="15"/>
  <c r="K311" i="15"/>
  <c r="K23" i="15"/>
  <c r="K24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37" i="15"/>
  <c r="K38" i="15"/>
  <c r="K39" i="15"/>
  <c r="K40" i="15"/>
  <c r="K41" i="15"/>
  <c r="K42" i="15"/>
  <c r="K43" i="15"/>
  <c r="K44" i="15"/>
  <c r="K45" i="15"/>
  <c r="K46" i="15"/>
  <c r="K47" i="15"/>
  <c r="K48" i="15"/>
  <c r="K49" i="15"/>
  <c r="K50" i="15"/>
  <c r="K51" i="15"/>
  <c r="K52" i="15"/>
  <c r="K53" i="15"/>
  <c r="K54" i="15"/>
  <c r="K55" i="15"/>
  <c r="K56" i="15"/>
  <c r="K57" i="15"/>
  <c r="K58" i="15"/>
  <c r="K59" i="15"/>
  <c r="K60" i="15"/>
  <c r="K61" i="15"/>
  <c r="K62" i="15"/>
  <c r="K63" i="15"/>
  <c r="K64" i="15"/>
  <c r="K65" i="15"/>
  <c r="K66" i="15"/>
  <c r="K67" i="15"/>
  <c r="K68" i="15"/>
  <c r="K69" i="15"/>
  <c r="K70" i="15"/>
  <c r="K71" i="15"/>
  <c r="K72" i="15"/>
  <c r="K73" i="15"/>
  <c r="K74" i="15"/>
  <c r="K75" i="15"/>
  <c r="K76" i="15"/>
  <c r="K77" i="15"/>
  <c r="K78" i="15"/>
  <c r="K79" i="15"/>
  <c r="K80" i="15"/>
  <c r="K81" i="15"/>
  <c r="K82" i="15"/>
  <c r="K83" i="15"/>
  <c r="K84" i="15"/>
  <c r="K85" i="15"/>
  <c r="K86" i="15"/>
  <c r="K87" i="15"/>
  <c r="K88" i="15"/>
  <c r="K89" i="15"/>
  <c r="K90" i="15"/>
  <c r="K91" i="15"/>
  <c r="K92" i="15"/>
  <c r="K93" i="15"/>
  <c r="K94" i="15"/>
  <c r="K95" i="15"/>
  <c r="K96" i="15"/>
  <c r="K97" i="15"/>
  <c r="K98" i="15"/>
  <c r="K99" i="15"/>
  <c r="K100" i="15"/>
  <c r="K101" i="15"/>
  <c r="K102" i="15"/>
  <c r="K103" i="15"/>
  <c r="K104" i="15"/>
  <c r="K105" i="15"/>
  <c r="K106" i="15"/>
  <c r="K107" i="15"/>
  <c r="K108" i="15"/>
  <c r="K109" i="15"/>
  <c r="K110" i="15"/>
  <c r="K111" i="15"/>
  <c r="K112" i="15"/>
  <c r="K113" i="15"/>
  <c r="K114" i="15"/>
  <c r="K115" i="15"/>
  <c r="K116" i="15"/>
  <c r="K117" i="15"/>
  <c r="K118" i="15"/>
  <c r="K119" i="15"/>
  <c r="K120" i="15"/>
  <c r="K122" i="15"/>
  <c r="K123" i="15"/>
  <c r="K124" i="15"/>
  <c r="K125" i="15"/>
  <c r="K126" i="15"/>
  <c r="K127" i="15"/>
  <c r="K128" i="15"/>
  <c r="K129" i="15"/>
  <c r="K130" i="15"/>
  <c r="K131" i="15"/>
  <c r="K132" i="15"/>
  <c r="K133" i="15"/>
  <c r="K134" i="15"/>
  <c r="K135" i="15"/>
  <c r="K136" i="15"/>
  <c r="K137" i="15"/>
  <c r="K138" i="15"/>
  <c r="K139" i="15"/>
  <c r="K140" i="15"/>
  <c r="K141" i="15"/>
  <c r="K142" i="15"/>
  <c r="K143" i="15"/>
  <c r="K144" i="15"/>
  <c r="K145" i="15"/>
  <c r="K146" i="15"/>
  <c r="K147" i="15"/>
  <c r="K148" i="15"/>
  <c r="K149" i="15"/>
  <c r="K150" i="15"/>
  <c r="K151" i="15"/>
  <c r="K152" i="15"/>
  <c r="K153" i="15"/>
  <c r="K154" i="15"/>
  <c r="K155" i="15"/>
  <c r="K156" i="15"/>
  <c r="K157" i="15"/>
  <c r="K158" i="15"/>
  <c r="K159" i="15"/>
  <c r="K160" i="15"/>
  <c r="K161" i="15"/>
  <c r="K162" i="15"/>
  <c r="K163" i="15"/>
  <c r="K164" i="15"/>
  <c r="K165" i="15"/>
  <c r="K166" i="15"/>
  <c r="K167" i="15"/>
  <c r="K168" i="15"/>
  <c r="K169" i="15"/>
  <c r="K170" i="15"/>
  <c r="K171" i="15"/>
  <c r="K172" i="15"/>
  <c r="K173" i="15"/>
  <c r="K174" i="15"/>
  <c r="K175" i="15"/>
  <c r="K176" i="15"/>
  <c r="K177" i="15"/>
  <c r="K178" i="15"/>
  <c r="K179" i="15"/>
  <c r="K180" i="15"/>
  <c r="K181" i="15"/>
  <c r="K182" i="15"/>
  <c r="K183" i="15"/>
  <c r="K184" i="15"/>
  <c r="K185" i="15"/>
  <c r="K186" i="15"/>
  <c r="K187" i="15"/>
  <c r="K188" i="15"/>
  <c r="K189" i="15"/>
  <c r="K190" i="15"/>
  <c r="K191" i="15"/>
  <c r="K192" i="15"/>
  <c r="K193" i="15"/>
  <c r="K194" i="15"/>
  <c r="K195" i="15"/>
  <c r="K196" i="15"/>
  <c r="K197" i="15"/>
  <c r="K198" i="15"/>
  <c r="K199" i="15"/>
  <c r="K200" i="15"/>
  <c r="K201" i="15"/>
  <c r="K202" i="15"/>
  <c r="K203" i="15"/>
  <c r="K204" i="15"/>
  <c r="K205" i="15"/>
  <c r="K206" i="15"/>
  <c r="K207" i="15"/>
  <c r="K208" i="15"/>
  <c r="K209" i="15"/>
  <c r="K210" i="15"/>
  <c r="K211" i="15"/>
  <c r="K212" i="15"/>
  <c r="K213" i="15"/>
  <c r="K214" i="15"/>
  <c r="K215" i="15"/>
  <c r="K216" i="15"/>
  <c r="K217" i="15"/>
  <c r="K218" i="15"/>
  <c r="K219" i="15"/>
  <c r="K220" i="15"/>
  <c r="K221" i="15"/>
  <c r="K222" i="15"/>
  <c r="K223" i="15"/>
  <c r="K224" i="15"/>
  <c r="K225" i="15"/>
  <c r="K226" i="15"/>
  <c r="K227" i="15"/>
  <c r="K228" i="15"/>
  <c r="K229" i="15"/>
  <c r="K230" i="15"/>
  <c r="K231" i="15"/>
  <c r="K232" i="15"/>
  <c r="K233" i="15"/>
  <c r="K234" i="15"/>
  <c r="K235" i="15"/>
  <c r="K236" i="15"/>
  <c r="K237" i="15"/>
  <c r="K238" i="15"/>
  <c r="K239" i="15"/>
  <c r="K240" i="15"/>
  <c r="K241" i="15"/>
  <c r="K242" i="15"/>
  <c r="K243" i="15"/>
  <c r="K244" i="15"/>
  <c r="K245" i="15"/>
  <c r="K246" i="15"/>
  <c r="K247" i="15"/>
  <c r="K248" i="15"/>
  <c r="K249" i="15"/>
  <c r="K250" i="15"/>
  <c r="K251" i="15"/>
  <c r="K252" i="15"/>
  <c r="K253" i="15"/>
  <c r="K254" i="15"/>
  <c r="K255" i="15"/>
  <c r="K256" i="15"/>
  <c r="K257" i="15"/>
  <c r="K258" i="15"/>
  <c r="K259" i="15"/>
  <c r="K260" i="15"/>
  <c r="K261" i="15"/>
  <c r="K262" i="15"/>
  <c r="K263" i="15"/>
  <c r="K264" i="15"/>
  <c r="K265" i="15"/>
  <c r="K266" i="15"/>
  <c r="K267" i="15"/>
  <c r="K268" i="15"/>
  <c r="K269" i="15"/>
  <c r="K270" i="15"/>
  <c r="K271" i="15"/>
  <c r="K272" i="15"/>
  <c r="K273" i="15"/>
  <c r="K274" i="15"/>
  <c r="K275" i="15"/>
  <c r="K276" i="15"/>
  <c r="K277" i="15"/>
  <c r="K278" i="15"/>
  <c r="K279" i="15"/>
  <c r="K280" i="15"/>
  <c r="K281" i="15"/>
  <c r="K282" i="15"/>
  <c r="K283" i="15"/>
  <c r="K284" i="15"/>
  <c r="K285" i="15"/>
  <c r="K286" i="15"/>
  <c r="K287" i="15"/>
  <c r="K288" i="15"/>
  <c r="K289" i="15"/>
  <c r="K290" i="15"/>
  <c r="K291" i="15"/>
  <c r="K292" i="15"/>
  <c r="K293" i="15"/>
  <c r="K294" i="15"/>
  <c r="K295" i="15"/>
  <c r="K296" i="15"/>
  <c r="K297" i="15"/>
  <c r="K298" i="15"/>
  <c r="K299" i="15"/>
  <c r="K300" i="15"/>
  <c r="K301" i="15"/>
  <c r="K302" i="15"/>
  <c r="K303" i="15"/>
  <c r="K304" i="15"/>
  <c r="K305" i="15"/>
  <c r="K306" i="15"/>
  <c r="K307" i="15"/>
  <c r="K308" i="15"/>
  <c r="K309" i="15"/>
  <c r="K310" i="15"/>
  <c r="K312" i="15"/>
  <c r="K313" i="15"/>
  <c r="K314" i="15"/>
  <c r="K315" i="15"/>
  <c r="K316" i="15"/>
  <c r="K317" i="15"/>
  <c r="K318" i="15"/>
  <c r="K319" i="15"/>
  <c r="K320" i="15"/>
  <c r="K321" i="15"/>
  <c r="K322" i="15"/>
  <c r="K323" i="15"/>
  <c r="K324" i="15"/>
  <c r="K325" i="15"/>
  <c r="K326" i="15"/>
  <c r="K327" i="15"/>
  <c r="K328" i="15"/>
  <c r="K329" i="15"/>
  <c r="K330" i="15"/>
  <c r="K331" i="15"/>
  <c r="K332" i="15"/>
  <c r="K333" i="15"/>
  <c r="K334" i="15"/>
  <c r="K335" i="15"/>
  <c r="K336" i="15"/>
  <c r="K337" i="15"/>
  <c r="K338" i="15"/>
  <c r="K339" i="15"/>
  <c r="K340" i="15"/>
  <c r="K341" i="15"/>
  <c r="K342" i="15"/>
  <c r="K343" i="15"/>
  <c r="K344" i="15"/>
  <c r="K345" i="15"/>
  <c r="K346" i="15"/>
  <c r="K347" i="15"/>
  <c r="K348" i="15"/>
  <c r="K349" i="15"/>
  <c r="K350" i="15"/>
  <c r="K351" i="15"/>
  <c r="K352" i="15"/>
  <c r="K353" i="15"/>
  <c r="K354" i="15"/>
  <c r="K355" i="15"/>
  <c r="K356" i="15"/>
  <c r="K357" i="15"/>
  <c r="K358" i="15"/>
  <c r="K359" i="15"/>
  <c r="K360" i="15"/>
  <c r="K361" i="15"/>
  <c r="K362" i="15"/>
  <c r="K363" i="15"/>
  <c r="K364" i="15"/>
  <c r="K365" i="15"/>
  <c r="K366" i="15"/>
  <c r="K367" i="15"/>
  <c r="K368" i="15"/>
  <c r="K369" i="15"/>
  <c r="K370" i="15"/>
  <c r="K371" i="15"/>
  <c r="K372" i="15"/>
  <c r="K373" i="15"/>
  <c r="K374" i="15"/>
  <c r="K375" i="15"/>
  <c r="K376" i="15"/>
  <c r="K377" i="15"/>
  <c r="K378" i="15"/>
  <c r="K379" i="15"/>
  <c r="K380" i="15"/>
  <c r="K381" i="15"/>
  <c r="K382" i="15"/>
  <c r="K383" i="15"/>
  <c r="K384" i="15"/>
  <c r="K385" i="15"/>
  <c r="K386" i="15"/>
  <c r="K387" i="15"/>
  <c r="K388" i="15"/>
  <c r="K389" i="15"/>
  <c r="K390" i="15"/>
  <c r="K391" i="15"/>
  <c r="K392" i="15"/>
  <c r="K393" i="15"/>
  <c r="K394" i="15"/>
  <c r="K395" i="15"/>
  <c r="K396" i="15"/>
  <c r="K397" i="15"/>
  <c r="K398" i="15"/>
  <c r="K399" i="15"/>
  <c r="K400" i="15"/>
  <c r="K401" i="15"/>
  <c r="K402" i="15"/>
  <c r="K403" i="15"/>
  <c r="K404" i="15"/>
  <c r="K405" i="15"/>
  <c r="K406" i="15"/>
  <c r="K407" i="15"/>
  <c r="K408" i="15"/>
  <c r="K409" i="15"/>
  <c r="K410" i="15"/>
  <c r="F20" i="14"/>
  <c r="E20" i="14" s="1"/>
  <c r="F12" i="14"/>
  <c r="N19" i="14"/>
  <c r="F15" i="14"/>
  <c r="E15" i="14" s="1"/>
  <c r="F14" i="14"/>
  <c r="F11" i="14"/>
  <c r="F10" i="14"/>
  <c r="E10" i="14" s="1"/>
  <c r="G27" i="14"/>
  <c r="E27" i="14"/>
  <c r="G26" i="14"/>
  <c r="E26" i="14"/>
  <c r="J10" i="14"/>
  <c r="K10" i="14"/>
  <c r="E14" i="14"/>
  <c r="M14" i="14" s="1"/>
  <c r="M10" i="14"/>
  <c r="E11" i="14"/>
  <c r="O10" i="14" s="1"/>
  <c r="E12" i="14"/>
  <c r="J11" i="14"/>
  <c r="K11" i="14"/>
  <c r="M11" i="14"/>
  <c r="J12" i="14"/>
  <c r="K12" i="14"/>
  <c r="J13" i="14"/>
  <c r="K13" i="14"/>
  <c r="M13" i="14"/>
  <c r="J14" i="14"/>
  <c r="K14" i="14"/>
  <c r="J15" i="14"/>
  <c r="K15" i="14"/>
  <c r="M15" i="14"/>
  <c r="J16" i="14"/>
  <c r="K16" i="14"/>
  <c r="M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J50" i="14"/>
  <c r="J51" i="14"/>
  <c r="J52" i="14"/>
  <c r="J53" i="14"/>
  <c r="J54" i="14"/>
  <c r="J55" i="14"/>
  <c r="J56" i="14"/>
  <c r="J57" i="14"/>
  <c r="J58" i="14"/>
  <c r="J59" i="14"/>
  <c r="J60" i="14"/>
  <c r="J61" i="14"/>
  <c r="J62" i="14"/>
  <c r="J63" i="14"/>
  <c r="J64" i="14"/>
  <c r="J65" i="14"/>
  <c r="J66" i="14"/>
  <c r="J67" i="14"/>
  <c r="J68" i="14"/>
  <c r="J69" i="14"/>
  <c r="J70" i="14"/>
  <c r="J71" i="14"/>
  <c r="J72" i="14"/>
  <c r="J73" i="14"/>
  <c r="J74" i="14"/>
  <c r="J75" i="14"/>
  <c r="J76" i="14"/>
  <c r="J77" i="14"/>
  <c r="J78" i="14"/>
  <c r="J79" i="14"/>
  <c r="J80" i="14"/>
  <c r="J81" i="14"/>
  <c r="J82" i="14"/>
  <c r="J83" i="14"/>
  <c r="J84" i="14"/>
  <c r="J85" i="14"/>
  <c r="J86" i="14"/>
  <c r="J87" i="14"/>
  <c r="J88" i="14"/>
  <c r="J89" i="14"/>
  <c r="J90" i="14"/>
  <c r="J91" i="14"/>
  <c r="J92" i="14"/>
  <c r="J93" i="14"/>
  <c r="J94" i="14"/>
  <c r="J95" i="14"/>
  <c r="J96" i="14"/>
  <c r="J97" i="14"/>
  <c r="J98" i="14"/>
  <c r="J99" i="14"/>
  <c r="J100" i="14"/>
  <c r="J101" i="14"/>
  <c r="J102" i="14"/>
  <c r="J103" i="14"/>
  <c r="J104" i="14"/>
  <c r="J105" i="14"/>
  <c r="J106" i="14"/>
  <c r="J107" i="14"/>
  <c r="J108" i="14"/>
  <c r="J109" i="14"/>
  <c r="J110" i="14"/>
  <c r="J111" i="14"/>
  <c r="J112" i="14"/>
  <c r="J113" i="14"/>
  <c r="J114" i="14"/>
  <c r="J115" i="14"/>
  <c r="J116" i="14"/>
  <c r="J117" i="14"/>
  <c r="J118" i="14"/>
  <c r="J119" i="14"/>
  <c r="J120" i="14"/>
  <c r="J121" i="14"/>
  <c r="J122" i="14"/>
  <c r="J123" i="14"/>
  <c r="J124" i="14"/>
  <c r="J125" i="14"/>
  <c r="J126" i="14"/>
  <c r="J127" i="14"/>
  <c r="J128" i="14"/>
  <c r="J129" i="14"/>
  <c r="J130" i="14"/>
  <c r="J131" i="14"/>
  <c r="J132" i="14"/>
  <c r="J133" i="14"/>
  <c r="J134" i="14"/>
  <c r="J135" i="14"/>
  <c r="J136" i="14"/>
  <c r="J137" i="14"/>
  <c r="J138" i="14"/>
  <c r="J139" i="14"/>
  <c r="J140" i="14"/>
  <c r="J141" i="14"/>
  <c r="J142" i="14"/>
  <c r="J143" i="14"/>
  <c r="J144" i="14"/>
  <c r="J145" i="14"/>
  <c r="J146" i="14"/>
  <c r="J147" i="14"/>
  <c r="J148" i="14"/>
  <c r="J149" i="14"/>
  <c r="J150" i="14"/>
  <c r="J151" i="14"/>
  <c r="J152" i="14"/>
  <c r="J153" i="14"/>
  <c r="J154" i="14"/>
  <c r="J155" i="14"/>
  <c r="J156" i="14"/>
  <c r="J157" i="14"/>
  <c r="J158" i="14"/>
  <c r="J159" i="14"/>
  <c r="J160" i="14"/>
  <c r="J161" i="14"/>
  <c r="J162" i="14"/>
  <c r="J163" i="14"/>
  <c r="J164" i="14"/>
  <c r="J165" i="14"/>
  <c r="J166" i="14"/>
  <c r="J167" i="14"/>
  <c r="J168" i="14"/>
  <c r="J169" i="14"/>
  <c r="J170" i="14"/>
  <c r="J171" i="14"/>
  <c r="J172" i="14"/>
  <c r="J173" i="14"/>
  <c r="J174" i="14"/>
  <c r="J175" i="14"/>
  <c r="J176" i="14"/>
  <c r="J177" i="14"/>
  <c r="J178" i="14"/>
  <c r="J179" i="14"/>
  <c r="J180" i="14"/>
  <c r="J181" i="14"/>
  <c r="J182" i="14"/>
  <c r="J183" i="14"/>
  <c r="J184" i="14"/>
  <c r="J185" i="14"/>
  <c r="J186" i="14"/>
  <c r="J187" i="14"/>
  <c r="J188" i="14"/>
  <c r="J189" i="14"/>
  <c r="J190" i="14"/>
  <c r="J191" i="14"/>
  <c r="J192" i="14"/>
  <c r="J193" i="14"/>
  <c r="J194" i="14"/>
  <c r="J195" i="14"/>
  <c r="J196" i="14"/>
  <c r="J197" i="14"/>
  <c r="J198" i="14"/>
  <c r="J199" i="14"/>
  <c r="J200" i="14"/>
  <c r="J201" i="14"/>
  <c r="J202" i="14"/>
  <c r="J203" i="14"/>
  <c r="J204" i="14"/>
  <c r="J205" i="14"/>
  <c r="J206" i="14"/>
  <c r="J207" i="14"/>
  <c r="J208" i="14"/>
  <c r="J209" i="14"/>
  <c r="J210" i="14"/>
  <c r="J211" i="14"/>
  <c r="J212" i="14"/>
  <c r="J213" i="14"/>
  <c r="J214" i="14"/>
  <c r="J215" i="14"/>
  <c r="J216" i="14"/>
  <c r="J217" i="14"/>
  <c r="J218" i="14"/>
  <c r="J219" i="14"/>
  <c r="J220" i="14"/>
  <c r="J221" i="14"/>
  <c r="J222" i="14"/>
  <c r="J223" i="14"/>
  <c r="J224" i="14"/>
  <c r="J225" i="14"/>
  <c r="J226" i="14"/>
  <c r="J227" i="14"/>
  <c r="J228" i="14"/>
  <c r="J229" i="14"/>
  <c r="J230" i="14"/>
  <c r="J231" i="14"/>
  <c r="J232" i="14"/>
  <c r="J233" i="14"/>
  <c r="J234" i="14"/>
  <c r="J235" i="14"/>
  <c r="J236" i="14"/>
  <c r="J237" i="14"/>
  <c r="J238" i="14"/>
  <c r="J239" i="14"/>
  <c r="J240" i="14"/>
  <c r="J241" i="14"/>
  <c r="J242" i="14"/>
  <c r="J243" i="14"/>
  <c r="J244" i="14"/>
  <c r="J245" i="14"/>
  <c r="J246" i="14"/>
  <c r="J247" i="14"/>
  <c r="J248" i="14"/>
  <c r="J249" i="14"/>
  <c r="J250" i="14"/>
  <c r="J251" i="14"/>
  <c r="J252" i="14"/>
  <c r="J253" i="14"/>
  <c r="J254" i="14"/>
  <c r="J255" i="14"/>
  <c r="J256" i="14"/>
  <c r="J257" i="14"/>
  <c r="J258" i="14"/>
  <c r="J259" i="14"/>
  <c r="J260" i="14"/>
  <c r="J261" i="14"/>
  <c r="J262" i="14"/>
  <c r="J263" i="14"/>
  <c r="J264" i="14"/>
  <c r="J265" i="14"/>
  <c r="J266" i="14"/>
  <c r="J267" i="14"/>
  <c r="J268" i="14"/>
  <c r="J269" i="14"/>
  <c r="J270" i="14"/>
  <c r="J271" i="14"/>
  <c r="J272" i="14"/>
  <c r="J273" i="14"/>
  <c r="J274" i="14"/>
  <c r="J275" i="14"/>
  <c r="J276" i="14"/>
  <c r="J277" i="14"/>
  <c r="J278" i="14"/>
  <c r="J279" i="14"/>
  <c r="J280" i="14"/>
  <c r="J281" i="14"/>
  <c r="J282" i="14"/>
  <c r="J283" i="14"/>
  <c r="J284" i="14"/>
  <c r="J285" i="14"/>
  <c r="J286" i="14"/>
  <c r="J287" i="14"/>
  <c r="J288" i="14"/>
  <c r="J289" i="14"/>
  <c r="J290" i="14"/>
  <c r="J291" i="14"/>
  <c r="J292" i="14"/>
  <c r="J293" i="14"/>
  <c r="J294" i="14"/>
  <c r="J295" i="14"/>
  <c r="J296" i="14"/>
  <c r="J297" i="14"/>
  <c r="J298" i="14"/>
  <c r="J299" i="14"/>
  <c r="J300" i="14"/>
  <c r="J301" i="14"/>
  <c r="J302" i="14"/>
  <c r="J303" i="14"/>
  <c r="J304" i="14"/>
  <c r="J305" i="14"/>
  <c r="J306" i="14"/>
  <c r="J307" i="14"/>
  <c r="J308" i="14"/>
  <c r="J309" i="14"/>
  <c r="J310" i="14"/>
  <c r="K17" i="14"/>
  <c r="J311" i="14"/>
  <c r="J312" i="14"/>
  <c r="J313" i="14"/>
  <c r="J314" i="14"/>
  <c r="J315" i="14"/>
  <c r="J316" i="14"/>
  <c r="J317" i="14"/>
  <c r="J318" i="14"/>
  <c r="J319" i="14"/>
  <c r="J320" i="14"/>
  <c r="J321" i="14"/>
  <c r="J322" i="14"/>
  <c r="J323" i="14"/>
  <c r="J324" i="14"/>
  <c r="J325" i="14"/>
  <c r="J326" i="14"/>
  <c r="J327" i="14"/>
  <c r="J328" i="14"/>
  <c r="J329" i="14"/>
  <c r="J330" i="14"/>
  <c r="J331" i="14"/>
  <c r="J332" i="14"/>
  <c r="J333" i="14"/>
  <c r="J334" i="14"/>
  <c r="J335" i="14"/>
  <c r="J336" i="14"/>
  <c r="J337" i="14"/>
  <c r="J338" i="14"/>
  <c r="J339" i="14"/>
  <c r="J340" i="14"/>
  <c r="J341" i="14"/>
  <c r="J342" i="14"/>
  <c r="J343" i="14"/>
  <c r="J344" i="14"/>
  <c r="J345" i="14"/>
  <c r="J346" i="14"/>
  <c r="J347" i="14"/>
  <c r="J348" i="14"/>
  <c r="J349" i="14"/>
  <c r="J350" i="14"/>
  <c r="J351" i="14"/>
  <c r="J352" i="14"/>
  <c r="J353" i="14"/>
  <c r="J354" i="14"/>
  <c r="J355" i="14"/>
  <c r="J356" i="14"/>
  <c r="J357" i="14"/>
  <c r="J358" i="14"/>
  <c r="J359" i="14"/>
  <c r="J360" i="14"/>
  <c r="J361" i="14"/>
  <c r="J362" i="14"/>
  <c r="J363" i="14"/>
  <c r="J364" i="14"/>
  <c r="J365" i="14"/>
  <c r="J366" i="14"/>
  <c r="J367" i="14"/>
  <c r="J368" i="14"/>
  <c r="J369" i="14"/>
  <c r="J370" i="14"/>
  <c r="J371" i="14"/>
  <c r="J372" i="14"/>
  <c r="J373" i="14"/>
  <c r="J374" i="14"/>
  <c r="J375" i="14"/>
  <c r="J376" i="14"/>
  <c r="J377" i="14"/>
  <c r="J378" i="14"/>
  <c r="J379" i="14"/>
  <c r="J380" i="14"/>
  <c r="J381" i="14"/>
  <c r="J382" i="14"/>
  <c r="J383" i="14"/>
  <c r="J384" i="14"/>
  <c r="J385" i="14"/>
  <c r="J386" i="14"/>
  <c r="J387" i="14"/>
  <c r="J388" i="14"/>
  <c r="J389" i="14"/>
  <c r="J390" i="14"/>
  <c r="J391" i="14"/>
  <c r="J392" i="14"/>
  <c r="J393" i="14"/>
  <c r="J394" i="14"/>
  <c r="J395" i="14"/>
  <c r="J396" i="14"/>
  <c r="J397" i="14"/>
  <c r="J398" i="14"/>
  <c r="J399" i="14"/>
  <c r="J400" i="14"/>
  <c r="J401" i="14"/>
  <c r="J402" i="14"/>
  <c r="J403" i="14"/>
  <c r="J404" i="14"/>
  <c r="J405" i="14"/>
  <c r="J406" i="14"/>
  <c r="J407" i="14"/>
  <c r="J408" i="14"/>
  <c r="J409" i="14"/>
  <c r="J410" i="14"/>
  <c r="K18" i="14"/>
  <c r="K63" i="14"/>
  <c r="K19" i="14"/>
  <c r="K20" i="14"/>
  <c r="K21" i="14"/>
  <c r="K22" i="14"/>
  <c r="K311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1" i="14"/>
  <c r="K52" i="14"/>
  <c r="K53" i="14"/>
  <c r="K54" i="14"/>
  <c r="K55" i="14"/>
  <c r="K56" i="14"/>
  <c r="K57" i="14"/>
  <c r="K58" i="14"/>
  <c r="K59" i="14"/>
  <c r="K60" i="14"/>
  <c r="K61" i="14"/>
  <c r="K62" i="14"/>
  <c r="K64" i="14"/>
  <c r="K65" i="14"/>
  <c r="K66" i="14"/>
  <c r="K67" i="14"/>
  <c r="K68" i="14"/>
  <c r="K69" i="14"/>
  <c r="K70" i="14"/>
  <c r="K71" i="14"/>
  <c r="K72" i="14"/>
  <c r="K73" i="14"/>
  <c r="K74" i="14"/>
  <c r="K75" i="14"/>
  <c r="K76" i="14"/>
  <c r="K77" i="14"/>
  <c r="K78" i="14"/>
  <c r="K79" i="14"/>
  <c r="K80" i="14"/>
  <c r="K81" i="14"/>
  <c r="K82" i="14"/>
  <c r="K83" i="14"/>
  <c r="K84" i="14"/>
  <c r="K85" i="14"/>
  <c r="K86" i="14"/>
  <c r="K87" i="14"/>
  <c r="K88" i="14"/>
  <c r="K89" i="14"/>
  <c r="K90" i="14"/>
  <c r="K91" i="14"/>
  <c r="K92" i="14"/>
  <c r="K93" i="14"/>
  <c r="K94" i="14"/>
  <c r="K95" i="14"/>
  <c r="K96" i="14"/>
  <c r="K97" i="14"/>
  <c r="K98" i="14"/>
  <c r="K99" i="14"/>
  <c r="K100" i="14"/>
  <c r="K101" i="14"/>
  <c r="K102" i="14"/>
  <c r="K103" i="14"/>
  <c r="K104" i="14"/>
  <c r="K105" i="14"/>
  <c r="K106" i="14"/>
  <c r="K107" i="14"/>
  <c r="K108" i="14"/>
  <c r="K109" i="14"/>
  <c r="K110" i="14"/>
  <c r="K111" i="14"/>
  <c r="K112" i="14"/>
  <c r="K113" i="14"/>
  <c r="K114" i="14"/>
  <c r="K115" i="14"/>
  <c r="K116" i="14"/>
  <c r="K117" i="14"/>
  <c r="K118" i="14"/>
  <c r="K119" i="14"/>
  <c r="K120" i="14"/>
  <c r="K121" i="14"/>
  <c r="K122" i="14"/>
  <c r="K123" i="14"/>
  <c r="K124" i="14"/>
  <c r="K125" i="14"/>
  <c r="K126" i="14"/>
  <c r="K127" i="14"/>
  <c r="K128" i="14"/>
  <c r="K129" i="14"/>
  <c r="K130" i="14"/>
  <c r="K131" i="14"/>
  <c r="K132" i="14"/>
  <c r="K133" i="14"/>
  <c r="K134" i="14"/>
  <c r="K135" i="14"/>
  <c r="K136" i="14"/>
  <c r="K137" i="14"/>
  <c r="K138" i="14"/>
  <c r="K139" i="14"/>
  <c r="K140" i="14"/>
  <c r="K141" i="14"/>
  <c r="K142" i="14"/>
  <c r="K143" i="14"/>
  <c r="K144" i="14"/>
  <c r="K145" i="14"/>
  <c r="K146" i="14"/>
  <c r="K147" i="14"/>
  <c r="K148" i="14"/>
  <c r="K149" i="14"/>
  <c r="K150" i="14"/>
  <c r="K151" i="14"/>
  <c r="K152" i="14"/>
  <c r="K153" i="14"/>
  <c r="K154" i="14"/>
  <c r="K155" i="14"/>
  <c r="K156" i="14"/>
  <c r="K157" i="14"/>
  <c r="K158" i="14"/>
  <c r="K159" i="14"/>
  <c r="K160" i="14"/>
  <c r="K161" i="14"/>
  <c r="K162" i="14"/>
  <c r="K163" i="14"/>
  <c r="K164" i="14"/>
  <c r="K165" i="14"/>
  <c r="K166" i="14"/>
  <c r="K167" i="14"/>
  <c r="K168" i="14"/>
  <c r="K169" i="14"/>
  <c r="K170" i="14"/>
  <c r="K171" i="14"/>
  <c r="K172" i="14"/>
  <c r="K173" i="14"/>
  <c r="K174" i="14"/>
  <c r="K175" i="14"/>
  <c r="K176" i="14"/>
  <c r="K177" i="14"/>
  <c r="K178" i="14"/>
  <c r="K179" i="14"/>
  <c r="K180" i="14"/>
  <c r="K181" i="14"/>
  <c r="K182" i="14"/>
  <c r="K183" i="14"/>
  <c r="K184" i="14"/>
  <c r="K185" i="14"/>
  <c r="K186" i="14"/>
  <c r="K187" i="14"/>
  <c r="K188" i="14"/>
  <c r="K189" i="14"/>
  <c r="K190" i="14"/>
  <c r="K191" i="14"/>
  <c r="K192" i="14"/>
  <c r="K193" i="14"/>
  <c r="K194" i="14"/>
  <c r="K195" i="14"/>
  <c r="K196" i="14"/>
  <c r="K197" i="14"/>
  <c r="K198" i="14"/>
  <c r="K199" i="14"/>
  <c r="K200" i="14"/>
  <c r="K201" i="14"/>
  <c r="K202" i="14"/>
  <c r="K203" i="14"/>
  <c r="K204" i="14"/>
  <c r="K205" i="14"/>
  <c r="K206" i="14"/>
  <c r="K207" i="14"/>
  <c r="K208" i="14"/>
  <c r="K209" i="14"/>
  <c r="K210" i="14"/>
  <c r="K211" i="14"/>
  <c r="K212" i="14"/>
  <c r="K213" i="14"/>
  <c r="K214" i="14"/>
  <c r="K215" i="14"/>
  <c r="K216" i="14"/>
  <c r="K217" i="14"/>
  <c r="K218" i="14"/>
  <c r="K219" i="14"/>
  <c r="K220" i="14"/>
  <c r="K221" i="14"/>
  <c r="K222" i="14"/>
  <c r="K223" i="14"/>
  <c r="K224" i="14"/>
  <c r="K225" i="14"/>
  <c r="K226" i="14"/>
  <c r="K227" i="14"/>
  <c r="K228" i="14"/>
  <c r="K229" i="14"/>
  <c r="K230" i="14"/>
  <c r="K231" i="14"/>
  <c r="K232" i="14"/>
  <c r="K233" i="14"/>
  <c r="K234" i="14"/>
  <c r="K235" i="14"/>
  <c r="K236" i="14"/>
  <c r="K237" i="14"/>
  <c r="K238" i="14"/>
  <c r="K239" i="14"/>
  <c r="K240" i="14"/>
  <c r="K241" i="14"/>
  <c r="K242" i="14"/>
  <c r="K243" i="14"/>
  <c r="K244" i="14"/>
  <c r="K245" i="14"/>
  <c r="K246" i="14"/>
  <c r="K247" i="14"/>
  <c r="K248" i="14"/>
  <c r="K249" i="14"/>
  <c r="K250" i="14"/>
  <c r="K251" i="14"/>
  <c r="K252" i="14"/>
  <c r="K253" i="14"/>
  <c r="K254" i="14"/>
  <c r="K255" i="14"/>
  <c r="K256" i="14"/>
  <c r="K257" i="14"/>
  <c r="K258" i="14"/>
  <c r="K259" i="14"/>
  <c r="K260" i="14"/>
  <c r="K261" i="14"/>
  <c r="K262" i="14"/>
  <c r="K263" i="14"/>
  <c r="K264" i="14"/>
  <c r="K265" i="14"/>
  <c r="K266" i="14"/>
  <c r="K267" i="14"/>
  <c r="K268" i="14"/>
  <c r="K269" i="14"/>
  <c r="K270" i="14"/>
  <c r="K271" i="14"/>
  <c r="K272" i="14"/>
  <c r="K273" i="14"/>
  <c r="K274" i="14"/>
  <c r="K275" i="14"/>
  <c r="K276" i="14"/>
  <c r="K277" i="14"/>
  <c r="K278" i="14"/>
  <c r="K279" i="14"/>
  <c r="K280" i="14"/>
  <c r="K281" i="14"/>
  <c r="K282" i="14"/>
  <c r="K283" i="14"/>
  <c r="K284" i="14"/>
  <c r="K285" i="14"/>
  <c r="K286" i="14"/>
  <c r="K287" i="14"/>
  <c r="K288" i="14"/>
  <c r="K289" i="14"/>
  <c r="K290" i="14"/>
  <c r="K291" i="14"/>
  <c r="K292" i="14"/>
  <c r="K293" i="14"/>
  <c r="K294" i="14"/>
  <c r="K295" i="14"/>
  <c r="K296" i="14"/>
  <c r="K297" i="14"/>
  <c r="K298" i="14"/>
  <c r="K299" i="14"/>
  <c r="K300" i="14"/>
  <c r="K301" i="14"/>
  <c r="K302" i="14"/>
  <c r="K303" i="14"/>
  <c r="K304" i="14"/>
  <c r="K305" i="14"/>
  <c r="K306" i="14"/>
  <c r="K307" i="14"/>
  <c r="K308" i="14"/>
  <c r="K309" i="14"/>
  <c r="K310" i="14"/>
  <c r="K312" i="14"/>
  <c r="K313" i="14"/>
  <c r="K314" i="14"/>
  <c r="K315" i="14"/>
  <c r="K316" i="14"/>
  <c r="K317" i="14"/>
  <c r="K318" i="14"/>
  <c r="K319" i="14"/>
  <c r="K320" i="14"/>
  <c r="K321" i="14"/>
  <c r="K322" i="14"/>
  <c r="K323" i="14"/>
  <c r="K324" i="14"/>
  <c r="K325" i="14"/>
  <c r="K326" i="14"/>
  <c r="K327" i="14"/>
  <c r="K328" i="14"/>
  <c r="K329" i="14"/>
  <c r="K330" i="14"/>
  <c r="K331" i="14"/>
  <c r="K332" i="14"/>
  <c r="K333" i="14"/>
  <c r="K334" i="14"/>
  <c r="K335" i="14"/>
  <c r="K336" i="14"/>
  <c r="K337" i="14"/>
  <c r="K338" i="14"/>
  <c r="K339" i="14"/>
  <c r="K340" i="14"/>
  <c r="K341" i="14"/>
  <c r="K342" i="14"/>
  <c r="K343" i="14"/>
  <c r="K344" i="14"/>
  <c r="K345" i="14"/>
  <c r="K346" i="14"/>
  <c r="K347" i="14"/>
  <c r="K348" i="14"/>
  <c r="K349" i="14"/>
  <c r="K350" i="14"/>
  <c r="K351" i="14"/>
  <c r="K352" i="14"/>
  <c r="K353" i="14"/>
  <c r="K354" i="14"/>
  <c r="K355" i="14"/>
  <c r="K356" i="14"/>
  <c r="K357" i="14"/>
  <c r="K358" i="14"/>
  <c r="K359" i="14"/>
  <c r="K360" i="14"/>
  <c r="K361" i="14"/>
  <c r="K362" i="14"/>
  <c r="K363" i="14"/>
  <c r="K364" i="14"/>
  <c r="K365" i="14"/>
  <c r="K366" i="14"/>
  <c r="K367" i="14"/>
  <c r="K368" i="14"/>
  <c r="K369" i="14"/>
  <c r="K370" i="14"/>
  <c r="K371" i="14"/>
  <c r="K372" i="14"/>
  <c r="K373" i="14"/>
  <c r="K374" i="14"/>
  <c r="K375" i="14"/>
  <c r="K376" i="14"/>
  <c r="K377" i="14"/>
  <c r="K378" i="14"/>
  <c r="K379" i="14"/>
  <c r="K380" i="14"/>
  <c r="K381" i="14"/>
  <c r="K382" i="14"/>
  <c r="K383" i="14"/>
  <c r="K384" i="14"/>
  <c r="K385" i="14"/>
  <c r="K386" i="14"/>
  <c r="K387" i="14"/>
  <c r="K388" i="14"/>
  <c r="K389" i="14"/>
  <c r="K390" i="14"/>
  <c r="K391" i="14"/>
  <c r="K392" i="14"/>
  <c r="K393" i="14"/>
  <c r="K394" i="14"/>
  <c r="K395" i="14"/>
  <c r="K396" i="14"/>
  <c r="K397" i="14"/>
  <c r="K398" i="14"/>
  <c r="K399" i="14"/>
  <c r="K400" i="14"/>
  <c r="K401" i="14"/>
  <c r="K402" i="14"/>
  <c r="K403" i="14"/>
  <c r="K404" i="14"/>
  <c r="K405" i="14"/>
  <c r="K406" i="14"/>
  <c r="K407" i="14"/>
  <c r="K408" i="14"/>
  <c r="K409" i="14"/>
  <c r="K410" i="14"/>
  <c r="F20" i="13"/>
  <c r="E20" i="13" s="1"/>
  <c r="F12" i="13"/>
  <c r="N19" i="13"/>
  <c r="F15" i="13"/>
  <c r="E15" i="13" s="1"/>
  <c r="F14" i="13"/>
  <c r="F11" i="13"/>
  <c r="F10" i="13"/>
  <c r="E10" i="13" s="1"/>
  <c r="G27" i="13"/>
  <c r="E27" i="13"/>
  <c r="G26" i="13"/>
  <c r="E26" i="13"/>
  <c r="J10" i="13"/>
  <c r="K10" i="13"/>
  <c r="E14" i="13"/>
  <c r="N10" i="13"/>
  <c r="E12" i="13"/>
  <c r="P11" i="13" s="1"/>
  <c r="P10" i="13"/>
  <c r="J11" i="13"/>
  <c r="K11" i="13"/>
  <c r="J12" i="13"/>
  <c r="K12" i="13"/>
  <c r="J13" i="13"/>
  <c r="K13" i="13"/>
  <c r="J14" i="13"/>
  <c r="K14" i="13"/>
  <c r="J15" i="13"/>
  <c r="K15" i="13"/>
  <c r="J16" i="13"/>
  <c r="K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J151" i="13"/>
  <c r="J152" i="13"/>
  <c r="J153" i="13"/>
  <c r="J154" i="13"/>
  <c r="J155" i="13"/>
  <c r="J156" i="13"/>
  <c r="J157" i="13"/>
  <c r="J158" i="13"/>
  <c r="J159" i="13"/>
  <c r="J160" i="13"/>
  <c r="J161" i="13"/>
  <c r="J162" i="13"/>
  <c r="J163" i="13"/>
  <c r="J164" i="13"/>
  <c r="J165" i="13"/>
  <c r="J166" i="13"/>
  <c r="J167" i="13"/>
  <c r="J168" i="13"/>
  <c r="J169" i="13"/>
  <c r="J170" i="13"/>
  <c r="J171" i="13"/>
  <c r="J172" i="13"/>
  <c r="J173" i="13"/>
  <c r="J174" i="13"/>
  <c r="J175" i="13"/>
  <c r="J176" i="13"/>
  <c r="J177" i="13"/>
  <c r="J178" i="13"/>
  <c r="J179" i="13"/>
  <c r="J180" i="13"/>
  <c r="J181" i="13"/>
  <c r="J182" i="13"/>
  <c r="J183" i="13"/>
  <c r="J184" i="13"/>
  <c r="J185" i="13"/>
  <c r="J186" i="13"/>
  <c r="J187" i="13"/>
  <c r="J188" i="13"/>
  <c r="J189" i="13"/>
  <c r="J190" i="13"/>
  <c r="J191" i="13"/>
  <c r="J192" i="13"/>
  <c r="J193" i="13"/>
  <c r="J194" i="13"/>
  <c r="J195" i="13"/>
  <c r="J196" i="13"/>
  <c r="J197" i="13"/>
  <c r="J198" i="13"/>
  <c r="J199" i="13"/>
  <c r="J200" i="13"/>
  <c r="J201" i="13"/>
  <c r="J202" i="13"/>
  <c r="J203" i="13"/>
  <c r="J204" i="13"/>
  <c r="J205" i="13"/>
  <c r="J206" i="13"/>
  <c r="J207" i="13"/>
  <c r="J208" i="13"/>
  <c r="J209" i="13"/>
  <c r="J210" i="13"/>
  <c r="J211" i="13"/>
  <c r="J212" i="13"/>
  <c r="J213" i="13"/>
  <c r="J214" i="13"/>
  <c r="J215" i="13"/>
  <c r="J216" i="13"/>
  <c r="J217" i="13"/>
  <c r="J218" i="13"/>
  <c r="J219" i="13"/>
  <c r="J220" i="13"/>
  <c r="J221" i="13"/>
  <c r="J222" i="13"/>
  <c r="J223" i="13"/>
  <c r="J224" i="13"/>
  <c r="J225" i="13"/>
  <c r="J226" i="13"/>
  <c r="J227" i="13"/>
  <c r="J228" i="13"/>
  <c r="J229" i="13"/>
  <c r="J230" i="13"/>
  <c r="J231" i="13"/>
  <c r="J232" i="13"/>
  <c r="J233" i="13"/>
  <c r="J234" i="13"/>
  <c r="J235" i="13"/>
  <c r="J236" i="13"/>
  <c r="J237" i="13"/>
  <c r="J238" i="13"/>
  <c r="J239" i="13"/>
  <c r="J240" i="13"/>
  <c r="J241" i="13"/>
  <c r="J242" i="13"/>
  <c r="J243" i="13"/>
  <c r="J244" i="13"/>
  <c r="J245" i="13"/>
  <c r="J246" i="13"/>
  <c r="J247" i="13"/>
  <c r="J248" i="13"/>
  <c r="J249" i="13"/>
  <c r="J250" i="13"/>
  <c r="J251" i="13"/>
  <c r="J252" i="13"/>
  <c r="J253" i="13"/>
  <c r="J254" i="13"/>
  <c r="J255" i="13"/>
  <c r="J256" i="13"/>
  <c r="J257" i="13"/>
  <c r="J258" i="13"/>
  <c r="J259" i="13"/>
  <c r="J260" i="13"/>
  <c r="J261" i="13"/>
  <c r="J262" i="13"/>
  <c r="J263" i="13"/>
  <c r="J264" i="13"/>
  <c r="J265" i="13"/>
  <c r="J266" i="13"/>
  <c r="J267" i="13"/>
  <c r="J268" i="13"/>
  <c r="J269" i="13"/>
  <c r="J270" i="13"/>
  <c r="J271" i="13"/>
  <c r="J272" i="13"/>
  <c r="J273" i="13"/>
  <c r="J274" i="13"/>
  <c r="J275" i="13"/>
  <c r="J276" i="13"/>
  <c r="J277" i="13"/>
  <c r="J278" i="13"/>
  <c r="J279" i="13"/>
  <c r="J280" i="13"/>
  <c r="J281" i="13"/>
  <c r="J282" i="13"/>
  <c r="J283" i="13"/>
  <c r="J284" i="13"/>
  <c r="J285" i="13"/>
  <c r="J286" i="13"/>
  <c r="J287" i="13"/>
  <c r="J288" i="13"/>
  <c r="J289" i="13"/>
  <c r="J290" i="13"/>
  <c r="J291" i="13"/>
  <c r="J292" i="13"/>
  <c r="J293" i="13"/>
  <c r="J294" i="13"/>
  <c r="J295" i="13"/>
  <c r="J296" i="13"/>
  <c r="J297" i="13"/>
  <c r="J298" i="13"/>
  <c r="J299" i="13"/>
  <c r="J300" i="13"/>
  <c r="J301" i="13"/>
  <c r="J302" i="13"/>
  <c r="J303" i="13"/>
  <c r="J304" i="13"/>
  <c r="J305" i="13"/>
  <c r="J306" i="13"/>
  <c r="J307" i="13"/>
  <c r="J308" i="13"/>
  <c r="J309" i="13"/>
  <c r="J310" i="13"/>
  <c r="K17" i="13"/>
  <c r="J311" i="13"/>
  <c r="J312" i="13"/>
  <c r="J313" i="13"/>
  <c r="J314" i="13"/>
  <c r="J315" i="13"/>
  <c r="J316" i="13"/>
  <c r="J317" i="13"/>
  <c r="J318" i="13"/>
  <c r="J319" i="13"/>
  <c r="J320" i="13"/>
  <c r="J321" i="13"/>
  <c r="J322" i="13"/>
  <c r="J323" i="13"/>
  <c r="J324" i="13"/>
  <c r="J325" i="13"/>
  <c r="J326" i="13"/>
  <c r="J327" i="13"/>
  <c r="J328" i="13"/>
  <c r="J329" i="13"/>
  <c r="J330" i="13"/>
  <c r="J331" i="13"/>
  <c r="J332" i="13"/>
  <c r="J333" i="13"/>
  <c r="J334" i="13"/>
  <c r="J335" i="13"/>
  <c r="J336" i="13"/>
  <c r="J337" i="13"/>
  <c r="J338" i="13"/>
  <c r="J339" i="13"/>
  <c r="J340" i="13"/>
  <c r="J341" i="13"/>
  <c r="J342" i="13"/>
  <c r="J343" i="13"/>
  <c r="J344" i="13"/>
  <c r="J345" i="13"/>
  <c r="J346" i="13"/>
  <c r="J347" i="13"/>
  <c r="J348" i="13"/>
  <c r="J349" i="13"/>
  <c r="J350" i="13"/>
  <c r="J351" i="13"/>
  <c r="J352" i="13"/>
  <c r="J353" i="13"/>
  <c r="J354" i="13"/>
  <c r="J355" i="13"/>
  <c r="J356" i="13"/>
  <c r="J357" i="13"/>
  <c r="J358" i="13"/>
  <c r="J359" i="13"/>
  <c r="J360" i="13"/>
  <c r="J361" i="13"/>
  <c r="J362" i="13"/>
  <c r="J363" i="13"/>
  <c r="J364" i="13"/>
  <c r="J365" i="13"/>
  <c r="J366" i="13"/>
  <c r="J367" i="13"/>
  <c r="J368" i="13"/>
  <c r="J369" i="13"/>
  <c r="J370" i="13"/>
  <c r="J371" i="13"/>
  <c r="J372" i="13"/>
  <c r="J373" i="13"/>
  <c r="J374" i="13"/>
  <c r="J375" i="13"/>
  <c r="J376" i="13"/>
  <c r="J377" i="13"/>
  <c r="J378" i="13"/>
  <c r="J379" i="13"/>
  <c r="J380" i="13"/>
  <c r="J381" i="13"/>
  <c r="J382" i="13"/>
  <c r="J383" i="13"/>
  <c r="J384" i="13"/>
  <c r="J385" i="13"/>
  <c r="J386" i="13"/>
  <c r="J387" i="13"/>
  <c r="J388" i="13"/>
  <c r="J389" i="13"/>
  <c r="J390" i="13"/>
  <c r="J391" i="13"/>
  <c r="J392" i="13"/>
  <c r="J393" i="13"/>
  <c r="J394" i="13"/>
  <c r="J395" i="13"/>
  <c r="J396" i="13"/>
  <c r="J397" i="13"/>
  <c r="J398" i="13"/>
  <c r="J399" i="13"/>
  <c r="J400" i="13"/>
  <c r="J401" i="13"/>
  <c r="J402" i="13"/>
  <c r="J403" i="13"/>
  <c r="J404" i="13"/>
  <c r="J405" i="13"/>
  <c r="J406" i="13"/>
  <c r="J407" i="13"/>
  <c r="J408" i="13"/>
  <c r="J409" i="13"/>
  <c r="J410" i="13"/>
  <c r="K18" i="13"/>
  <c r="K62" i="13"/>
  <c r="K19" i="13"/>
  <c r="K20" i="13"/>
  <c r="K21" i="13"/>
  <c r="K22" i="13"/>
  <c r="K311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100" i="13"/>
  <c r="K101" i="13"/>
  <c r="K102" i="13"/>
  <c r="K103" i="13"/>
  <c r="K104" i="13"/>
  <c r="K105" i="13"/>
  <c r="K106" i="13"/>
  <c r="K107" i="13"/>
  <c r="K108" i="13"/>
  <c r="K109" i="13"/>
  <c r="K110" i="13"/>
  <c r="K111" i="13"/>
  <c r="K112" i="13"/>
  <c r="K113" i="13"/>
  <c r="K114" i="13"/>
  <c r="K115" i="13"/>
  <c r="K116" i="13"/>
  <c r="K117" i="13"/>
  <c r="K118" i="13"/>
  <c r="K119" i="13"/>
  <c r="K120" i="13"/>
  <c r="K121" i="13"/>
  <c r="K122" i="13"/>
  <c r="K123" i="13"/>
  <c r="K124" i="13"/>
  <c r="K125" i="13"/>
  <c r="K126" i="13"/>
  <c r="K127" i="13"/>
  <c r="K128" i="13"/>
  <c r="K129" i="13"/>
  <c r="K130" i="13"/>
  <c r="K131" i="13"/>
  <c r="K132" i="13"/>
  <c r="K133" i="13"/>
  <c r="K134" i="13"/>
  <c r="K135" i="13"/>
  <c r="K136" i="13"/>
  <c r="K137" i="13"/>
  <c r="K138" i="13"/>
  <c r="K139" i="13"/>
  <c r="K140" i="13"/>
  <c r="K141" i="13"/>
  <c r="K142" i="13"/>
  <c r="K143" i="13"/>
  <c r="K144" i="13"/>
  <c r="K145" i="13"/>
  <c r="K146" i="13"/>
  <c r="K147" i="13"/>
  <c r="K148" i="13"/>
  <c r="K149" i="13"/>
  <c r="K150" i="13"/>
  <c r="K151" i="13"/>
  <c r="K152" i="13"/>
  <c r="K153" i="13"/>
  <c r="K154" i="13"/>
  <c r="K155" i="13"/>
  <c r="K156" i="13"/>
  <c r="K157" i="13"/>
  <c r="K158" i="13"/>
  <c r="K159" i="13"/>
  <c r="K160" i="13"/>
  <c r="K161" i="13"/>
  <c r="K162" i="13"/>
  <c r="K163" i="13"/>
  <c r="K164" i="13"/>
  <c r="K165" i="13"/>
  <c r="K166" i="13"/>
  <c r="K167" i="13"/>
  <c r="K168" i="13"/>
  <c r="K169" i="13"/>
  <c r="K170" i="13"/>
  <c r="K171" i="13"/>
  <c r="K172" i="13"/>
  <c r="K173" i="13"/>
  <c r="K174" i="13"/>
  <c r="K175" i="13"/>
  <c r="K176" i="13"/>
  <c r="K177" i="13"/>
  <c r="K178" i="13"/>
  <c r="K179" i="13"/>
  <c r="K180" i="13"/>
  <c r="K181" i="13"/>
  <c r="K182" i="13"/>
  <c r="K183" i="13"/>
  <c r="K184" i="13"/>
  <c r="K185" i="13"/>
  <c r="K186" i="13"/>
  <c r="K187" i="13"/>
  <c r="K188" i="13"/>
  <c r="K189" i="13"/>
  <c r="K190" i="13"/>
  <c r="K191" i="13"/>
  <c r="K192" i="13"/>
  <c r="K193" i="13"/>
  <c r="K194" i="13"/>
  <c r="K195" i="13"/>
  <c r="K196" i="13"/>
  <c r="K197" i="13"/>
  <c r="K198" i="13"/>
  <c r="K199" i="13"/>
  <c r="K200" i="13"/>
  <c r="K201" i="13"/>
  <c r="K202" i="13"/>
  <c r="K203" i="13"/>
  <c r="K204" i="13"/>
  <c r="K205" i="13"/>
  <c r="K206" i="13"/>
  <c r="K207" i="13"/>
  <c r="K208" i="13"/>
  <c r="K209" i="13"/>
  <c r="K210" i="13"/>
  <c r="K211" i="13"/>
  <c r="K212" i="13"/>
  <c r="K213" i="13"/>
  <c r="K214" i="13"/>
  <c r="K215" i="13"/>
  <c r="K216" i="13"/>
  <c r="K217" i="13"/>
  <c r="K218" i="13"/>
  <c r="K219" i="13"/>
  <c r="K220" i="13"/>
  <c r="K221" i="13"/>
  <c r="K222" i="13"/>
  <c r="K223" i="13"/>
  <c r="K224" i="13"/>
  <c r="K225" i="13"/>
  <c r="K226" i="13"/>
  <c r="K227" i="13"/>
  <c r="K228" i="13"/>
  <c r="K229" i="13"/>
  <c r="K230" i="13"/>
  <c r="K231" i="13"/>
  <c r="K232" i="13"/>
  <c r="K233" i="13"/>
  <c r="K234" i="13"/>
  <c r="K235" i="13"/>
  <c r="K236" i="13"/>
  <c r="K237" i="13"/>
  <c r="K238" i="13"/>
  <c r="K239" i="13"/>
  <c r="K240" i="13"/>
  <c r="K241" i="13"/>
  <c r="K242" i="13"/>
  <c r="K243" i="13"/>
  <c r="K244" i="13"/>
  <c r="K245" i="13"/>
  <c r="K246" i="13"/>
  <c r="K247" i="13"/>
  <c r="K248" i="13"/>
  <c r="K249" i="13"/>
  <c r="K250" i="13"/>
  <c r="K251" i="13"/>
  <c r="K252" i="13"/>
  <c r="K253" i="13"/>
  <c r="K254" i="13"/>
  <c r="K255" i="13"/>
  <c r="K256" i="13"/>
  <c r="K257" i="13"/>
  <c r="K258" i="13"/>
  <c r="K259" i="13"/>
  <c r="K260" i="13"/>
  <c r="K261" i="13"/>
  <c r="K262" i="13"/>
  <c r="K263" i="13"/>
  <c r="K264" i="13"/>
  <c r="K265" i="13"/>
  <c r="K266" i="13"/>
  <c r="K267" i="13"/>
  <c r="K268" i="13"/>
  <c r="K269" i="13"/>
  <c r="K270" i="13"/>
  <c r="K271" i="13"/>
  <c r="K272" i="13"/>
  <c r="K273" i="13"/>
  <c r="K274" i="13"/>
  <c r="K275" i="13"/>
  <c r="K276" i="13"/>
  <c r="K277" i="13"/>
  <c r="K278" i="13"/>
  <c r="K279" i="13"/>
  <c r="K280" i="13"/>
  <c r="K281" i="13"/>
  <c r="K282" i="13"/>
  <c r="K283" i="13"/>
  <c r="K284" i="13"/>
  <c r="K285" i="13"/>
  <c r="K286" i="13"/>
  <c r="K287" i="13"/>
  <c r="K288" i="13"/>
  <c r="K289" i="13"/>
  <c r="K290" i="13"/>
  <c r="K291" i="13"/>
  <c r="K292" i="13"/>
  <c r="K293" i="13"/>
  <c r="K294" i="13"/>
  <c r="K295" i="13"/>
  <c r="K296" i="13"/>
  <c r="K297" i="13"/>
  <c r="K298" i="13"/>
  <c r="K299" i="13"/>
  <c r="K300" i="13"/>
  <c r="K301" i="13"/>
  <c r="K302" i="13"/>
  <c r="K303" i="13"/>
  <c r="K304" i="13"/>
  <c r="K305" i="13"/>
  <c r="K306" i="13"/>
  <c r="K307" i="13"/>
  <c r="K308" i="13"/>
  <c r="K309" i="13"/>
  <c r="K310" i="13"/>
  <c r="K312" i="13"/>
  <c r="K313" i="13"/>
  <c r="K314" i="13"/>
  <c r="K315" i="13"/>
  <c r="K316" i="13"/>
  <c r="K317" i="13"/>
  <c r="K318" i="13"/>
  <c r="K319" i="13"/>
  <c r="K320" i="13"/>
  <c r="K321" i="13"/>
  <c r="K322" i="13"/>
  <c r="K323" i="13"/>
  <c r="K324" i="13"/>
  <c r="K325" i="13"/>
  <c r="K326" i="13"/>
  <c r="K327" i="13"/>
  <c r="K328" i="13"/>
  <c r="K329" i="13"/>
  <c r="K330" i="13"/>
  <c r="K331" i="13"/>
  <c r="K332" i="13"/>
  <c r="K333" i="13"/>
  <c r="K334" i="13"/>
  <c r="K335" i="13"/>
  <c r="K336" i="13"/>
  <c r="K337" i="13"/>
  <c r="K338" i="13"/>
  <c r="K339" i="13"/>
  <c r="K340" i="13"/>
  <c r="K341" i="13"/>
  <c r="K342" i="13"/>
  <c r="K343" i="13"/>
  <c r="K344" i="13"/>
  <c r="K345" i="13"/>
  <c r="K346" i="13"/>
  <c r="K347" i="13"/>
  <c r="K348" i="13"/>
  <c r="K349" i="13"/>
  <c r="K350" i="13"/>
  <c r="K351" i="13"/>
  <c r="K352" i="13"/>
  <c r="K353" i="13"/>
  <c r="K354" i="13"/>
  <c r="K355" i="13"/>
  <c r="K356" i="13"/>
  <c r="K357" i="13"/>
  <c r="K358" i="13"/>
  <c r="K359" i="13"/>
  <c r="K360" i="13"/>
  <c r="K361" i="13"/>
  <c r="K362" i="13"/>
  <c r="K363" i="13"/>
  <c r="K364" i="13"/>
  <c r="K365" i="13"/>
  <c r="K366" i="13"/>
  <c r="K367" i="13"/>
  <c r="K368" i="13"/>
  <c r="K369" i="13"/>
  <c r="K370" i="13"/>
  <c r="K371" i="13"/>
  <c r="K372" i="13"/>
  <c r="K373" i="13"/>
  <c r="K374" i="13"/>
  <c r="K375" i="13"/>
  <c r="K376" i="13"/>
  <c r="K377" i="13"/>
  <c r="K378" i="13"/>
  <c r="K379" i="13"/>
  <c r="K380" i="13"/>
  <c r="K381" i="13"/>
  <c r="K382" i="13"/>
  <c r="K383" i="13"/>
  <c r="K384" i="13"/>
  <c r="K385" i="13"/>
  <c r="K386" i="13"/>
  <c r="K387" i="13"/>
  <c r="K388" i="13"/>
  <c r="K389" i="13"/>
  <c r="K390" i="13"/>
  <c r="K391" i="13"/>
  <c r="K392" i="13"/>
  <c r="K393" i="13"/>
  <c r="K394" i="13"/>
  <c r="K395" i="13"/>
  <c r="K396" i="13"/>
  <c r="K397" i="13"/>
  <c r="K398" i="13"/>
  <c r="K399" i="13"/>
  <c r="K400" i="13"/>
  <c r="K401" i="13"/>
  <c r="K402" i="13"/>
  <c r="K403" i="13"/>
  <c r="K404" i="13"/>
  <c r="K405" i="13"/>
  <c r="K406" i="13"/>
  <c r="K407" i="13"/>
  <c r="K408" i="13"/>
  <c r="K409" i="13"/>
  <c r="K410" i="13"/>
  <c r="F12" i="12"/>
  <c r="F15" i="12"/>
  <c r="F14" i="12"/>
  <c r="F11" i="12"/>
  <c r="F10" i="12"/>
  <c r="G27" i="12"/>
  <c r="E27" i="12"/>
  <c r="G26" i="12"/>
  <c r="E26" i="12"/>
  <c r="E10" i="12"/>
  <c r="J10" i="12"/>
  <c r="K10" i="12"/>
  <c r="E14" i="12"/>
  <c r="M10" i="12" s="1"/>
  <c r="E15" i="12"/>
  <c r="E11" i="12"/>
  <c r="O10" i="12"/>
  <c r="E12" i="12"/>
  <c r="P10" i="12" s="1"/>
  <c r="J11" i="12"/>
  <c r="K11" i="12"/>
  <c r="O11" i="12"/>
  <c r="P11" i="12"/>
  <c r="J12" i="12"/>
  <c r="K12" i="12"/>
  <c r="J13" i="12"/>
  <c r="K13" i="12"/>
  <c r="J14" i="12"/>
  <c r="K14" i="12"/>
  <c r="J15" i="12"/>
  <c r="K15" i="12"/>
  <c r="J16" i="12"/>
  <c r="K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N18" i="12" s="1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M24" i="12" s="1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J199" i="12"/>
  <c r="J200" i="12"/>
  <c r="J201" i="12"/>
  <c r="J202" i="12"/>
  <c r="J203" i="12"/>
  <c r="J204" i="12"/>
  <c r="J205" i="12"/>
  <c r="J206" i="12"/>
  <c r="J207" i="12"/>
  <c r="J208" i="12"/>
  <c r="J209" i="12"/>
  <c r="J210" i="12"/>
  <c r="J211" i="12"/>
  <c r="J212" i="12"/>
  <c r="J213" i="12"/>
  <c r="J214" i="12"/>
  <c r="J215" i="12"/>
  <c r="J216" i="12"/>
  <c r="J217" i="12"/>
  <c r="J218" i="12"/>
  <c r="J219" i="12"/>
  <c r="J220" i="12"/>
  <c r="J221" i="12"/>
  <c r="J222" i="12"/>
  <c r="J223" i="12"/>
  <c r="J224" i="12"/>
  <c r="J225" i="12"/>
  <c r="J226" i="12"/>
  <c r="J227" i="12"/>
  <c r="J228" i="12"/>
  <c r="J229" i="12"/>
  <c r="J230" i="12"/>
  <c r="J231" i="12"/>
  <c r="J232" i="12"/>
  <c r="J233" i="12"/>
  <c r="J234" i="12"/>
  <c r="J235" i="12"/>
  <c r="J236" i="12"/>
  <c r="J237" i="12"/>
  <c r="J238" i="12"/>
  <c r="J239" i="12"/>
  <c r="J240" i="12"/>
  <c r="J241" i="12"/>
  <c r="J242" i="12"/>
  <c r="J243" i="12"/>
  <c r="J244" i="12"/>
  <c r="J245" i="12"/>
  <c r="J246" i="12"/>
  <c r="J247" i="12"/>
  <c r="J248" i="12"/>
  <c r="J249" i="12"/>
  <c r="J250" i="12"/>
  <c r="J251" i="12"/>
  <c r="J252" i="12"/>
  <c r="J253" i="12"/>
  <c r="J254" i="12"/>
  <c r="J255" i="12"/>
  <c r="J256" i="12"/>
  <c r="J257" i="12"/>
  <c r="J258" i="12"/>
  <c r="J259" i="12"/>
  <c r="J260" i="12"/>
  <c r="J261" i="12"/>
  <c r="J262" i="12"/>
  <c r="J263" i="12"/>
  <c r="J264" i="12"/>
  <c r="J265" i="12"/>
  <c r="J266" i="12"/>
  <c r="J267" i="12"/>
  <c r="J268" i="12"/>
  <c r="J269" i="12"/>
  <c r="J270" i="12"/>
  <c r="J271" i="12"/>
  <c r="J272" i="12"/>
  <c r="J273" i="12"/>
  <c r="J274" i="12"/>
  <c r="J275" i="12"/>
  <c r="J276" i="12"/>
  <c r="J277" i="12"/>
  <c r="J278" i="12"/>
  <c r="J279" i="12"/>
  <c r="J280" i="12"/>
  <c r="J281" i="12"/>
  <c r="J282" i="12"/>
  <c r="J283" i="12"/>
  <c r="J284" i="12"/>
  <c r="J285" i="12"/>
  <c r="J286" i="12"/>
  <c r="J287" i="12"/>
  <c r="J288" i="12"/>
  <c r="J289" i="12"/>
  <c r="J290" i="12"/>
  <c r="J291" i="12"/>
  <c r="J292" i="12"/>
  <c r="J293" i="12"/>
  <c r="J294" i="12"/>
  <c r="J295" i="12"/>
  <c r="J296" i="12"/>
  <c r="J297" i="12"/>
  <c r="J298" i="12"/>
  <c r="J299" i="12"/>
  <c r="J300" i="12"/>
  <c r="J301" i="12"/>
  <c r="J302" i="12"/>
  <c r="J303" i="12"/>
  <c r="J304" i="12"/>
  <c r="J305" i="12"/>
  <c r="J306" i="12"/>
  <c r="J307" i="12"/>
  <c r="J308" i="12"/>
  <c r="J309" i="12"/>
  <c r="J310" i="12"/>
  <c r="K17" i="12"/>
  <c r="J311" i="12"/>
  <c r="J312" i="12"/>
  <c r="J313" i="12"/>
  <c r="J314" i="12"/>
  <c r="J315" i="12"/>
  <c r="J316" i="12"/>
  <c r="J317" i="12"/>
  <c r="J318" i="12"/>
  <c r="J319" i="12"/>
  <c r="J320" i="12"/>
  <c r="J321" i="12"/>
  <c r="J322" i="12"/>
  <c r="J323" i="12"/>
  <c r="J324" i="12"/>
  <c r="J325" i="12"/>
  <c r="J326" i="12"/>
  <c r="J327" i="12"/>
  <c r="J328" i="12"/>
  <c r="J329" i="12"/>
  <c r="J330" i="12"/>
  <c r="J331" i="12"/>
  <c r="J332" i="12"/>
  <c r="J333" i="12"/>
  <c r="J334" i="12"/>
  <c r="J335" i="12"/>
  <c r="J336" i="12"/>
  <c r="J337" i="12"/>
  <c r="J338" i="12"/>
  <c r="J339" i="12"/>
  <c r="J340" i="12"/>
  <c r="J341" i="12"/>
  <c r="J342" i="12"/>
  <c r="J343" i="12"/>
  <c r="J344" i="12"/>
  <c r="J345" i="12"/>
  <c r="J346" i="12"/>
  <c r="J347" i="12"/>
  <c r="J348" i="12"/>
  <c r="J349" i="12"/>
  <c r="J350" i="12"/>
  <c r="J351" i="12"/>
  <c r="J352" i="12"/>
  <c r="J353" i="12"/>
  <c r="J354" i="12"/>
  <c r="J355" i="12"/>
  <c r="J356" i="12"/>
  <c r="J357" i="12"/>
  <c r="J358" i="12"/>
  <c r="J359" i="12"/>
  <c r="J360" i="12"/>
  <c r="J361" i="12"/>
  <c r="J362" i="12"/>
  <c r="J363" i="12"/>
  <c r="J364" i="12"/>
  <c r="J365" i="12"/>
  <c r="J366" i="12"/>
  <c r="J367" i="12"/>
  <c r="J368" i="12"/>
  <c r="J369" i="12"/>
  <c r="J370" i="12"/>
  <c r="J371" i="12"/>
  <c r="J372" i="12"/>
  <c r="J373" i="12"/>
  <c r="J374" i="12"/>
  <c r="J375" i="12"/>
  <c r="J376" i="12"/>
  <c r="J377" i="12"/>
  <c r="J378" i="12"/>
  <c r="J379" i="12"/>
  <c r="J380" i="12"/>
  <c r="J381" i="12"/>
  <c r="J382" i="12"/>
  <c r="J383" i="12"/>
  <c r="J384" i="12"/>
  <c r="J385" i="12"/>
  <c r="J386" i="12"/>
  <c r="J387" i="12"/>
  <c r="J388" i="12"/>
  <c r="J389" i="12"/>
  <c r="J390" i="12"/>
  <c r="J391" i="12"/>
  <c r="J392" i="12"/>
  <c r="J393" i="12"/>
  <c r="J394" i="12"/>
  <c r="J395" i="12"/>
  <c r="J396" i="12"/>
  <c r="J397" i="12"/>
  <c r="J398" i="12"/>
  <c r="J399" i="12"/>
  <c r="J400" i="12"/>
  <c r="J401" i="12"/>
  <c r="J402" i="12"/>
  <c r="J403" i="12"/>
  <c r="J404" i="12"/>
  <c r="J405" i="12"/>
  <c r="J406" i="12"/>
  <c r="J407" i="12"/>
  <c r="J408" i="12"/>
  <c r="J409" i="12"/>
  <c r="J410" i="12"/>
  <c r="K18" i="12"/>
  <c r="K51" i="12"/>
  <c r="K19" i="12"/>
  <c r="K20" i="12"/>
  <c r="K21" i="12"/>
  <c r="K22" i="12"/>
  <c r="K311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236" i="12"/>
  <c r="K237" i="12"/>
  <c r="K238" i="12"/>
  <c r="K239" i="12"/>
  <c r="K240" i="12"/>
  <c r="K241" i="12"/>
  <c r="K242" i="12"/>
  <c r="K243" i="12"/>
  <c r="K244" i="12"/>
  <c r="K245" i="12"/>
  <c r="K246" i="12"/>
  <c r="K247" i="12"/>
  <c r="K248" i="12"/>
  <c r="K249" i="12"/>
  <c r="K250" i="12"/>
  <c r="K251" i="12"/>
  <c r="K252" i="12"/>
  <c r="K253" i="12"/>
  <c r="K254" i="12"/>
  <c r="K255" i="12"/>
  <c r="K256" i="12"/>
  <c r="K257" i="12"/>
  <c r="K258" i="12"/>
  <c r="K259" i="12"/>
  <c r="K260" i="12"/>
  <c r="K261" i="12"/>
  <c r="K262" i="12"/>
  <c r="K263" i="12"/>
  <c r="K264" i="12"/>
  <c r="K265" i="12"/>
  <c r="K266" i="12"/>
  <c r="K267" i="12"/>
  <c r="K268" i="12"/>
  <c r="K269" i="12"/>
  <c r="K270" i="12"/>
  <c r="K271" i="12"/>
  <c r="K272" i="12"/>
  <c r="K273" i="12"/>
  <c r="K274" i="12"/>
  <c r="K275" i="12"/>
  <c r="K276" i="12"/>
  <c r="K277" i="12"/>
  <c r="K278" i="12"/>
  <c r="K279" i="12"/>
  <c r="K280" i="12"/>
  <c r="K281" i="12"/>
  <c r="K282" i="12"/>
  <c r="K283" i="12"/>
  <c r="K284" i="12"/>
  <c r="K285" i="12"/>
  <c r="K286" i="12"/>
  <c r="K287" i="12"/>
  <c r="K288" i="12"/>
  <c r="K289" i="12"/>
  <c r="K290" i="12"/>
  <c r="K291" i="12"/>
  <c r="K292" i="12"/>
  <c r="K293" i="12"/>
  <c r="K294" i="12"/>
  <c r="K295" i="12"/>
  <c r="K296" i="12"/>
  <c r="K297" i="12"/>
  <c r="K298" i="12"/>
  <c r="K299" i="12"/>
  <c r="K300" i="12"/>
  <c r="K301" i="12"/>
  <c r="K302" i="12"/>
  <c r="K303" i="12"/>
  <c r="K304" i="12"/>
  <c r="K305" i="12"/>
  <c r="K306" i="12"/>
  <c r="K307" i="12"/>
  <c r="K308" i="12"/>
  <c r="K309" i="12"/>
  <c r="K310" i="12"/>
  <c r="K312" i="12"/>
  <c r="K313" i="12"/>
  <c r="K314" i="12"/>
  <c r="K315" i="12"/>
  <c r="K316" i="12"/>
  <c r="K317" i="12"/>
  <c r="K318" i="12"/>
  <c r="K319" i="12"/>
  <c r="K320" i="12"/>
  <c r="K321" i="12"/>
  <c r="K322" i="12"/>
  <c r="K323" i="12"/>
  <c r="K324" i="12"/>
  <c r="K325" i="12"/>
  <c r="K326" i="12"/>
  <c r="K327" i="12"/>
  <c r="K328" i="12"/>
  <c r="K329" i="12"/>
  <c r="K330" i="12"/>
  <c r="K331" i="12"/>
  <c r="K332" i="12"/>
  <c r="K333" i="12"/>
  <c r="K334" i="12"/>
  <c r="K335" i="12"/>
  <c r="K336" i="12"/>
  <c r="K337" i="12"/>
  <c r="K338" i="12"/>
  <c r="K339" i="12"/>
  <c r="K340" i="12"/>
  <c r="K341" i="12"/>
  <c r="K342" i="12"/>
  <c r="K343" i="12"/>
  <c r="K344" i="12"/>
  <c r="K345" i="12"/>
  <c r="K346" i="12"/>
  <c r="K347" i="12"/>
  <c r="K348" i="12"/>
  <c r="K349" i="12"/>
  <c r="K350" i="12"/>
  <c r="K351" i="12"/>
  <c r="K352" i="12"/>
  <c r="K353" i="12"/>
  <c r="K354" i="12"/>
  <c r="K355" i="12"/>
  <c r="K356" i="12"/>
  <c r="K357" i="12"/>
  <c r="K358" i="12"/>
  <c r="K359" i="12"/>
  <c r="K360" i="12"/>
  <c r="K361" i="12"/>
  <c r="K362" i="12"/>
  <c r="K363" i="12"/>
  <c r="K364" i="12"/>
  <c r="K365" i="12"/>
  <c r="K366" i="12"/>
  <c r="K367" i="12"/>
  <c r="K368" i="12"/>
  <c r="K369" i="12"/>
  <c r="K370" i="12"/>
  <c r="K371" i="12"/>
  <c r="K372" i="12"/>
  <c r="K373" i="12"/>
  <c r="K374" i="12"/>
  <c r="K375" i="12"/>
  <c r="K376" i="12"/>
  <c r="K377" i="12"/>
  <c r="K378" i="12"/>
  <c r="K379" i="12"/>
  <c r="K380" i="12"/>
  <c r="K381" i="12"/>
  <c r="K382" i="12"/>
  <c r="K383" i="12"/>
  <c r="K384" i="12"/>
  <c r="K385" i="12"/>
  <c r="K386" i="12"/>
  <c r="K387" i="12"/>
  <c r="K388" i="12"/>
  <c r="K389" i="12"/>
  <c r="K390" i="12"/>
  <c r="K391" i="12"/>
  <c r="K392" i="12"/>
  <c r="K393" i="12"/>
  <c r="K394" i="12"/>
  <c r="K395" i="12"/>
  <c r="K396" i="12"/>
  <c r="K397" i="12"/>
  <c r="K398" i="12"/>
  <c r="K399" i="12"/>
  <c r="K400" i="12"/>
  <c r="K401" i="12"/>
  <c r="K402" i="12"/>
  <c r="K403" i="12"/>
  <c r="K404" i="12"/>
  <c r="K405" i="12"/>
  <c r="K406" i="12"/>
  <c r="K407" i="12"/>
  <c r="K408" i="12"/>
  <c r="K409" i="12"/>
  <c r="K410" i="12"/>
  <c r="F12" i="11"/>
  <c r="F15" i="11"/>
  <c r="E15" i="11" s="1"/>
  <c r="F14" i="11"/>
  <c r="F11" i="11"/>
  <c r="F10" i="11"/>
  <c r="E10" i="11" s="1"/>
  <c r="N11" i="11" s="1"/>
  <c r="G27" i="11"/>
  <c r="E27" i="11"/>
  <c r="G26" i="11"/>
  <c r="E26" i="11"/>
  <c r="J10" i="11"/>
  <c r="K10" i="11"/>
  <c r="E14" i="11"/>
  <c r="M10" i="11" s="1"/>
  <c r="N10" i="11"/>
  <c r="E12" i="11"/>
  <c r="P11" i="11" s="1"/>
  <c r="P10" i="11"/>
  <c r="J11" i="11"/>
  <c r="K11" i="11"/>
  <c r="J12" i="11"/>
  <c r="K12" i="11"/>
  <c r="J13" i="11"/>
  <c r="K13" i="11"/>
  <c r="J14" i="11"/>
  <c r="K14" i="11"/>
  <c r="J15" i="11"/>
  <c r="K15" i="11"/>
  <c r="J16" i="11"/>
  <c r="K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F20" i="11" s="1"/>
  <c r="E20" i="11" s="1"/>
  <c r="J32" i="11"/>
  <c r="M19" i="11" s="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F21" i="11" s="1"/>
  <c r="E21" i="11" s="1"/>
  <c r="J92" i="11"/>
  <c r="N23" i="11" s="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196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6" i="11"/>
  <c r="J217" i="11"/>
  <c r="J218" i="11"/>
  <c r="J219" i="11"/>
  <c r="J220" i="11"/>
  <c r="J221" i="11"/>
  <c r="J222" i="11"/>
  <c r="J223" i="11"/>
  <c r="J224" i="11"/>
  <c r="J225" i="11"/>
  <c r="J226" i="11"/>
  <c r="J227" i="11"/>
  <c r="J228" i="11"/>
  <c r="J229" i="11"/>
  <c r="J230" i="11"/>
  <c r="J231" i="11"/>
  <c r="J232" i="11"/>
  <c r="J233" i="11"/>
  <c r="J234" i="11"/>
  <c r="J235" i="11"/>
  <c r="J236" i="11"/>
  <c r="J237" i="11"/>
  <c r="J238" i="11"/>
  <c r="J239" i="11"/>
  <c r="J240" i="11"/>
  <c r="J241" i="11"/>
  <c r="J242" i="11"/>
  <c r="J243" i="11"/>
  <c r="J244" i="11"/>
  <c r="J245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K17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329" i="11"/>
  <c r="J330" i="11"/>
  <c r="J331" i="11"/>
  <c r="J332" i="11"/>
  <c r="J333" i="11"/>
  <c r="J334" i="11"/>
  <c r="J335" i="11"/>
  <c r="J336" i="11"/>
  <c r="J337" i="11"/>
  <c r="J338" i="11"/>
  <c r="J339" i="11"/>
  <c r="J340" i="11"/>
  <c r="J341" i="11"/>
  <c r="J342" i="11"/>
  <c r="J343" i="11"/>
  <c r="J344" i="11"/>
  <c r="J345" i="11"/>
  <c r="J346" i="11"/>
  <c r="J347" i="11"/>
  <c r="J348" i="11"/>
  <c r="J349" i="11"/>
  <c r="J350" i="11"/>
  <c r="J351" i="11"/>
  <c r="J352" i="11"/>
  <c r="J353" i="11"/>
  <c r="J354" i="11"/>
  <c r="J355" i="11"/>
  <c r="J356" i="11"/>
  <c r="J357" i="11"/>
  <c r="J358" i="11"/>
  <c r="J359" i="11"/>
  <c r="J360" i="11"/>
  <c r="J361" i="11"/>
  <c r="J362" i="11"/>
  <c r="J363" i="11"/>
  <c r="J364" i="11"/>
  <c r="J365" i="11"/>
  <c r="J366" i="11"/>
  <c r="J367" i="11"/>
  <c r="J368" i="11"/>
  <c r="J369" i="11"/>
  <c r="J370" i="11"/>
  <c r="J371" i="11"/>
  <c r="J372" i="11"/>
  <c r="J373" i="11"/>
  <c r="J374" i="11"/>
  <c r="J375" i="11"/>
  <c r="J376" i="11"/>
  <c r="J377" i="11"/>
  <c r="J378" i="11"/>
  <c r="J379" i="11"/>
  <c r="J380" i="11"/>
  <c r="J381" i="11"/>
  <c r="J382" i="11"/>
  <c r="J383" i="11"/>
  <c r="J384" i="11"/>
  <c r="J385" i="11"/>
  <c r="J386" i="11"/>
  <c r="J387" i="11"/>
  <c r="J388" i="11"/>
  <c r="J389" i="1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K18" i="11"/>
  <c r="K122" i="11"/>
  <c r="K19" i="11"/>
  <c r="K20" i="11"/>
  <c r="K21" i="11"/>
  <c r="K22" i="11"/>
  <c r="K311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118" i="11"/>
  <c r="K119" i="11"/>
  <c r="K120" i="11"/>
  <c r="K121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2" i="11"/>
  <c r="K313" i="11"/>
  <c r="K314" i="11"/>
  <c r="K315" i="11"/>
  <c r="K316" i="11"/>
  <c r="K317" i="11"/>
  <c r="K318" i="11"/>
  <c r="K319" i="11"/>
  <c r="K320" i="11"/>
  <c r="K321" i="11"/>
  <c r="K322" i="11"/>
  <c r="K323" i="11"/>
  <c r="K324" i="11"/>
  <c r="K325" i="11"/>
  <c r="K326" i="11"/>
  <c r="K327" i="11"/>
  <c r="K328" i="11"/>
  <c r="K329" i="11"/>
  <c r="K330" i="11"/>
  <c r="K331" i="11"/>
  <c r="K332" i="11"/>
  <c r="K333" i="11"/>
  <c r="K334" i="11"/>
  <c r="K335" i="11"/>
  <c r="K336" i="11"/>
  <c r="K337" i="11"/>
  <c r="K338" i="11"/>
  <c r="K339" i="11"/>
  <c r="K340" i="11"/>
  <c r="K341" i="11"/>
  <c r="K342" i="11"/>
  <c r="K343" i="11"/>
  <c r="K344" i="11"/>
  <c r="K345" i="11"/>
  <c r="K346" i="11"/>
  <c r="K347" i="11"/>
  <c r="K348" i="11"/>
  <c r="K349" i="11"/>
  <c r="K350" i="11"/>
  <c r="K351" i="11"/>
  <c r="K352" i="11"/>
  <c r="K353" i="11"/>
  <c r="K354" i="11"/>
  <c r="K355" i="11"/>
  <c r="K356" i="11"/>
  <c r="K357" i="11"/>
  <c r="K358" i="11"/>
  <c r="K359" i="11"/>
  <c r="K360" i="11"/>
  <c r="K361" i="11"/>
  <c r="K362" i="11"/>
  <c r="K363" i="11"/>
  <c r="K364" i="11"/>
  <c r="K365" i="11"/>
  <c r="K366" i="11"/>
  <c r="K367" i="11"/>
  <c r="K368" i="11"/>
  <c r="K369" i="11"/>
  <c r="K370" i="11"/>
  <c r="K371" i="11"/>
  <c r="K372" i="11"/>
  <c r="K373" i="11"/>
  <c r="K374" i="11"/>
  <c r="K375" i="11"/>
  <c r="K376" i="11"/>
  <c r="K377" i="11"/>
  <c r="K378" i="11"/>
  <c r="K379" i="11"/>
  <c r="K380" i="11"/>
  <c r="K381" i="11"/>
  <c r="K382" i="11"/>
  <c r="K383" i="11"/>
  <c r="K384" i="11"/>
  <c r="K385" i="11"/>
  <c r="K386" i="11"/>
  <c r="K387" i="11"/>
  <c r="K388" i="11"/>
  <c r="K389" i="11"/>
  <c r="K390" i="11"/>
  <c r="K391" i="11"/>
  <c r="K392" i="11"/>
  <c r="K393" i="11"/>
  <c r="K394" i="11"/>
  <c r="K395" i="11"/>
  <c r="K396" i="11"/>
  <c r="K397" i="11"/>
  <c r="K398" i="11"/>
  <c r="K399" i="11"/>
  <c r="K400" i="11"/>
  <c r="K401" i="11"/>
  <c r="K402" i="11"/>
  <c r="K403" i="11"/>
  <c r="K404" i="11"/>
  <c r="K405" i="11"/>
  <c r="K406" i="11"/>
  <c r="K407" i="11"/>
  <c r="K408" i="11"/>
  <c r="K409" i="11"/>
  <c r="K410" i="11"/>
  <c r="N22" i="10"/>
  <c r="F12" i="10"/>
  <c r="F18" i="10" s="1"/>
  <c r="E18" i="10" s="1"/>
  <c r="M20" i="10"/>
  <c r="F15" i="10"/>
  <c r="F14" i="10"/>
  <c r="F11" i="10"/>
  <c r="F10" i="10"/>
  <c r="G27" i="10"/>
  <c r="E27" i="10"/>
  <c r="G26" i="10"/>
  <c r="E26" i="10"/>
  <c r="E10" i="10"/>
  <c r="J10" i="10"/>
  <c r="K10" i="10"/>
  <c r="E14" i="10"/>
  <c r="E15" i="10"/>
  <c r="E11" i="10"/>
  <c r="O10" i="10"/>
  <c r="E12" i="10"/>
  <c r="P10" i="10" s="1"/>
  <c r="J11" i="10"/>
  <c r="K11" i="10"/>
  <c r="O11" i="10"/>
  <c r="P11" i="10"/>
  <c r="J12" i="10"/>
  <c r="K12" i="10"/>
  <c r="J13" i="10"/>
  <c r="K13" i="10"/>
  <c r="J14" i="10"/>
  <c r="K14" i="10"/>
  <c r="J15" i="10"/>
  <c r="K15" i="10"/>
  <c r="J16" i="10"/>
  <c r="K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N23" i="10" s="1"/>
  <c r="J92" i="10"/>
  <c r="J93" i="10"/>
  <c r="J94" i="10"/>
  <c r="M24" i="10" s="1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79" i="10"/>
  <c r="J280" i="10"/>
  <c r="J281" i="10"/>
  <c r="J282" i="10"/>
  <c r="J283" i="10"/>
  <c r="J284" i="10"/>
  <c r="J285" i="10"/>
  <c r="J286" i="10"/>
  <c r="J287" i="10"/>
  <c r="J288" i="10"/>
  <c r="J289" i="10"/>
  <c r="J290" i="10"/>
  <c r="J291" i="10"/>
  <c r="J292" i="10"/>
  <c r="J293" i="10"/>
  <c r="J294" i="10"/>
  <c r="J295" i="10"/>
  <c r="J296" i="10"/>
  <c r="J297" i="10"/>
  <c r="J298" i="10"/>
  <c r="J299" i="10"/>
  <c r="J300" i="10"/>
  <c r="J301" i="10"/>
  <c r="J302" i="10"/>
  <c r="J303" i="10"/>
  <c r="J304" i="10"/>
  <c r="J305" i="10"/>
  <c r="J306" i="10"/>
  <c r="J307" i="10"/>
  <c r="J308" i="10"/>
  <c r="J309" i="10"/>
  <c r="J310" i="10"/>
  <c r="K17" i="10"/>
  <c r="J311" i="10"/>
  <c r="J312" i="10"/>
  <c r="J313" i="10"/>
  <c r="J314" i="10"/>
  <c r="J315" i="10"/>
  <c r="J316" i="10"/>
  <c r="J317" i="10"/>
  <c r="J318" i="10"/>
  <c r="J319" i="10"/>
  <c r="J320" i="10"/>
  <c r="J321" i="10"/>
  <c r="J322" i="10"/>
  <c r="J323" i="10"/>
  <c r="J324" i="10"/>
  <c r="J325" i="10"/>
  <c r="J326" i="10"/>
  <c r="J327" i="10"/>
  <c r="J328" i="10"/>
  <c r="J329" i="10"/>
  <c r="J330" i="10"/>
  <c r="J331" i="10"/>
  <c r="J332" i="10"/>
  <c r="J333" i="10"/>
  <c r="J334" i="10"/>
  <c r="J335" i="10"/>
  <c r="J336" i="10"/>
  <c r="J337" i="10"/>
  <c r="J338" i="10"/>
  <c r="J339" i="10"/>
  <c r="J340" i="10"/>
  <c r="J341" i="10"/>
  <c r="J342" i="10"/>
  <c r="J343" i="10"/>
  <c r="J344" i="10"/>
  <c r="J345" i="10"/>
  <c r="J346" i="10"/>
  <c r="J347" i="10"/>
  <c r="J348" i="10"/>
  <c r="J349" i="10"/>
  <c r="J350" i="10"/>
  <c r="J351" i="10"/>
  <c r="J352" i="10"/>
  <c r="J353" i="10"/>
  <c r="J354" i="10"/>
  <c r="J355" i="10"/>
  <c r="J356" i="10"/>
  <c r="J357" i="10"/>
  <c r="J358" i="10"/>
  <c r="J359" i="10"/>
  <c r="J360" i="10"/>
  <c r="J361" i="10"/>
  <c r="J362" i="10"/>
  <c r="J363" i="10"/>
  <c r="J364" i="10"/>
  <c r="J365" i="10"/>
  <c r="J366" i="10"/>
  <c r="J367" i="10"/>
  <c r="J368" i="10"/>
  <c r="J369" i="10"/>
  <c r="J370" i="10"/>
  <c r="J371" i="10"/>
  <c r="J372" i="10"/>
  <c r="J373" i="10"/>
  <c r="J374" i="10"/>
  <c r="J375" i="10"/>
  <c r="J376" i="10"/>
  <c r="J377" i="10"/>
  <c r="J378" i="10"/>
  <c r="J379" i="10"/>
  <c r="J380" i="10"/>
  <c r="J381" i="10"/>
  <c r="J382" i="10"/>
  <c r="J383" i="10"/>
  <c r="J384" i="10"/>
  <c r="J385" i="10"/>
  <c r="J386" i="10"/>
  <c r="J387" i="10"/>
  <c r="J388" i="10"/>
  <c r="J389" i="10"/>
  <c r="J390" i="10"/>
  <c r="J391" i="10"/>
  <c r="J392" i="10"/>
  <c r="J393" i="10"/>
  <c r="J394" i="10"/>
  <c r="J395" i="10"/>
  <c r="J396" i="10"/>
  <c r="J397" i="10"/>
  <c r="J398" i="10"/>
  <c r="J399" i="10"/>
  <c r="J400" i="10"/>
  <c r="J401" i="10"/>
  <c r="J402" i="10"/>
  <c r="J403" i="10"/>
  <c r="J404" i="10"/>
  <c r="J405" i="10"/>
  <c r="J406" i="10"/>
  <c r="J407" i="10"/>
  <c r="J408" i="10"/>
  <c r="J409" i="10"/>
  <c r="J410" i="10"/>
  <c r="K18" i="10"/>
  <c r="K121" i="10"/>
  <c r="K19" i="10"/>
  <c r="K20" i="10"/>
  <c r="K21" i="10"/>
  <c r="K22" i="10"/>
  <c r="K311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N18" i="10" s="1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01" i="10"/>
  <c r="K102" i="10"/>
  <c r="K103" i="10"/>
  <c r="K104" i="10"/>
  <c r="K105" i="10"/>
  <c r="K106" i="10"/>
  <c r="K107" i="10"/>
  <c r="K108" i="10"/>
  <c r="K109" i="10"/>
  <c r="K110" i="10"/>
  <c r="K111" i="10"/>
  <c r="K112" i="10"/>
  <c r="K113" i="10"/>
  <c r="K114" i="10"/>
  <c r="K115" i="10"/>
  <c r="K116" i="10"/>
  <c r="K117" i="10"/>
  <c r="K118" i="10"/>
  <c r="K119" i="10"/>
  <c r="K120" i="10"/>
  <c r="K122" i="10"/>
  <c r="K123" i="10"/>
  <c r="K124" i="10"/>
  <c r="K125" i="10"/>
  <c r="K126" i="10"/>
  <c r="K127" i="10"/>
  <c r="K128" i="10"/>
  <c r="K129" i="10"/>
  <c r="K130" i="10"/>
  <c r="K131" i="10"/>
  <c r="K132" i="10"/>
  <c r="K133" i="10"/>
  <c r="K134" i="10"/>
  <c r="K135" i="10"/>
  <c r="K136" i="10"/>
  <c r="K137" i="10"/>
  <c r="K138" i="10"/>
  <c r="K139" i="10"/>
  <c r="K140" i="10"/>
  <c r="K141" i="10"/>
  <c r="K142" i="10"/>
  <c r="K143" i="10"/>
  <c r="K144" i="10"/>
  <c r="K145" i="10"/>
  <c r="K146" i="10"/>
  <c r="K147" i="10"/>
  <c r="K148" i="10"/>
  <c r="K149" i="10"/>
  <c r="K150" i="10"/>
  <c r="K151" i="10"/>
  <c r="K152" i="10"/>
  <c r="K153" i="10"/>
  <c r="K154" i="10"/>
  <c r="K155" i="10"/>
  <c r="K156" i="10"/>
  <c r="K157" i="10"/>
  <c r="K158" i="10"/>
  <c r="K159" i="10"/>
  <c r="K160" i="10"/>
  <c r="K161" i="10"/>
  <c r="K162" i="10"/>
  <c r="K163" i="10"/>
  <c r="K164" i="10"/>
  <c r="K165" i="10"/>
  <c r="K166" i="10"/>
  <c r="K167" i="10"/>
  <c r="K168" i="10"/>
  <c r="K169" i="10"/>
  <c r="K170" i="10"/>
  <c r="K171" i="10"/>
  <c r="K172" i="10"/>
  <c r="K173" i="10"/>
  <c r="K174" i="10"/>
  <c r="K175" i="10"/>
  <c r="K176" i="10"/>
  <c r="K177" i="10"/>
  <c r="K178" i="10"/>
  <c r="K179" i="10"/>
  <c r="K180" i="10"/>
  <c r="K181" i="10"/>
  <c r="K182" i="10"/>
  <c r="K183" i="10"/>
  <c r="K184" i="10"/>
  <c r="K185" i="10"/>
  <c r="K186" i="10"/>
  <c r="K187" i="10"/>
  <c r="K188" i="10"/>
  <c r="K189" i="10"/>
  <c r="K190" i="10"/>
  <c r="K191" i="10"/>
  <c r="K192" i="10"/>
  <c r="K193" i="10"/>
  <c r="K194" i="10"/>
  <c r="K195" i="10"/>
  <c r="K196" i="10"/>
  <c r="K197" i="10"/>
  <c r="K198" i="10"/>
  <c r="K199" i="10"/>
  <c r="K200" i="10"/>
  <c r="K201" i="10"/>
  <c r="K202" i="10"/>
  <c r="K203" i="10"/>
  <c r="K204" i="10"/>
  <c r="K205" i="10"/>
  <c r="K206" i="10"/>
  <c r="K207" i="10"/>
  <c r="K208" i="10"/>
  <c r="K209" i="10"/>
  <c r="K210" i="10"/>
  <c r="K211" i="10"/>
  <c r="K212" i="10"/>
  <c r="K213" i="10"/>
  <c r="K214" i="10"/>
  <c r="K215" i="10"/>
  <c r="K216" i="10"/>
  <c r="K217" i="10"/>
  <c r="K218" i="10"/>
  <c r="K219" i="10"/>
  <c r="K220" i="10"/>
  <c r="K221" i="10"/>
  <c r="K222" i="10"/>
  <c r="K223" i="10"/>
  <c r="K224" i="10"/>
  <c r="K225" i="10"/>
  <c r="K226" i="10"/>
  <c r="K227" i="10"/>
  <c r="K228" i="10"/>
  <c r="K229" i="10"/>
  <c r="K230" i="10"/>
  <c r="K231" i="10"/>
  <c r="K232" i="10"/>
  <c r="K233" i="10"/>
  <c r="K234" i="10"/>
  <c r="K235" i="10"/>
  <c r="K236" i="10"/>
  <c r="K237" i="10"/>
  <c r="K238" i="10"/>
  <c r="K239" i="10"/>
  <c r="K240" i="10"/>
  <c r="K241" i="10"/>
  <c r="K242" i="10"/>
  <c r="K243" i="10"/>
  <c r="K244" i="10"/>
  <c r="K245" i="10"/>
  <c r="K246" i="10"/>
  <c r="K247" i="10"/>
  <c r="K248" i="10"/>
  <c r="K249" i="10"/>
  <c r="K250" i="10"/>
  <c r="K251" i="10"/>
  <c r="K252" i="10"/>
  <c r="K253" i="10"/>
  <c r="K254" i="10"/>
  <c r="K255" i="10"/>
  <c r="K256" i="10"/>
  <c r="K257" i="10"/>
  <c r="K258" i="10"/>
  <c r="K259" i="10"/>
  <c r="K260" i="10"/>
  <c r="K261" i="10"/>
  <c r="K262" i="10"/>
  <c r="K263" i="10"/>
  <c r="K264" i="10"/>
  <c r="K265" i="10"/>
  <c r="K266" i="10"/>
  <c r="K267" i="10"/>
  <c r="K268" i="10"/>
  <c r="K269" i="10"/>
  <c r="K270" i="10"/>
  <c r="K271" i="10"/>
  <c r="K272" i="10"/>
  <c r="K273" i="10"/>
  <c r="K274" i="10"/>
  <c r="K275" i="10"/>
  <c r="K276" i="10"/>
  <c r="K277" i="10"/>
  <c r="K278" i="10"/>
  <c r="K279" i="10"/>
  <c r="K280" i="10"/>
  <c r="K281" i="10"/>
  <c r="K282" i="10"/>
  <c r="K283" i="10"/>
  <c r="K284" i="10"/>
  <c r="K285" i="10"/>
  <c r="K286" i="10"/>
  <c r="K287" i="10"/>
  <c r="K288" i="10"/>
  <c r="K289" i="10"/>
  <c r="K290" i="10"/>
  <c r="K291" i="10"/>
  <c r="K292" i="10"/>
  <c r="K293" i="10"/>
  <c r="K294" i="10"/>
  <c r="K295" i="10"/>
  <c r="K296" i="10"/>
  <c r="K297" i="10"/>
  <c r="K298" i="10"/>
  <c r="K299" i="10"/>
  <c r="K300" i="10"/>
  <c r="K301" i="10"/>
  <c r="K302" i="10"/>
  <c r="K303" i="10"/>
  <c r="K304" i="10"/>
  <c r="K305" i="10"/>
  <c r="K306" i="10"/>
  <c r="K307" i="10"/>
  <c r="K308" i="10"/>
  <c r="K309" i="10"/>
  <c r="K310" i="10"/>
  <c r="K312" i="10"/>
  <c r="K313" i="10"/>
  <c r="K314" i="10"/>
  <c r="K315" i="10"/>
  <c r="K316" i="10"/>
  <c r="K317" i="10"/>
  <c r="K318" i="10"/>
  <c r="K319" i="10"/>
  <c r="K320" i="10"/>
  <c r="K321" i="10"/>
  <c r="K322" i="10"/>
  <c r="K323" i="10"/>
  <c r="K324" i="10"/>
  <c r="K325" i="10"/>
  <c r="K326" i="10"/>
  <c r="K327" i="10"/>
  <c r="K328" i="10"/>
  <c r="K329" i="10"/>
  <c r="K330" i="10"/>
  <c r="K331" i="10"/>
  <c r="K332" i="10"/>
  <c r="K333" i="10"/>
  <c r="K334" i="10"/>
  <c r="K335" i="10"/>
  <c r="K336" i="10"/>
  <c r="K337" i="10"/>
  <c r="K338" i="10"/>
  <c r="K339" i="10"/>
  <c r="K340" i="10"/>
  <c r="K341" i="10"/>
  <c r="K342" i="10"/>
  <c r="K343" i="10"/>
  <c r="K344" i="10"/>
  <c r="K345" i="10"/>
  <c r="K346" i="10"/>
  <c r="K347" i="10"/>
  <c r="K348" i="10"/>
  <c r="K349" i="10"/>
  <c r="K350" i="10"/>
  <c r="K351" i="10"/>
  <c r="K352" i="10"/>
  <c r="K353" i="10"/>
  <c r="K354" i="10"/>
  <c r="K355" i="10"/>
  <c r="K356" i="10"/>
  <c r="K357" i="10"/>
  <c r="K358" i="10"/>
  <c r="K359" i="10"/>
  <c r="K360" i="10"/>
  <c r="K361" i="10"/>
  <c r="K362" i="10"/>
  <c r="K363" i="10"/>
  <c r="K364" i="10"/>
  <c r="K365" i="10"/>
  <c r="K366" i="10"/>
  <c r="K367" i="10"/>
  <c r="K368" i="10"/>
  <c r="K369" i="10"/>
  <c r="K370" i="10"/>
  <c r="K371" i="10"/>
  <c r="K372" i="10"/>
  <c r="K373" i="10"/>
  <c r="K374" i="10"/>
  <c r="K375" i="10"/>
  <c r="K376" i="10"/>
  <c r="K377" i="10"/>
  <c r="K378" i="10"/>
  <c r="K379" i="10"/>
  <c r="K380" i="10"/>
  <c r="K381" i="10"/>
  <c r="K382" i="10"/>
  <c r="K383" i="10"/>
  <c r="K384" i="10"/>
  <c r="K385" i="10"/>
  <c r="K386" i="10"/>
  <c r="K387" i="10"/>
  <c r="K388" i="10"/>
  <c r="K389" i="10"/>
  <c r="K390" i="10"/>
  <c r="K391" i="10"/>
  <c r="K392" i="10"/>
  <c r="K393" i="10"/>
  <c r="K394" i="10"/>
  <c r="K395" i="10"/>
  <c r="K396" i="10"/>
  <c r="K397" i="10"/>
  <c r="K398" i="10"/>
  <c r="K399" i="10"/>
  <c r="K400" i="10"/>
  <c r="K401" i="10"/>
  <c r="K402" i="10"/>
  <c r="K403" i="10"/>
  <c r="K404" i="10"/>
  <c r="K405" i="10"/>
  <c r="K406" i="10"/>
  <c r="K407" i="10"/>
  <c r="K408" i="10"/>
  <c r="K409" i="10"/>
  <c r="K410" i="10"/>
  <c r="N23" i="9"/>
  <c r="F12" i="9"/>
  <c r="M19" i="9"/>
  <c r="F15" i="9"/>
  <c r="E15" i="9" s="1"/>
  <c r="F14" i="9"/>
  <c r="F11" i="9"/>
  <c r="F10" i="9"/>
  <c r="E10" i="9" s="1"/>
  <c r="G27" i="9"/>
  <c r="E27" i="9"/>
  <c r="G26" i="9"/>
  <c r="E26" i="9"/>
  <c r="J10" i="9"/>
  <c r="K10" i="9"/>
  <c r="E14" i="9"/>
  <c r="E12" i="9"/>
  <c r="P11" i="9" s="1"/>
  <c r="P10" i="9"/>
  <c r="J11" i="9"/>
  <c r="K11" i="9"/>
  <c r="J12" i="9"/>
  <c r="K12" i="9"/>
  <c r="J13" i="9"/>
  <c r="K13" i="9"/>
  <c r="J14" i="9"/>
  <c r="K14" i="9"/>
  <c r="J15" i="9"/>
  <c r="K15" i="9"/>
  <c r="J16" i="9"/>
  <c r="K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M20" i="9" s="1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281" i="9"/>
  <c r="J282" i="9"/>
  <c r="J283" i="9"/>
  <c r="J284" i="9"/>
  <c r="J285" i="9"/>
  <c r="J286" i="9"/>
  <c r="J287" i="9"/>
  <c r="J288" i="9"/>
  <c r="J289" i="9"/>
  <c r="J290" i="9"/>
  <c r="J291" i="9"/>
  <c r="J292" i="9"/>
  <c r="J293" i="9"/>
  <c r="J294" i="9"/>
  <c r="J295" i="9"/>
  <c r="J296" i="9"/>
  <c r="J297" i="9"/>
  <c r="J298" i="9"/>
  <c r="J299" i="9"/>
  <c r="J300" i="9"/>
  <c r="J301" i="9"/>
  <c r="J302" i="9"/>
  <c r="J303" i="9"/>
  <c r="J304" i="9"/>
  <c r="J305" i="9"/>
  <c r="J306" i="9"/>
  <c r="J307" i="9"/>
  <c r="J308" i="9"/>
  <c r="J309" i="9"/>
  <c r="J310" i="9"/>
  <c r="K17" i="9"/>
  <c r="J311" i="9"/>
  <c r="J312" i="9"/>
  <c r="J313" i="9"/>
  <c r="J314" i="9"/>
  <c r="J315" i="9"/>
  <c r="J316" i="9"/>
  <c r="J317" i="9"/>
  <c r="J318" i="9"/>
  <c r="J319" i="9"/>
  <c r="J320" i="9"/>
  <c r="J321" i="9"/>
  <c r="J322" i="9"/>
  <c r="J323" i="9"/>
  <c r="J324" i="9"/>
  <c r="J325" i="9"/>
  <c r="J326" i="9"/>
  <c r="J327" i="9"/>
  <c r="J328" i="9"/>
  <c r="J329" i="9"/>
  <c r="J330" i="9"/>
  <c r="J331" i="9"/>
  <c r="J332" i="9"/>
  <c r="J333" i="9"/>
  <c r="J334" i="9"/>
  <c r="J335" i="9"/>
  <c r="J336" i="9"/>
  <c r="J337" i="9"/>
  <c r="J338" i="9"/>
  <c r="J339" i="9"/>
  <c r="J340" i="9"/>
  <c r="J341" i="9"/>
  <c r="J342" i="9"/>
  <c r="J343" i="9"/>
  <c r="J344" i="9"/>
  <c r="J345" i="9"/>
  <c r="J346" i="9"/>
  <c r="J347" i="9"/>
  <c r="J348" i="9"/>
  <c r="J349" i="9"/>
  <c r="J350" i="9"/>
  <c r="J351" i="9"/>
  <c r="J352" i="9"/>
  <c r="J353" i="9"/>
  <c r="J354" i="9"/>
  <c r="J355" i="9"/>
  <c r="J356" i="9"/>
  <c r="J357" i="9"/>
  <c r="J358" i="9"/>
  <c r="J359" i="9"/>
  <c r="J360" i="9"/>
  <c r="J361" i="9"/>
  <c r="J362" i="9"/>
  <c r="J363" i="9"/>
  <c r="J364" i="9"/>
  <c r="J365" i="9"/>
  <c r="J366" i="9"/>
  <c r="J367" i="9"/>
  <c r="J368" i="9"/>
  <c r="J369" i="9"/>
  <c r="J370" i="9"/>
  <c r="J371" i="9"/>
  <c r="J372" i="9"/>
  <c r="J373" i="9"/>
  <c r="J374" i="9"/>
  <c r="J375" i="9"/>
  <c r="J376" i="9"/>
  <c r="J377" i="9"/>
  <c r="J378" i="9"/>
  <c r="J379" i="9"/>
  <c r="J380" i="9"/>
  <c r="J381" i="9"/>
  <c r="J382" i="9"/>
  <c r="J383" i="9"/>
  <c r="J384" i="9"/>
  <c r="J385" i="9"/>
  <c r="J386" i="9"/>
  <c r="J387" i="9"/>
  <c r="J388" i="9"/>
  <c r="J389" i="9"/>
  <c r="J390" i="9"/>
  <c r="J391" i="9"/>
  <c r="J392" i="9"/>
  <c r="J393" i="9"/>
  <c r="J394" i="9"/>
  <c r="J395" i="9"/>
  <c r="J396" i="9"/>
  <c r="J397" i="9"/>
  <c r="J398" i="9"/>
  <c r="J399" i="9"/>
  <c r="J400" i="9"/>
  <c r="J401" i="9"/>
  <c r="J402" i="9"/>
  <c r="J403" i="9"/>
  <c r="J404" i="9"/>
  <c r="J405" i="9"/>
  <c r="J406" i="9"/>
  <c r="J407" i="9"/>
  <c r="J408" i="9"/>
  <c r="J409" i="9"/>
  <c r="J410" i="9"/>
  <c r="K18" i="9"/>
  <c r="K51" i="9"/>
  <c r="K19" i="9"/>
  <c r="K20" i="9"/>
  <c r="K21" i="9"/>
  <c r="K22" i="9"/>
  <c r="K311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224" i="9"/>
  <c r="K225" i="9"/>
  <c r="K226" i="9"/>
  <c r="K227" i="9"/>
  <c r="K228" i="9"/>
  <c r="K229" i="9"/>
  <c r="K230" i="9"/>
  <c r="K231" i="9"/>
  <c r="K232" i="9"/>
  <c r="K233" i="9"/>
  <c r="K234" i="9"/>
  <c r="K235" i="9"/>
  <c r="K236" i="9"/>
  <c r="K237" i="9"/>
  <c r="K238" i="9"/>
  <c r="K239" i="9"/>
  <c r="K240" i="9"/>
  <c r="K241" i="9"/>
  <c r="K242" i="9"/>
  <c r="K243" i="9"/>
  <c r="K244" i="9"/>
  <c r="K245" i="9"/>
  <c r="K246" i="9"/>
  <c r="K247" i="9"/>
  <c r="K248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K265" i="9"/>
  <c r="K266" i="9"/>
  <c r="K267" i="9"/>
  <c r="K268" i="9"/>
  <c r="K269" i="9"/>
  <c r="K270" i="9"/>
  <c r="K271" i="9"/>
  <c r="K272" i="9"/>
  <c r="K273" i="9"/>
  <c r="K274" i="9"/>
  <c r="K275" i="9"/>
  <c r="K276" i="9"/>
  <c r="K277" i="9"/>
  <c r="K278" i="9"/>
  <c r="K279" i="9"/>
  <c r="K280" i="9"/>
  <c r="K281" i="9"/>
  <c r="K282" i="9"/>
  <c r="K283" i="9"/>
  <c r="K284" i="9"/>
  <c r="K285" i="9"/>
  <c r="K286" i="9"/>
  <c r="K287" i="9"/>
  <c r="K288" i="9"/>
  <c r="K289" i="9"/>
  <c r="K290" i="9"/>
  <c r="K291" i="9"/>
  <c r="K292" i="9"/>
  <c r="K293" i="9"/>
  <c r="K294" i="9"/>
  <c r="K295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2" i="9"/>
  <c r="K313" i="9"/>
  <c r="K314" i="9"/>
  <c r="K315" i="9"/>
  <c r="K316" i="9"/>
  <c r="K317" i="9"/>
  <c r="K318" i="9"/>
  <c r="K319" i="9"/>
  <c r="K320" i="9"/>
  <c r="K321" i="9"/>
  <c r="K322" i="9"/>
  <c r="K323" i="9"/>
  <c r="K324" i="9"/>
  <c r="K325" i="9"/>
  <c r="K326" i="9"/>
  <c r="K327" i="9"/>
  <c r="K328" i="9"/>
  <c r="K329" i="9"/>
  <c r="K330" i="9"/>
  <c r="K331" i="9"/>
  <c r="K332" i="9"/>
  <c r="K333" i="9"/>
  <c r="K334" i="9"/>
  <c r="K335" i="9"/>
  <c r="K336" i="9"/>
  <c r="K337" i="9"/>
  <c r="K338" i="9"/>
  <c r="K339" i="9"/>
  <c r="K340" i="9"/>
  <c r="K341" i="9"/>
  <c r="K342" i="9"/>
  <c r="K343" i="9"/>
  <c r="K344" i="9"/>
  <c r="K345" i="9"/>
  <c r="K346" i="9"/>
  <c r="K347" i="9"/>
  <c r="K348" i="9"/>
  <c r="K349" i="9"/>
  <c r="K350" i="9"/>
  <c r="K351" i="9"/>
  <c r="K352" i="9"/>
  <c r="K353" i="9"/>
  <c r="K354" i="9"/>
  <c r="K355" i="9"/>
  <c r="K356" i="9"/>
  <c r="K357" i="9"/>
  <c r="K358" i="9"/>
  <c r="K359" i="9"/>
  <c r="K360" i="9"/>
  <c r="K361" i="9"/>
  <c r="K362" i="9"/>
  <c r="K363" i="9"/>
  <c r="K364" i="9"/>
  <c r="K365" i="9"/>
  <c r="K366" i="9"/>
  <c r="K367" i="9"/>
  <c r="K368" i="9"/>
  <c r="K369" i="9"/>
  <c r="K370" i="9"/>
  <c r="K371" i="9"/>
  <c r="K372" i="9"/>
  <c r="K373" i="9"/>
  <c r="K374" i="9"/>
  <c r="K375" i="9"/>
  <c r="K376" i="9"/>
  <c r="K377" i="9"/>
  <c r="K378" i="9"/>
  <c r="K379" i="9"/>
  <c r="K380" i="9"/>
  <c r="K381" i="9"/>
  <c r="K382" i="9"/>
  <c r="K383" i="9"/>
  <c r="K384" i="9"/>
  <c r="K385" i="9"/>
  <c r="K386" i="9"/>
  <c r="K387" i="9"/>
  <c r="K388" i="9"/>
  <c r="K389" i="9"/>
  <c r="K390" i="9"/>
  <c r="K391" i="9"/>
  <c r="K392" i="9"/>
  <c r="K393" i="9"/>
  <c r="K394" i="9"/>
  <c r="K395" i="9"/>
  <c r="K396" i="9"/>
  <c r="K397" i="9"/>
  <c r="K398" i="9"/>
  <c r="K399" i="9"/>
  <c r="K400" i="9"/>
  <c r="K401" i="9"/>
  <c r="K402" i="9"/>
  <c r="K403" i="9"/>
  <c r="K404" i="9"/>
  <c r="K405" i="9"/>
  <c r="K406" i="9"/>
  <c r="K407" i="9"/>
  <c r="K408" i="9"/>
  <c r="K409" i="9"/>
  <c r="K410" i="9"/>
  <c r="M24" i="8"/>
  <c r="F12" i="8"/>
  <c r="F15" i="8"/>
  <c r="F14" i="8"/>
  <c r="F11" i="8"/>
  <c r="F10" i="8"/>
  <c r="G27" i="8"/>
  <c r="E27" i="8"/>
  <c r="G26" i="8"/>
  <c r="E26" i="8"/>
  <c r="E10" i="8"/>
  <c r="J10" i="8"/>
  <c r="K10" i="8"/>
  <c r="E14" i="8"/>
  <c r="F17" i="8" s="1"/>
  <c r="E17" i="8" s="1"/>
  <c r="E15" i="8"/>
  <c r="E11" i="8"/>
  <c r="O10" i="8"/>
  <c r="E12" i="8"/>
  <c r="P10" i="8" s="1"/>
  <c r="J11" i="8"/>
  <c r="K11" i="8"/>
  <c r="M11" i="8"/>
  <c r="O11" i="8"/>
  <c r="J12" i="8"/>
  <c r="K12" i="8"/>
  <c r="J13" i="8"/>
  <c r="K13" i="8"/>
  <c r="J14" i="8"/>
  <c r="K14" i="8"/>
  <c r="J15" i="8"/>
  <c r="K15" i="8"/>
  <c r="M15" i="8"/>
  <c r="J16" i="8"/>
  <c r="K16" i="8"/>
  <c r="M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M20" i="8" s="1"/>
  <c r="J32" i="8"/>
  <c r="J33" i="8"/>
  <c r="N18" i="8" s="1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N22" i="8" s="1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J301" i="8"/>
  <c r="J302" i="8"/>
  <c r="J303" i="8"/>
  <c r="J304" i="8"/>
  <c r="J305" i="8"/>
  <c r="J306" i="8"/>
  <c r="J307" i="8"/>
  <c r="J308" i="8"/>
  <c r="J309" i="8"/>
  <c r="J310" i="8"/>
  <c r="K17" i="8"/>
  <c r="J311" i="8"/>
  <c r="J312" i="8"/>
  <c r="J313" i="8"/>
  <c r="J314" i="8"/>
  <c r="J315" i="8"/>
  <c r="J316" i="8"/>
  <c r="J317" i="8"/>
  <c r="J318" i="8"/>
  <c r="J319" i="8"/>
  <c r="J320" i="8"/>
  <c r="J321" i="8"/>
  <c r="J322" i="8"/>
  <c r="J323" i="8"/>
  <c r="J324" i="8"/>
  <c r="J325" i="8"/>
  <c r="J326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J348" i="8"/>
  <c r="J349" i="8"/>
  <c r="J350" i="8"/>
  <c r="J351" i="8"/>
  <c r="J352" i="8"/>
  <c r="J353" i="8"/>
  <c r="J354" i="8"/>
  <c r="J355" i="8"/>
  <c r="J356" i="8"/>
  <c r="J357" i="8"/>
  <c r="J358" i="8"/>
  <c r="J359" i="8"/>
  <c r="J360" i="8"/>
  <c r="J361" i="8"/>
  <c r="J362" i="8"/>
  <c r="J363" i="8"/>
  <c r="J364" i="8"/>
  <c r="J365" i="8"/>
  <c r="J366" i="8"/>
  <c r="J367" i="8"/>
  <c r="J368" i="8"/>
  <c r="J369" i="8"/>
  <c r="J370" i="8"/>
  <c r="J371" i="8"/>
  <c r="J372" i="8"/>
  <c r="J373" i="8"/>
  <c r="J374" i="8"/>
  <c r="J375" i="8"/>
  <c r="J376" i="8"/>
  <c r="J377" i="8"/>
  <c r="J378" i="8"/>
  <c r="J379" i="8"/>
  <c r="J380" i="8"/>
  <c r="J381" i="8"/>
  <c r="J382" i="8"/>
  <c r="J383" i="8"/>
  <c r="J384" i="8"/>
  <c r="J385" i="8"/>
  <c r="J386" i="8"/>
  <c r="J387" i="8"/>
  <c r="J388" i="8"/>
  <c r="J389" i="8"/>
  <c r="J390" i="8"/>
  <c r="J391" i="8"/>
  <c r="J392" i="8"/>
  <c r="J393" i="8"/>
  <c r="J394" i="8"/>
  <c r="J395" i="8"/>
  <c r="J396" i="8"/>
  <c r="J397" i="8"/>
  <c r="J398" i="8"/>
  <c r="J399" i="8"/>
  <c r="J400" i="8"/>
  <c r="J401" i="8"/>
  <c r="J402" i="8"/>
  <c r="J403" i="8"/>
  <c r="J404" i="8"/>
  <c r="J405" i="8"/>
  <c r="J406" i="8"/>
  <c r="J407" i="8"/>
  <c r="J408" i="8"/>
  <c r="J409" i="8"/>
  <c r="J410" i="8"/>
  <c r="K18" i="8"/>
  <c r="K123" i="8"/>
  <c r="K19" i="8"/>
  <c r="K20" i="8"/>
  <c r="K21" i="8"/>
  <c r="K22" i="8"/>
  <c r="K311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2" i="8"/>
  <c r="K313" i="8"/>
  <c r="K314" i="8"/>
  <c r="K315" i="8"/>
  <c r="K316" i="8"/>
  <c r="K317" i="8"/>
  <c r="K318" i="8"/>
  <c r="K319" i="8"/>
  <c r="K320" i="8"/>
  <c r="K321" i="8"/>
  <c r="K322" i="8"/>
  <c r="K323" i="8"/>
  <c r="K324" i="8"/>
  <c r="K325" i="8"/>
  <c r="K326" i="8"/>
  <c r="K327" i="8"/>
  <c r="K328" i="8"/>
  <c r="K329" i="8"/>
  <c r="K330" i="8"/>
  <c r="K331" i="8"/>
  <c r="K332" i="8"/>
  <c r="K333" i="8"/>
  <c r="K334" i="8"/>
  <c r="K335" i="8"/>
  <c r="K336" i="8"/>
  <c r="K337" i="8"/>
  <c r="K338" i="8"/>
  <c r="K339" i="8"/>
  <c r="K340" i="8"/>
  <c r="K341" i="8"/>
  <c r="K342" i="8"/>
  <c r="K343" i="8"/>
  <c r="K344" i="8"/>
  <c r="K345" i="8"/>
  <c r="K346" i="8"/>
  <c r="K347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3" i="8"/>
  <c r="K374" i="8"/>
  <c r="K375" i="8"/>
  <c r="K376" i="8"/>
  <c r="K377" i="8"/>
  <c r="K378" i="8"/>
  <c r="K379" i="8"/>
  <c r="K380" i="8"/>
  <c r="K381" i="8"/>
  <c r="K382" i="8"/>
  <c r="K383" i="8"/>
  <c r="K384" i="8"/>
  <c r="K385" i="8"/>
  <c r="K386" i="8"/>
  <c r="K387" i="8"/>
  <c r="K388" i="8"/>
  <c r="K389" i="8"/>
  <c r="K390" i="8"/>
  <c r="K391" i="8"/>
  <c r="K392" i="8"/>
  <c r="K393" i="8"/>
  <c r="K394" i="8"/>
  <c r="K395" i="8"/>
  <c r="K396" i="8"/>
  <c r="K397" i="8"/>
  <c r="K398" i="8"/>
  <c r="K399" i="8"/>
  <c r="K400" i="8"/>
  <c r="K401" i="8"/>
  <c r="K402" i="8"/>
  <c r="K403" i="8"/>
  <c r="K404" i="8"/>
  <c r="K405" i="8"/>
  <c r="K406" i="8"/>
  <c r="K407" i="8"/>
  <c r="K408" i="8"/>
  <c r="K409" i="8"/>
  <c r="K410" i="8"/>
  <c r="F12" i="7"/>
  <c r="E12" i="7" s="1"/>
  <c r="F15" i="7"/>
  <c r="E15" i="7" s="1"/>
  <c r="M11" i="7" s="1"/>
  <c r="F14" i="7"/>
  <c r="E14" i="7" s="1"/>
  <c r="F11" i="7"/>
  <c r="F10" i="7"/>
  <c r="E10" i="7" s="1"/>
  <c r="G27" i="7"/>
  <c r="E27" i="7"/>
  <c r="G26" i="7"/>
  <c r="E26" i="7"/>
  <c r="J10" i="7"/>
  <c r="K10" i="7"/>
  <c r="N10" i="7"/>
  <c r="E11" i="7"/>
  <c r="O10" i="7" s="1"/>
  <c r="J11" i="7"/>
  <c r="K11" i="7"/>
  <c r="N11" i="7"/>
  <c r="O11" i="7"/>
  <c r="J12" i="7"/>
  <c r="K12" i="7"/>
  <c r="J13" i="7"/>
  <c r="K13" i="7"/>
  <c r="J14" i="7"/>
  <c r="K14" i="7"/>
  <c r="J15" i="7"/>
  <c r="K15" i="7"/>
  <c r="J16" i="7"/>
  <c r="K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M19" i="7" s="1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197" i="7"/>
  <c r="J198" i="7"/>
  <c r="J199" i="7"/>
  <c r="J200" i="7"/>
  <c r="J201" i="7"/>
  <c r="J202" i="7"/>
  <c r="J203" i="7"/>
  <c r="J204" i="7"/>
  <c r="J205" i="7"/>
  <c r="J206" i="7"/>
  <c r="J207" i="7"/>
  <c r="J208" i="7"/>
  <c r="J209" i="7"/>
  <c r="J210" i="7"/>
  <c r="J211" i="7"/>
  <c r="J212" i="7"/>
  <c r="J213" i="7"/>
  <c r="J214" i="7"/>
  <c r="J215" i="7"/>
  <c r="J216" i="7"/>
  <c r="J217" i="7"/>
  <c r="J218" i="7"/>
  <c r="J219" i="7"/>
  <c r="J220" i="7"/>
  <c r="J221" i="7"/>
  <c r="J222" i="7"/>
  <c r="J223" i="7"/>
  <c r="J224" i="7"/>
  <c r="J225" i="7"/>
  <c r="J226" i="7"/>
  <c r="J227" i="7"/>
  <c r="J228" i="7"/>
  <c r="J229" i="7"/>
  <c r="J230" i="7"/>
  <c r="J231" i="7"/>
  <c r="J232" i="7"/>
  <c r="J233" i="7"/>
  <c r="J234" i="7"/>
  <c r="J235" i="7"/>
  <c r="J236" i="7"/>
  <c r="J237" i="7"/>
  <c r="J238" i="7"/>
  <c r="J239" i="7"/>
  <c r="J240" i="7"/>
  <c r="J241" i="7"/>
  <c r="J242" i="7"/>
  <c r="J243" i="7"/>
  <c r="J244" i="7"/>
  <c r="J245" i="7"/>
  <c r="J246" i="7"/>
  <c r="J247" i="7"/>
  <c r="J248" i="7"/>
  <c r="J249" i="7"/>
  <c r="J250" i="7"/>
  <c r="J251" i="7"/>
  <c r="J252" i="7"/>
  <c r="J253" i="7"/>
  <c r="J254" i="7"/>
  <c r="J255" i="7"/>
  <c r="J256" i="7"/>
  <c r="J257" i="7"/>
  <c r="J258" i="7"/>
  <c r="J259" i="7"/>
  <c r="J260" i="7"/>
  <c r="J261" i="7"/>
  <c r="J262" i="7"/>
  <c r="J263" i="7"/>
  <c r="J264" i="7"/>
  <c r="J265" i="7"/>
  <c r="J266" i="7"/>
  <c r="J267" i="7"/>
  <c r="J268" i="7"/>
  <c r="J269" i="7"/>
  <c r="J270" i="7"/>
  <c r="J271" i="7"/>
  <c r="J272" i="7"/>
  <c r="J273" i="7"/>
  <c r="J274" i="7"/>
  <c r="J275" i="7"/>
  <c r="J276" i="7"/>
  <c r="J277" i="7"/>
  <c r="J278" i="7"/>
  <c r="J279" i="7"/>
  <c r="J280" i="7"/>
  <c r="J281" i="7"/>
  <c r="J282" i="7"/>
  <c r="J283" i="7"/>
  <c r="J284" i="7"/>
  <c r="J285" i="7"/>
  <c r="J286" i="7"/>
  <c r="J287" i="7"/>
  <c r="J288" i="7"/>
  <c r="J289" i="7"/>
  <c r="J290" i="7"/>
  <c r="J291" i="7"/>
  <c r="J292" i="7"/>
  <c r="J293" i="7"/>
  <c r="J294" i="7"/>
  <c r="J295" i="7"/>
  <c r="J296" i="7"/>
  <c r="J297" i="7"/>
  <c r="J298" i="7"/>
  <c r="J299" i="7"/>
  <c r="J300" i="7"/>
  <c r="J301" i="7"/>
  <c r="J302" i="7"/>
  <c r="J303" i="7"/>
  <c r="J304" i="7"/>
  <c r="J305" i="7"/>
  <c r="J306" i="7"/>
  <c r="J307" i="7"/>
  <c r="J308" i="7"/>
  <c r="J309" i="7"/>
  <c r="J310" i="7"/>
  <c r="K17" i="7"/>
  <c r="J311" i="7"/>
  <c r="J312" i="7"/>
  <c r="J313" i="7"/>
  <c r="J314" i="7"/>
  <c r="J315" i="7"/>
  <c r="J316" i="7"/>
  <c r="J317" i="7"/>
  <c r="J318" i="7"/>
  <c r="J319" i="7"/>
  <c r="J320" i="7"/>
  <c r="J321" i="7"/>
  <c r="J322" i="7"/>
  <c r="J323" i="7"/>
  <c r="J324" i="7"/>
  <c r="J325" i="7"/>
  <c r="J326" i="7"/>
  <c r="J327" i="7"/>
  <c r="J328" i="7"/>
  <c r="J329" i="7"/>
  <c r="J330" i="7"/>
  <c r="J331" i="7"/>
  <c r="J332" i="7"/>
  <c r="J333" i="7"/>
  <c r="J334" i="7"/>
  <c r="J335" i="7"/>
  <c r="J336" i="7"/>
  <c r="J337" i="7"/>
  <c r="J338" i="7"/>
  <c r="J339" i="7"/>
  <c r="J340" i="7"/>
  <c r="J341" i="7"/>
  <c r="J342" i="7"/>
  <c r="J343" i="7"/>
  <c r="J344" i="7"/>
  <c r="J345" i="7"/>
  <c r="J346" i="7"/>
  <c r="J347" i="7"/>
  <c r="J348" i="7"/>
  <c r="J349" i="7"/>
  <c r="J350" i="7"/>
  <c r="J351" i="7"/>
  <c r="J352" i="7"/>
  <c r="J353" i="7"/>
  <c r="J354" i="7"/>
  <c r="J355" i="7"/>
  <c r="J356" i="7"/>
  <c r="J357" i="7"/>
  <c r="J358" i="7"/>
  <c r="J359" i="7"/>
  <c r="J360" i="7"/>
  <c r="J361" i="7"/>
  <c r="J362" i="7"/>
  <c r="J363" i="7"/>
  <c r="J364" i="7"/>
  <c r="J365" i="7"/>
  <c r="J366" i="7"/>
  <c r="J367" i="7"/>
  <c r="J368" i="7"/>
  <c r="J369" i="7"/>
  <c r="J370" i="7"/>
  <c r="J371" i="7"/>
  <c r="J372" i="7"/>
  <c r="J373" i="7"/>
  <c r="J374" i="7"/>
  <c r="J375" i="7"/>
  <c r="J376" i="7"/>
  <c r="J377" i="7"/>
  <c r="J378" i="7"/>
  <c r="J379" i="7"/>
  <c r="J380" i="7"/>
  <c r="J381" i="7"/>
  <c r="J382" i="7"/>
  <c r="J383" i="7"/>
  <c r="J384" i="7"/>
  <c r="J385" i="7"/>
  <c r="J386" i="7"/>
  <c r="J387" i="7"/>
  <c r="J388" i="7"/>
  <c r="J389" i="7"/>
  <c r="J390" i="7"/>
  <c r="J391" i="7"/>
  <c r="J392" i="7"/>
  <c r="J393" i="7"/>
  <c r="J394" i="7"/>
  <c r="J395" i="7"/>
  <c r="J396" i="7"/>
  <c r="J397" i="7"/>
  <c r="J398" i="7"/>
  <c r="J399" i="7"/>
  <c r="J400" i="7"/>
  <c r="J401" i="7"/>
  <c r="J402" i="7"/>
  <c r="J403" i="7"/>
  <c r="J404" i="7"/>
  <c r="J405" i="7"/>
  <c r="J406" i="7"/>
  <c r="J407" i="7"/>
  <c r="J408" i="7"/>
  <c r="J409" i="7"/>
  <c r="J410" i="7"/>
  <c r="K18" i="7"/>
  <c r="K51" i="7"/>
  <c r="K19" i="7"/>
  <c r="K20" i="7"/>
  <c r="K21" i="7"/>
  <c r="K22" i="7"/>
  <c r="K311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K363" i="7"/>
  <c r="K364" i="7"/>
  <c r="K365" i="7"/>
  <c r="K366" i="7"/>
  <c r="K367" i="7"/>
  <c r="K368" i="7"/>
  <c r="K369" i="7"/>
  <c r="K370" i="7"/>
  <c r="K371" i="7"/>
  <c r="K372" i="7"/>
  <c r="K373" i="7"/>
  <c r="K374" i="7"/>
  <c r="K375" i="7"/>
  <c r="K376" i="7"/>
  <c r="K377" i="7"/>
  <c r="K378" i="7"/>
  <c r="K379" i="7"/>
  <c r="K380" i="7"/>
  <c r="K381" i="7"/>
  <c r="K382" i="7"/>
  <c r="K383" i="7"/>
  <c r="K384" i="7"/>
  <c r="K385" i="7"/>
  <c r="K386" i="7"/>
  <c r="K387" i="7"/>
  <c r="K388" i="7"/>
  <c r="K389" i="7"/>
  <c r="K390" i="7"/>
  <c r="K391" i="7"/>
  <c r="K392" i="7"/>
  <c r="K393" i="7"/>
  <c r="K394" i="7"/>
  <c r="K395" i="7"/>
  <c r="K396" i="7"/>
  <c r="K397" i="7"/>
  <c r="K398" i="7"/>
  <c r="K399" i="7"/>
  <c r="K400" i="7"/>
  <c r="K401" i="7"/>
  <c r="K402" i="7"/>
  <c r="K403" i="7"/>
  <c r="K404" i="7"/>
  <c r="K405" i="7"/>
  <c r="K406" i="7"/>
  <c r="K407" i="7"/>
  <c r="K408" i="7"/>
  <c r="K409" i="7"/>
  <c r="K410" i="7"/>
  <c r="F12" i="6"/>
  <c r="F15" i="6"/>
  <c r="E15" i="6" s="1"/>
  <c r="F14" i="6"/>
  <c r="F11" i="6"/>
  <c r="F17" i="6" s="1"/>
  <c r="E17" i="6" s="1"/>
  <c r="F10" i="6"/>
  <c r="E10" i="6" s="1"/>
  <c r="G27" i="6"/>
  <c r="E27" i="6"/>
  <c r="G26" i="6"/>
  <c r="E26" i="6"/>
  <c r="J10" i="6"/>
  <c r="K10" i="6"/>
  <c r="E14" i="6"/>
  <c r="E12" i="6"/>
  <c r="P11" i="6" s="1"/>
  <c r="P10" i="6"/>
  <c r="J11" i="6"/>
  <c r="K11" i="6"/>
  <c r="J12" i="6"/>
  <c r="K12" i="6"/>
  <c r="J13" i="6"/>
  <c r="K13" i="6"/>
  <c r="J14" i="6"/>
  <c r="K14" i="6"/>
  <c r="J15" i="6"/>
  <c r="K15" i="6"/>
  <c r="J16" i="6"/>
  <c r="K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M20" i="6" s="1"/>
  <c r="J31" i="6"/>
  <c r="F20" i="6" s="1"/>
  <c r="E20" i="6" s="1"/>
  <c r="J32" i="6"/>
  <c r="M19" i="6" s="1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M24" i="6" s="1"/>
  <c r="J88" i="6"/>
  <c r="N23" i="6" s="1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K17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K18" i="6"/>
  <c r="K123" i="6"/>
  <c r="K19" i="6"/>
  <c r="K20" i="6"/>
  <c r="K21" i="6"/>
  <c r="K22" i="6"/>
  <c r="K311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F12" i="5"/>
  <c r="F18" i="5" s="1"/>
  <c r="E18" i="5" s="1"/>
  <c r="F15" i="5"/>
  <c r="F14" i="5"/>
  <c r="E14" i="5" s="1"/>
  <c r="F11" i="5"/>
  <c r="F10" i="5"/>
  <c r="G27" i="5"/>
  <c r="E27" i="5"/>
  <c r="G26" i="5"/>
  <c r="E26" i="5"/>
  <c r="E10" i="5"/>
  <c r="N10" i="5" s="1"/>
  <c r="J10" i="5"/>
  <c r="K10" i="5"/>
  <c r="E15" i="5"/>
  <c r="M11" i="5" s="1"/>
  <c r="E11" i="5"/>
  <c r="O10" i="5"/>
  <c r="E12" i="5"/>
  <c r="P10" i="5" s="1"/>
  <c r="J11" i="5"/>
  <c r="K11" i="5"/>
  <c r="O11" i="5"/>
  <c r="P11" i="5"/>
  <c r="J12" i="5"/>
  <c r="K12" i="5"/>
  <c r="J13" i="5"/>
  <c r="K13" i="5"/>
  <c r="J14" i="5"/>
  <c r="K14" i="5"/>
  <c r="J15" i="5"/>
  <c r="K15" i="5"/>
  <c r="J16" i="5"/>
  <c r="K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M19" i="5" s="1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N23" i="5" s="1"/>
  <c r="J92" i="5"/>
  <c r="J93" i="5"/>
  <c r="J94" i="5"/>
  <c r="M24" i="5" s="1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K17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K18" i="5"/>
  <c r="K130" i="5"/>
  <c r="K19" i="5"/>
  <c r="K20" i="5"/>
  <c r="K21" i="5"/>
  <c r="K22" i="5"/>
  <c r="K311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178" i="5"/>
  <c r="K179" i="5"/>
  <c r="K180" i="5"/>
  <c r="K181" i="5"/>
  <c r="K182" i="5"/>
  <c r="K183" i="5"/>
  <c r="K184" i="5"/>
  <c r="K185" i="5"/>
  <c r="K186" i="5"/>
  <c r="K187" i="5"/>
  <c r="K188" i="5"/>
  <c r="K189" i="5"/>
  <c r="K190" i="5"/>
  <c r="K191" i="5"/>
  <c r="K192" i="5"/>
  <c r="K193" i="5"/>
  <c r="K194" i="5"/>
  <c r="K195" i="5"/>
  <c r="K196" i="5"/>
  <c r="K197" i="5"/>
  <c r="K198" i="5"/>
  <c r="K199" i="5"/>
  <c r="K200" i="5"/>
  <c r="K201" i="5"/>
  <c r="K202" i="5"/>
  <c r="K203" i="5"/>
  <c r="K204" i="5"/>
  <c r="K205" i="5"/>
  <c r="K206" i="5"/>
  <c r="K207" i="5"/>
  <c r="K208" i="5"/>
  <c r="K209" i="5"/>
  <c r="K210" i="5"/>
  <c r="K211" i="5"/>
  <c r="K212" i="5"/>
  <c r="K213" i="5"/>
  <c r="K214" i="5"/>
  <c r="K215" i="5"/>
  <c r="K216" i="5"/>
  <c r="K217" i="5"/>
  <c r="K218" i="5"/>
  <c r="K219" i="5"/>
  <c r="K220" i="5"/>
  <c r="K221" i="5"/>
  <c r="K222" i="5"/>
  <c r="K223" i="5"/>
  <c r="K224" i="5"/>
  <c r="K225" i="5"/>
  <c r="K226" i="5"/>
  <c r="K227" i="5"/>
  <c r="K228" i="5"/>
  <c r="K229" i="5"/>
  <c r="K230" i="5"/>
  <c r="K231" i="5"/>
  <c r="K232" i="5"/>
  <c r="K233" i="5"/>
  <c r="K234" i="5"/>
  <c r="K235" i="5"/>
  <c r="K236" i="5"/>
  <c r="K237" i="5"/>
  <c r="K238" i="5"/>
  <c r="K239" i="5"/>
  <c r="K240" i="5"/>
  <c r="K241" i="5"/>
  <c r="K242" i="5"/>
  <c r="K243" i="5"/>
  <c r="K244" i="5"/>
  <c r="K245" i="5"/>
  <c r="K246" i="5"/>
  <c r="K247" i="5"/>
  <c r="K248" i="5"/>
  <c r="K249" i="5"/>
  <c r="K250" i="5"/>
  <c r="K251" i="5"/>
  <c r="K252" i="5"/>
  <c r="K253" i="5"/>
  <c r="K254" i="5"/>
  <c r="K255" i="5"/>
  <c r="K256" i="5"/>
  <c r="K257" i="5"/>
  <c r="K258" i="5"/>
  <c r="K259" i="5"/>
  <c r="K260" i="5"/>
  <c r="K261" i="5"/>
  <c r="K262" i="5"/>
  <c r="K263" i="5"/>
  <c r="K264" i="5"/>
  <c r="K265" i="5"/>
  <c r="K266" i="5"/>
  <c r="K267" i="5"/>
  <c r="K268" i="5"/>
  <c r="K269" i="5"/>
  <c r="K270" i="5"/>
  <c r="K271" i="5"/>
  <c r="K272" i="5"/>
  <c r="K273" i="5"/>
  <c r="K274" i="5"/>
  <c r="K275" i="5"/>
  <c r="K276" i="5"/>
  <c r="K277" i="5"/>
  <c r="K278" i="5"/>
  <c r="K279" i="5"/>
  <c r="K280" i="5"/>
  <c r="K281" i="5"/>
  <c r="K282" i="5"/>
  <c r="K283" i="5"/>
  <c r="K284" i="5"/>
  <c r="K285" i="5"/>
  <c r="K286" i="5"/>
  <c r="K287" i="5"/>
  <c r="K288" i="5"/>
  <c r="K289" i="5"/>
  <c r="K290" i="5"/>
  <c r="K291" i="5"/>
  <c r="K292" i="5"/>
  <c r="K293" i="5"/>
  <c r="K294" i="5"/>
  <c r="K295" i="5"/>
  <c r="K296" i="5"/>
  <c r="K297" i="5"/>
  <c r="K298" i="5"/>
  <c r="K299" i="5"/>
  <c r="K300" i="5"/>
  <c r="K301" i="5"/>
  <c r="K302" i="5"/>
  <c r="K303" i="5"/>
  <c r="K304" i="5"/>
  <c r="K305" i="5"/>
  <c r="K306" i="5"/>
  <c r="K307" i="5"/>
  <c r="K308" i="5"/>
  <c r="K309" i="5"/>
  <c r="K310" i="5"/>
  <c r="K312" i="5"/>
  <c r="K313" i="5"/>
  <c r="K314" i="5"/>
  <c r="K315" i="5"/>
  <c r="K316" i="5"/>
  <c r="K317" i="5"/>
  <c r="K318" i="5"/>
  <c r="K319" i="5"/>
  <c r="K320" i="5"/>
  <c r="K321" i="5"/>
  <c r="K322" i="5"/>
  <c r="K323" i="5"/>
  <c r="K324" i="5"/>
  <c r="K325" i="5"/>
  <c r="K326" i="5"/>
  <c r="K327" i="5"/>
  <c r="K328" i="5"/>
  <c r="K329" i="5"/>
  <c r="K330" i="5"/>
  <c r="K331" i="5"/>
  <c r="K332" i="5"/>
  <c r="K333" i="5"/>
  <c r="K334" i="5"/>
  <c r="K335" i="5"/>
  <c r="K336" i="5"/>
  <c r="K337" i="5"/>
  <c r="K338" i="5"/>
  <c r="K339" i="5"/>
  <c r="K340" i="5"/>
  <c r="K341" i="5"/>
  <c r="K342" i="5"/>
  <c r="K343" i="5"/>
  <c r="K344" i="5"/>
  <c r="K345" i="5"/>
  <c r="K346" i="5"/>
  <c r="K347" i="5"/>
  <c r="K348" i="5"/>
  <c r="K349" i="5"/>
  <c r="K350" i="5"/>
  <c r="K351" i="5"/>
  <c r="K352" i="5"/>
  <c r="K353" i="5"/>
  <c r="K354" i="5"/>
  <c r="K355" i="5"/>
  <c r="K356" i="5"/>
  <c r="K357" i="5"/>
  <c r="K358" i="5"/>
  <c r="K359" i="5"/>
  <c r="K360" i="5"/>
  <c r="K361" i="5"/>
  <c r="K362" i="5"/>
  <c r="K363" i="5"/>
  <c r="K364" i="5"/>
  <c r="K365" i="5"/>
  <c r="K366" i="5"/>
  <c r="K367" i="5"/>
  <c r="K368" i="5"/>
  <c r="K369" i="5"/>
  <c r="K370" i="5"/>
  <c r="K371" i="5"/>
  <c r="K372" i="5"/>
  <c r="K373" i="5"/>
  <c r="K374" i="5"/>
  <c r="K375" i="5"/>
  <c r="K376" i="5"/>
  <c r="K377" i="5"/>
  <c r="K378" i="5"/>
  <c r="K379" i="5"/>
  <c r="K380" i="5"/>
  <c r="K381" i="5"/>
  <c r="K382" i="5"/>
  <c r="K383" i="5"/>
  <c r="K384" i="5"/>
  <c r="K385" i="5"/>
  <c r="K386" i="5"/>
  <c r="K387" i="5"/>
  <c r="K388" i="5"/>
  <c r="K389" i="5"/>
  <c r="K390" i="5"/>
  <c r="K391" i="5"/>
  <c r="K392" i="5"/>
  <c r="K393" i="5"/>
  <c r="K394" i="5"/>
  <c r="K395" i="5"/>
  <c r="K396" i="5"/>
  <c r="K397" i="5"/>
  <c r="K398" i="5"/>
  <c r="K399" i="5"/>
  <c r="K400" i="5"/>
  <c r="K401" i="5"/>
  <c r="K402" i="5"/>
  <c r="K403" i="5"/>
  <c r="K404" i="5"/>
  <c r="K405" i="5"/>
  <c r="K406" i="5"/>
  <c r="K407" i="5"/>
  <c r="K408" i="5"/>
  <c r="K409" i="5"/>
  <c r="K410" i="5"/>
  <c r="F12" i="4"/>
  <c r="F15" i="4"/>
  <c r="E15" i="4" s="1"/>
  <c r="F14" i="4"/>
  <c r="F11" i="4"/>
  <c r="F17" i="4" s="1"/>
  <c r="E17" i="4" s="1"/>
  <c r="F10" i="4"/>
  <c r="E10" i="4" s="1"/>
  <c r="G27" i="4"/>
  <c r="E27" i="4"/>
  <c r="G26" i="4"/>
  <c r="E26" i="4"/>
  <c r="J10" i="4"/>
  <c r="K10" i="4"/>
  <c r="E14" i="4"/>
  <c r="E12" i="4"/>
  <c r="P11" i="4" s="1"/>
  <c r="P10" i="4"/>
  <c r="J11" i="4"/>
  <c r="K11" i="4"/>
  <c r="J12" i="4"/>
  <c r="K12" i="4"/>
  <c r="J13" i="4"/>
  <c r="K13" i="4"/>
  <c r="J14" i="4"/>
  <c r="K14" i="4"/>
  <c r="J15" i="4"/>
  <c r="K15" i="4"/>
  <c r="J16" i="4"/>
  <c r="K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M20" i="4" s="1"/>
  <c r="J31" i="4"/>
  <c r="F20" i="4" s="1"/>
  <c r="E20" i="4" s="1"/>
  <c r="J32" i="4"/>
  <c r="M19" i="4" s="1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M24" i="4" s="1"/>
  <c r="J92" i="4"/>
  <c r="N23" i="4" s="1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K17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K18" i="4"/>
  <c r="K131" i="4"/>
  <c r="K19" i="4"/>
  <c r="K20" i="4"/>
  <c r="K21" i="4"/>
  <c r="K22" i="4"/>
  <c r="K311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J311" i="1"/>
  <c r="J312" i="1"/>
  <c r="M23" i="1" s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M24" i="1"/>
  <c r="K399" i="1"/>
  <c r="J12" i="1"/>
  <c r="M19" i="1" s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M20" i="1"/>
  <c r="K115" i="1"/>
  <c r="F21" i="1"/>
  <c r="E21" i="1" s="1"/>
  <c r="F12" i="1"/>
  <c r="E12" i="1" s="1"/>
  <c r="F15" i="1"/>
  <c r="E15" i="1" s="1"/>
  <c r="F11" i="1"/>
  <c r="F14" i="1"/>
  <c r="E14" i="1" s="1"/>
  <c r="F10" i="1"/>
  <c r="E10" i="1" s="1"/>
  <c r="G27" i="1"/>
  <c r="E27" i="1"/>
  <c r="G26" i="1"/>
  <c r="E26" i="1"/>
  <c r="J10" i="1"/>
  <c r="J11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400" i="1"/>
  <c r="K401" i="1"/>
  <c r="K402" i="1"/>
  <c r="K403" i="1"/>
  <c r="K404" i="1"/>
  <c r="K405" i="1"/>
  <c r="K406" i="1"/>
  <c r="K407" i="1"/>
  <c r="K408" i="1"/>
  <c r="K409" i="1"/>
  <c r="K410" i="1"/>
  <c r="K10" i="1"/>
  <c r="N11" i="1" l="1"/>
  <c r="N10" i="1"/>
  <c r="P10" i="1"/>
  <c r="P11" i="1"/>
  <c r="M11" i="4"/>
  <c r="M15" i="4"/>
  <c r="M16" i="4"/>
  <c r="F18" i="4"/>
  <c r="E18" i="4" s="1"/>
  <c r="E24" i="4" s="1"/>
  <c r="M11" i="6"/>
  <c r="M15" i="6"/>
  <c r="M16" i="6"/>
  <c r="F18" i="6"/>
  <c r="E18" i="6" s="1"/>
  <c r="E24" i="6" s="1"/>
  <c r="P11" i="7"/>
  <c r="P10" i="7"/>
  <c r="N10" i="4"/>
  <c r="N11" i="4"/>
  <c r="N16" i="4"/>
  <c r="F17" i="5"/>
  <c r="E17" i="5" s="1"/>
  <c r="M10" i="5"/>
  <c r="M13" i="5"/>
  <c r="M14" i="5"/>
  <c r="N10" i="6"/>
  <c r="N11" i="6"/>
  <c r="N13" i="6"/>
  <c r="M14" i="1"/>
  <c r="M10" i="1"/>
  <c r="M13" i="1"/>
  <c r="N13" i="7"/>
  <c r="F17" i="1"/>
  <c r="E17" i="1" s="1"/>
  <c r="M15" i="1"/>
  <c r="M11" i="1"/>
  <c r="M16" i="1"/>
  <c r="M10" i="4"/>
  <c r="M10" i="6"/>
  <c r="M10" i="7"/>
  <c r="F17" i="7"/>
  <c r="E17" i="7" s="1"/>
  <c r="M13" i="7"/>
  <c r="M14" i="7"/>
  <c r="E23" i="7"/>
  <c r="N22" i="5"/>
  <c r="F20" i="7"/>
  <c r="E20" i="7" s="1"/>
  <c r="F18" i="1"/>
  <c r="E18" i="1" s="1"/>
  <c r="E24" i="1" s="1"/>
  <c r="E11" i="1"/>
  <c r="N15" i="1" s="1"/>
  <c r="N23" i="1"/>
  <c r="E11" i="4"/>
  <c r="N15" i="4" s="1"/>
  <c r="M23" i="4"/>
  <c r="F21" i="4"/>
  <c r="E21" i="4" s="1"/>
  <c r="M16" i="5"/>
  <c r="M15" i="5"/>
  <c r="N19" i="5"/>
  <c r="F20" i="5"/>
  <c r="E20" i="5" s="1"/>
  <c r="E23" i="5" s="1"/>
  <c r="E11" i="6"/>
  <c r="N15" i="6" s="1"/>
  <c r="M23" i="6"/>
  <c r="F21" i="6"/>
  <c r="E21" i="6" s="1"/>
  <c r="M24" i="7"/>
  <c r="N22" i="7"/>
  <c r="M16" i="7"/>
  <c r="M15" i="7"/>
  <c r="N23" i="7"/>
  <c r="N10" i="8"/>
  <c r="N11" i="8"/>
  <c r="N13" i="8"/>
  <c r="N14" i="8"/>
  <c r="N15" i="8"/>
  <c r="N16" i="8"/>
  <c r="N11" i="9"/>
  <c r="M11" i="9"/>
  <c r="M15" i="9"/>
  <c r="M16" i="9"/>
  <c r="F17" i="11"/>
  <c r="E17" i="11" s="1"/>
  <c r="E11" i="11"/>
  <c r="F18" i="11"/>
  <c r="E18" i="11" s="1"/>
  <c r="N23" i="12"/>
  <c r="M11" i="12"/>
  <c r="M15" i="12"/>
  <c r="M16" i="12"/>
  <c r="E24" i="12"/>
  <c r="N10" i="12"/>
  <c r="N11" i="12"/>
  <c r="N13" i="12"/>
  <c r="N14" i="12"/>
  <c r="N15" i="12"/>
  <c r="N16" i="12"/>
  <c r="N22" i="12"/>
  <c r="N14" i="13"/>
  <c r="N11" i="13"/>
  <c r="M11" i="13"/>
  <c r="M15" i="13"/>
  <c r="M16" i="13"/>
  <c r="F21" i="15"/>
  <c r="E21" i="15" s="1"/>
  <c r="M23" i="15"/>
  <c r="M10" i="15"/>
  <c r="M13" i="15"/>
  <c r="M14" i="15"/>
  <c r="F17" i="15"/>
  <c r="E17" i="15" s="1"/>
  <c r="E23" i="22"/>
  <c r="M20" i="5"/>
  <c r="N10" i="9"/>
  <c r="F20" i="12"/>
  <c r="E20" i="12" s="1"/>
  <c r="N19" i="12"/>
  <c r="M19" i="12"/>
  <c r="M11" i="17"/>
  <c r="M15" i="17"/>
  <c r="M16" i="17"/>
  <c r="M10" i="20"/>
  <c r="M16" i="20"/>
  <c r="M11" i="20"/>
  <c r="M15" i="20"/>
  <c r="M11" i="21"/>
  <c r="M15" i="21"/>
  <c r="M16" i="21"/>
  <c r="M14" i="4"/>
  <c r="M13" i="4"/>
  <c r="N19" i="4"/>
  <c r="M23" i="5"/>
  <c r="F21" i="5"/>
  <c r="E21" i="5" s="1"/>
  <c r="E24" i="5" s="1"/>
  <c r="M14" i="6"/>
  <c r="M13" i="6"/>
  <c r="N19" i="6"/>
  <c r="F21" i="7"/>
  <c r="E21" i="7" s="1"/>
  <c r="E23" i="8"/>
  <c r="N23" i="8"/>
  <c r="F21" i="8"/>
  <c r="E21" i="8" s="1"/>
  <c r="M23" i="8"/>
  <c r="M13" i="8"/>
  <c r="M10" i="9"/>
  <c r="F17" i="9"/>
  <c r="E17" i="9" s="1"/>
  <c r="E11" i="9"/>
  <c r="N14" i="9" s="1"/>
  <c r="F18" i="9"/>
  <c r="E18" i="9" s="1"/>
  <c r="E24" i="9" s="1"/>
  <c r="M11" i="10"/>
  <c r="M15" i="10"/>
  <c r="M16" i="10"/>
  <c r="N10" i="10"/>
  <c r="N11" i="10"/>
  <c r="N13" i="10"/>
  <c r="N14" i="10"/>
  <c r="N15" i="10"/>
  <c r="N16" i="10"/>
  <c r="M20" i="11"/>
  <c r="N14" i="11"/>
  <c r="E24" i="11"/>
  <c r="M11" i="11"/>
  <c r="M15" i="11"/>
  <c r="M16" i="11"/>
  <c r="M20" i="12"/>
  <c r="N16" i="13"/>
  <c r="M10" i="13"/>
  <c r="E11" i="13"/>
  <c r="F17" i="13"/>
  <c r="E17" i="13" s="1"/>
  <c r="N10" i="14"/>
  <c r="N11" i="14"/>
  <c r="N13" i="14"/>
  <c r="N14" i="14"/>
  <c r="N15" i="14"/>
  <c r="N16" i="14"/>
  <c r="M16" i="16"/>
  <c r="M11" i="16"/>
  <c r="M15" i="16"/>
  <c r="F18" i="19"/>
  <c r="E18" i="19" s="1"/>
  <c r="E24" i="19" s="1"/>
  <c r="P11" i="20"/>
  <c r="P10" i="20"/>
  <c r="N18" i="5"/>
  <c r="M20" i="7"/>
  <c r="N18" i="7"/>
  <c r="F18" i="7"/>
  <c r="E18" i="7" s="1"/>
  <c r="E24" i="7" s="1"/>
  <c r="N18" i="1"/>
  <c r="N22" i="1"/>
  <c r="F20" i="1"/>
  <c r="E20" i="1" s="1"/>
  <c r="N19" i="1"/>
  <c r="N18" i="4"/>
  <c r="N22" i="4"/>
  <c r="N16" i="5"/>
  <c r="N15" i="5"/>
  <c r="N14" i="5"/>
  <c r="N13" i="5"/>
  <c r="N11" i="5"/>
  <c r="N18" i="6"/>
  <c r="N22" i="6"/>
  <c r="N16" i="7"/>
  <c r="N15" i="7"/>
  <c r="N14" i="7"/>
  <c r="N19" i="7"/>
  <c r="M23" i="7"/>
  <c r="F20" i="8"/>
  <c r="E20" i="8" s="1"/>
  <c r="N19" i="8"/>
  <c r="M19" i="8"/>
  <c r="M14" i="8"/>
  <c r="P11" i="8"/>
  <c r="M10" i="8"/>
  <c r="F18" i="8"/>
  <c r="E18" i="8" s="1"/>
  <c r="E24" i="8" s="1"/>
  <c r="F21" i="9"/>
  <c r="E21" i="9" s="1"/>
  <c r="F20" i="9"/>
  <c r="E20" i="9" s="1"/>
  <c r="F20" i="10"/>
  <c r="E20" i="10" s="1"/>
  <c r="N19" i="10"/>
  <c r="M19" i="10"/>
  <c r="M10" i="10"/>
  <c r="F18" i="12"/>
  <c r="E18" i="12" s="1"/>
  <c r="E24" i="15"/>
  <c r="P11" i="16"/>
  <c r="P10" i="16"/>
  <c r="F18" i="18"/>
  <c r="E18" i="18" s="1"/>
  <c r="E12" i="18"/>
  <c r="F21" i="19"/>
  <c r="E21" i="19" s="1"/>
  <c r="M23" i="19"/>
  <c r="M10" i="19"/>
  <c r="M13" i="19"/>
  <c r="M14" i="19"/>
  <c r="F17" i="19"/>
  <c r="E17" i="19" s="1"/>
  <c r="M14" i="9"/>
  <c r="M13" i="9"/>
  <c r="N19" i="9"/>
  <c r="F17" i="10"/>
  <c r="E17" i="10" s="1"/>
  <c r="E23" i="10" s="1"/>
  <c r="M23" i="10"/>
  <c r="F21" i="10"/>
  <c r="E21" i="10" s="1"/>
  <c r="E24" i="10" s="1"/>
  <c r="M14" i="11"/>
  <c r="M13" i="11"/>
  <c r="N19" i="11"/>
  <c r="F17" i="12"/>
  <c r="E17" i="12" s="1"/>
  <c r="E23" i="12" s="1"/>
  <c r="M23" i="12"/>
  <c r="F21" i="12"/>
  <c r="E21" i="12" s="1"/>
  <c r="N23" i="13"/>
  <c r="M24" i="13"/>
  <c r="N22" i="13"/>
  <c r="M14" i="13"/>
  <c r="M13" i="13"/>
  <c r="F21" i="13"/>
  <c r="E21" i="13" s="1"/>
  <c r="M24" i="14"/>
  <c r="N22" i="14"/>
  <c r="N23" i="14"/>
  <c r="F17" i="14"/>
  <c r="E17" i="14" s="1"/>
  <c r="E23" i="14" s="1"/>
  <c r="F21" i="14"/>
  <c r="E21" i="14" s="1"/>
  <c r="N10" i="16"/>
  <c r="N11" i="16"/>
  <c r="N13" i="16"/>
  <c r="N14" i="16"/>
  <c r="N15" i="16"/>
  <c r="N16" i="16"/>
  <c r="E23" i="17"/>
  <c r="O10" i="17"/>
  <c r="N10" i="17"/>
  <c r="N11" i="17"/>
  <c r="N13" i="17"/>
  <c r="N14" i="17"/>
  <c r="N15" i="17"/>
  <c r="N16" i="17"/>
  <c r="F21" i="18"/>
  <c r="E21" i="18" s="1"/>
  <c r="M23" i="18"/>
  <c r="M24" i="18"/>
  <c r="N22" i="18"/>
  <c r="N23" i="18"/>
  <c r="F17" i="18"/>
  <c r="E17" i="18" s="1"/>
  <c r="F20" i="18"/>
  <c r="E20" i="18" s="1"/>
  <c r="N10" i="20"/>
  <c r="N11" i="20"/>
  <c r="N13" i="20"/>
  <c r="N14" i="20"/>
  <c r="N15" i="20"/>
  <c r="N16" i="20"/>
  <c r="E23" i="21"/>
  <c r="O10" i="21"/>
  <c r="N10" i="21"/>
  <c r="N11" i="21"/>
  <c r="N13" i="21"/>
  <c r="N14" i="21"/>
  <c r="N15" i="21"/>
  <c r="N16" i="21"/>
  <c r="F21" i="22"/>
  <c r="E21" i="22" s="1"/>
  <c r="M23" i="22"/>
  <c r="M24" i="22"/>
  <c r="N22" i="22"/>
  <c r="N23" i="22"/>
  <c r="N19" i="22"/>
  <c r="N18" i="9"/>
  <c r="N22" i="9"/>
  <c r="M24" i="9"/>
  <c r="N18" i="11"/>
  <c r="N22" i="11"/>
  <c r="M24" i="11"/>
  <c r="M19" i="13"/>
  <c r="M20" i="13"/>
  <c r="N18" i="13"/>
  <c r="F18" i="13"/>
  <c r="E18" i="13" s="1"/>
  <c r="E24" i="13" s="1"/>
  <c r="M20" i="14"/>
  <c r="O11" i="14"/>
  <c r="P11" i="14"/>
  <c r="P10" i="14"/>
  <c r="F18" i="14"/>
  <c r="E18" i="14" s="1"/>
  <c r="E24" i="14" s="1"/>
  <c r="N23" i="15"/>
  <c r="F20" i="15"/>
  <c r="E20" i="15" s="1"/>
  <c r="E23" i="15" s="1"/>
  <c r="M11" i="15"/>
  <c r="M15" i="15"/>
  <c r="M16" i="15"/>
  <c r="F18" i="16"/>
  <c r="E18" i="16" s="1"/>
  <c r="E24" i="16" s="1"/>
  <c r="M10" i="17"/>
  <c r="M13" i="17"/>
  <c r="M14" i="17"/>
  <c r="F18" i="17"/>
  <c r="E18" i="17" s="1"/>
  <c r="E24" i="17" s="1"/>
  <c r="M20" i="18"/>
  <c r="M14" i="18"/>
  <c r="N23" i="19"/>
  <c r="F20" i="19"/>
  <c r="E20" i="19" s="1"/>
  <c r="M11" i="19"/>
  <c r="M15" i="19"/>
  <c r="M16" i="19"/>
  <c r="F18" i="20"/>
  <c r="E18" i="20" s="1"/>
  <c r="E24" i="20" s="1"/>
  <c r="M10" i="21"/>
  <c r="M13" i="21"/>
  <c r="M14" i="21"/>
  <c r="F18" i="21"/>
  <c r="E18" i="21" s="1"/>
  <c r="E24" i="21" s="1"/>
  <c r="M20" i="22"/>
  <c r="P11" i="22"/>
  <c r="P10" i="22"/>
  <c r="M23" i="9"/>
  <c r="M14" i="10"/>
  <c r="M13" i="10"/>
  <c r="M23" i="11"/>
  <c r="M14" i="12"/>
  <c r="M13" i="12"/>
  <c r="M23" i="13"/>
  <c r="M23" i="14"/>
  <c r="M19" i="15"/>
  <c r="O10" i="15"/>
  <c r="N10" i="15"/>
  <c r="N11" i="15"/>
  <c r="N13" i="15"/>
  <c r="N14" i="15"/>
  <c r="N15" i="15"/>
  <c r="N16" i="15"/>
  <c r="F21" i="16"/>
  <c r="E21" i="16" s="1"/>
  <c r="M23" i="16"/>
  <c r="M24" i="16"/>
  <c r="N22" i="16"/>
  <c r="N23" i="16"/>
  <c r="F17" i="16"/>
  <c r="E17" i="16" s="1"/>
  <c r="E23" i="16" s="1"/>
  <c r="N10" i="18"/>
  <c r="N11" i="18"/>
  <c r="N13" i="18"/>
  <c r="N14" i="18"/>
  <c r="N15" i="18"/>
  <c r="N16" i="18"/>
  <c r="M19" i="19"/>
  <c r="E23" i="19"/>
  <c r="O10" i="19"/>
  <c r="N10" i="19"/>
  <c r="N11" i="19"/>
  <c r="N13" i="19"/>
  <c r="N14" i="19"/>
  <c r="N15" i="19"/>
  <c r="N16" i="19"/>
  <c r="F21" i="20"/>
  <c r="E21" i="20" s="1"/>
  <c r="M23" i="20"/>
  <c r="M24" i="20"/>
  <c r="N22" i="20"/>
  <c r="N23" i="20"/>
  <c r="F17" i="20"/>
  <c r="E17" i="20" s="1"/>
  <c r="E23" i="20" s="1"/>
  <c r="N10" i="22"/>
  <c r="N11" i="22"/>
  <c r="N13" i="22"/>
  <c r="N14" i="22"/>
  <c r="N15" i="22"/>
  <c r="N16" i="22"/>
  <c r="F18" i="22"/>
  <c r="E18" i="22" s="1"/>
  <c r="E24" i="22" s="1"/>
  <c r="M19" i="14"/>
  <c r="P11" i="15"/>
  <c r="N18" i="15"/>
  <c r="M20" i="15"/>
  <c r="N22" i="15"/>
  <c r="M24" i="15"/>
  <c r="M19" i="16"/>
  <c r="P11" i="17"/>
  <c r="N18" i="17"/>
  <c r="M20" i="17"/>
  <c r="N22" i="17"/>
  <c r="M24" i="17"/>
  <c r="M19" i="18"/>
  <c r="P11" i="19"/>
  <c r="N18" i="19"/>
  <c r="M20" i="19"/>
  <c r="N22" i="19"/>
  <c r="M24" i="19"/>
  <c r="M19" i="20"/>
  <c r="P11" i="21"/>
  <c r="N18" i="21"/>
  <c r="M20" i="21"/>
  <c r="N22" i="21"/>
  <c r="M24" i="21"/>
  <c r="M19" i="22"/>
  <c r="F20" i="22"/>
  <c r="E20" i="22" s="1"/>
  <c r="N18" i="14"/>
  <c r="N18" i="16"/>
  <c r="N18" i="18"/>
  <c r="N18" i="20"/>
  <c r="N18" i="22"/>
  <c r="N19" i="15"/>
  <c r="N19" i="17"/>
  <c r="N19" i="19"/>
  <c r="N19" i="21"/>
  <c r="N16" i="6" l="1"/>
  <c r="N16" i="1"/>
  <c r="O11" i="9"/>
  <c r="O10" i="9"/>
  <c r="E23" i="9"/>
  <c r="N15" i="9"/>
  <c r="N13" i="9"/>
  <c r="E23" i="18"/>
  <c r="O11" i="11"/>
  <c r="O10" i="11"/>
  <c r="E23" i="11"/>
  <c r="N15" i="11"/>
  <c r="N13" i="11"/>
  <c r="N16" i="11"/>
  <c r="O10" i="4"/>
  <c r="E23" i="4"/>
  <c r="O11" i="4"/>
  <c r="N14" i="4"/>
  <c r="O10" i="1"/>
  <c r="E23" i="1"/>
  <c r="O11" i="1"/>
  <c r="E24" i="18"/>
  <c r="P11" i="18"/>
  <c r="P10" i="18"/>
  <c r="O11" i="13"/>
  <c r="O10" i="13"/>
  <c r="E23" i="13"/>
  <c r="N15" i="13"/>
  <c r="N16" i="9"/>
  <c r="O10" i="6"/>
  <c r="E23" i="6"/>
  <c r="O11" i="6"/>
  <c r="N13" i="13"/>
  <c r="N14" i="6"/>
  <c r="N13" i="4"/>
  <c r="N14" i="1"/>
  <c r="N13" i="1"/>
</calcChain>
</file>

<file path=xl/sharedStrings.xml><?xml version="1.0" encoding="utf-8"?>
<sst xmlns="http://schemas.openxmlformats.org/spreadsheetml/2006/main" count="1342" uniqueCount="207">
  <si>
    <t>Illumination Intensity:</t>
  </si>
  <si>
    <t>Illumination Time:</t>
  </si>
  <si>
    <t>Filter:</t>
  </si>
  <si>
    <t>Pixel Area:</t>
  </si>
  <si>
    <t>(hh:mm)</t>
  </si>
  <si>
    <t>(nm)</t>
  </si>
  <si>
    <t>(cm2)</t>
  </si>
  <si>
    <t>V (V)</t>
  </si>
  <si>
    <t>J (A)</t>
  </si>
  <si>
    <t xml:space="preserve">Jsc1 = </t>
  </si>
  <si>
    <t xml:space="preserve">Jsc2 = </t>
  </si>
  <si>
    <t xml:space="preserve">Jsc3 = </t>
  </si>
  <si>
    <t xml:space="preserve">Voc1 = </t>
  </si>
  <si>
    <t xml:space="preserve">Voc2 = </t>
  </si>
  <si>
    <t xml:space="preserve">FF1 = </t>
  </si>
  <si>
    <t xml:space="preserve">FF2 = </t>
  </si>
  <si>
    <t xml:space="preserve">PCE up = </t>
  </si>
  <si>
    <t xml:space="preserve">PCE back = </t>
  </si>
  <si>
    <t>(A)</t>
  </si>
  <si>
    <t>(mA/cm2)</t>
  </si>
  <si>
    <t>(mW/cm2)</t>
  </si>
  <si>
    <t>power</t>
  </si>
  <si>
    <t>J (mA/cm2)</t>
  </si>
  <si>
    <t>Jsc</t>
  </si>
  <si>
    <t>Voc</t>
  </si>
  <si>
    <t>FF</t>
  </si>
  <si>
    <t>Data Folder:</t>
  </si>
  <si>
    <t>iv curve name:</t>
  </si>
  <si>
    <t>device, pixel etc</t>
  </si>
  <si>
    <t>file name:</t>
  </si>
  <si>
    <t>EXAMPLE</t>
  </si>
  <si>
    <t>PCE back</t>
  </si>
  <si>
    <t>FF2</t>
  </si>
  <si>
    <t>Voc2</t>
  </si>
  <si>
    <t>Jsc3</t>
  </si>
  <si>
    <t>PCE up</t>
  </si>
  <si>
    <t>FF1</t>
  </si>
  <si>
    <t>Voc1</t>
  </si>
  <si>
    <t>Jsc2</t>
  </si>
  <si>
    <t>Jsc1</t>
  </si>
  <si>
    <t>iv curve name</t>
  </si>
  <si>
    <t>file name</t>
  </si>
  <si>
    <t>Illumination Time</t>
  </si>
  <si>
    <t>discrepancy:</t>
  </si>
  <si>
    <t>phrase in filename:</t>
  </si>
  <si>
    <t>MAX(CtoDj)/D5/D7*1000</t>
  </si>
  <si>
    <t>MAX(DtoBj)/D5/D7*1000</t>
  </si>
  <si>
    <t>(-1)*MAX(CtoDj)/F11/E14</t>
  </si>
  <si>
    <t>(-1)*MAX(DtoBj)/F12/E15</t>
  </si>
  <si>
    <t>V is from:</t>
  </si>
  <si>
    <t>to</t>
  </si>
  <si>
    <t>row:</t>
  </si>
  <si>
    <t>-</t>
  </si>
  <si>
    <t>(V)</t>
  </si>
  <si>
    <t>((INDEX(firsttwo,1,2)+INDEX(firsttwo,2,2))-((INDEX(firsttwo,1,2)-INDEX(firsttwo,2,2))/(INDEX(firsttwo,1,1)-</t>
  </si>
  <si>
    <t>INDEX(firsttwo,2,1))*(INDEX(firsttwo,1,1)+INDEX(firsttwo,2,1))))/2</t>
  </si>
  <si>
    <t>((INDEX(CtoD,MATCH(0,CtoDa,1),2)+INDEX(CtoD,MATCH(0,CtoDa,1)+1,2))-((INDEX(CtoD,MATCH(0,CtoDa,1),2)-INDEX(CtoD,MATCH(0,CtoDa,1)+1,2))/</t>
  </si>
  <si>
    <t>(INDEX(CtoD,MATCH(0,CtoDa,1),1)-INDEX(CtoD,MATCH(0,CtoDa,1)+1,1))*(INDEX(CtoD,MATCH(0,CtoDa,1),1)+INDEX(CtoD,MATCH(0,CtoDa,1)+1,1))))/2</t>
  </si>
  <si>
    <t>((INDEX(lasttwo,1,2)+INDEX(lasttwo,2,2))-((INDEX(lasttwo,1,2)-INDEX(lasttwo,2,2))/(INDEX(lasttwo,1,1)-</t>
  </si>
  <si>
    <t>INDEX(lasttwo,2,1))*(INDEX(lasttwo,1,1)+INDEX(lasttwo,2,1))))/2</t>
  </si>
  <si>
    <t>((INDEX(CtoD,MATCH(0,CtoDb,1),1)+INDEX(CtoD,MATCH(0,CtoDb,1)+1,1))-((INDEX(CtoD,MATCH(0,CtoDb,1),1)-INDEX(CtoD,MATCH(0,CtoDb,1)+1,1))/</t>
  </si>
  <si>
    <t>(INDEX(CtoD,MATCH(0,CtoDb,1),2)-INDEX(CtoD,MATCH(0,CtoDb,1)+1,2))*(INDEX(CtoD,MATCH(0,CtoDb,1),2)+INDEX(CtoD,MATCH(0,CtoDb,1)+1,2))))/2</t>
  </si>
  <si>
    <t>((INDEX(DtoB,MATCH(0,DtoBb,-1),1)+INDEX(DtoB,MATCH(0,DtoBb,-1)+1,1))-((INDEX(DtoB,MATCH(0,DtoBb,-1),1)-INDEX(DtoB,MATCH(0,DtoBb,-1)+1,1))/(INDEX(DtoB,MATCH(0,DtoBb,-1),2)-</t>
  </si>
  <si>
    <t>INDEX(DtoB,MATCH(0,DtoBb,-1)+1,2))*(INDEX(DtoB,MATCH(0,DtoBb,-1),2)+INDEX(DtoB,MATCH(0,DtoBb,-1)+1,2))))/2</t>
  </si>
  <si>
    <t>INDEX(CtoDk,MATCH(MAX(CtoDj),CtoDj,0),1)</t>
  </si>
  <si>
    <t>INDEX(CtoDa,MATCH(MAX(CtoDj),CtoDj,0),1)</t>
  </si>
  <si>
    <t>INDEX(DtoBk,MATCH(MAX(DtoBj),DtoBj,0),1)</t>
  </si>
  <si>
    <t>INDEX(DtoBa,MATCH(MAX(DtoBj),DtoBj,0),1)</t>
  </si>
  <si>
    <t>C:\Documents and Settings\aarw\My Documents\LabVIEW Data\Darren\PbS\03OCT13</t>
  </si>
  <si>
    <t>PbS-zno</t>
  </si>
  <si>
    <t>PbS-zno.log</t>
  </si>
  <si>
    <t>PbS-zno1</t>
  </si>
  <si>
    <t>PbS-zno1.log</t>
  </si>
  <si>
    <t>PbSCdS_br 4 layers</t>
  </si>
  <si>
    <t>PbSCdS_br 4 layers.log</t>
  </si>
  <si>
    <t>PbSCdS_br 4layers_dark</t>
  </si>
  <si>
    <t>PbSCdS_br 4layers_dark.log</t>
  </si>
  <si>
    <t>PbSCdS_br 5 layers</t>
  </si>
  <si>
    <t>PbSCdS_br 5 layers.log</t>
  </si>
  <si>
    <t>PbSCdS_br 5layers_dark</t>
  </si>
  <si>
    <t>PbSCdS_br 5layers_dark.log</t>
  </si>
  <si>
    <t>PbSCdS_br 6 layers</t>
  </si>
  <si>
    <t>PbSCdS_br 6 layers.log</t>
  </si>
  <si>
    <t>PbSCdS_br 6 layers2</t>
  </si>
  <si>
    <t>PbSCdS_br 6 layers2.log</t>
  </si>
  <si>
    <t>PbSCdS_br 6layers_dark</t>
  </si>
  <si>
    <t>PbSCdS_br 6layers_dark.log</t>
  </si>
  <si>
    <t>PbSCdS_br 7 layers</t>
  </si>
  <si>
    <t>PbSCdS_br 7 layers.log</t>
  </si>
  <si>
    <t>PbSCdS_br 7 layers2</t>
  </si>
  <si>
    <t>PbSCdS_br 7 layers2.log</t>
  </si>
  <si>
    <t>PbSCdS_br 7 layers2try</t>
  </si>
  <si>
    <t>PbSCdS_br 7 layers2try.log</t>
  </si>
  <si>
    <t>PbSCdS_br 7layers_dark</t>
  </si>
  <si>
    <t>PbSCdS_br 7layers_dark.log</t>
  </si>
  <si>
    <t>PbSCdS_br+EDT 5layers</t>
  </si>
  <si>
    <t>PbSCdS_br+EDT 5layers.log</t>
  </si>
  <si>
    <t>PbSCdS_br+EDT 5layers2</t>
  </si>
  <si>
    <t>PbSCdS_br+EDT 5layers2.log</t>
  </si>
  <si>
    <t>PbSCdS_br+EDT 5layers_dark</t>
  </si>
  <si>
    <t>PbSCdS_br+EDT 5layers_dark.log</t>
  </si>
  <si>
    <t>PbSCdS_Pyr CdS anneal</t>
  </si>
  <si>
    <t>PbSCdS_Pyr CdS anneal.log</t>
  </si>
  <si>
    <t>PbSCdS_pyr cds_dark</t>
  </si>
  <si>
    <t>PbSCdS_pyr cds_dark.log</t>
  </si>
  <si>
    <t>PbS_ZnO_dark</t>
  </si>
  <si>
    <t>PbS_ZnO_dark.log</t>
  </si>
  <si>
    <t>((INDEX(a30:b91,MATCH(0,a30:a91,1),2)+INDEX(a30:b91,MATCH(0,a30:a91,1)+1,2))-((INDEX(a30:b91,MATCH(0,a30:a91,1),2)-INDEX(a30:b91,MATCH(0,a30:a91,1)+1,2))/</t>
  </si>
  <si>
    <t>(INDEX(a30:b91,MATCH(0,a30:a91,1),1)-INDEX(a30:b91,MATCH(0,a30:a91,1)+1,1))*(INDEX(a30:b91,MATCH(0,a30:a91,1),1)+INDEX(a30:b91,MATCH(0,a30:a91,1)+1,1))))/2</t>
  </si>
  <si>
    <t>((INDEX(A131:B132,1,2)+INDEX(A131:B132,2,2))-((INDEX(A131:B132,1,2)-INDEX(A131:B132,2,2))/(INDEX(A131:B132,1,1)-</t>
  </si>
  <si>
    <t>INDEX(A131:B132,2,1))*(INDEX(A131:B132,1,1)+INDEX(A131:B132,2,1))))/2</t>
  </si>
  <si>
    <t>((INDEX(A10:B11,1,2)+INDEX(A10:B11,2,2))-((INDEX(A10:B11,1,2)-INDEX(A10:B11,2,2))/(INDEX(A10:B11,1,1)-</t>
  </si>
  <si>
    <t>INDEX(A10:B11,2,1))*(INDEX(A10:B11,1,1)+INDEX(A10:B11,2,1))))/2</t>
  </si>
  <si>
    <t>(-1)*MAX(j91:j130)/F12/E15</t>
  </si>
  <si>
    <t>MAX(j91:j130)/D5/D7*1000</t>
  </si>
  <si>
    <t>((INDEX(a91:b130,MATCH(0,b91:b130,-1),1)+INDEX(a91:b130,MATCH(0,b91:b130,-1)+1,1))-((INDEX(a91:b130,MATCH(0,b91:b130,-1),1)-INDEX(a91:b130,MATCH(0,b91:b130,-1)+1,1))/(INDEX(a91:b130,MATCH(0,b91:b130,-1),2)-</t>
  </si>
  <si>
    <t>INDEX(a91:b130,MATCH(0,b91:b130,-1)+1,2))*(INDEX(a91:b130,MATCH(0,b91:b130,-1),2)+INDEX(a91:b130,MATCH(0,b91:b130,-1)+1,2))))/2</t>
  </si>
  <si>
    <t>(-1)*MAX(j30:j91)/F11/E14</t>
  </si>
  <si>
    <t>MAX(j30:j91)/D5/D7*1000</t>
  </si>
  <si>
    <t>((INDEX(a30:b91,MATCH(0,b30:b91,1),1)+INDEX(a30:b91,MATCH(0,b30:b91,1)+1,1))-((INDEX(a30:b91,MATCH(0,b30:b91,1),1)-INDEX(a30:b91,MATCH(0,b30:b91,1)+1,1))/</t>
  </si>
  <si>
    <t>(INDEX(a30:b91,MATCH(0,b30:b91,1),2)-INDEX(a30:b91,MATCH(0,b30:b91,1)+1,2))*(INDEX(a30:b91,MATCH(0,b30:b91,1),2)+INDEX(a30:b91,MATCH(0,b30:b91,1)+1,2))))/2</t>
  </si>
  <si>
    <t>INDEX(a30:a91,MATCH(MAX(j30:j91),j30:j91,0),1)</t>
  </si>
  <si>
    <t>INDEX(k30:k91,MATCH(MAX(j30:j91),j30:j91,0),1)</t>
  </si>
  <si>
    <t>INDEX(a91:a130,MATCH(MAX(j91:j130),j91:j130,0),1)</t>
  </si>
  <si>
    <t>INDEX(k91:k130,MATCH(MAX(j91:j130),j91:j130,0),1)</t>
  </si>
  <si>
    <t>((INDEX(a30:b87,MATCH(0,a30:a87,1),2)+INDEX(a30:b87,MATCH(0,a30:a87,1)+1,2))-((INDEX(a30:b87,MATCH(0,a30:a87,1),2)-INDEX(a30:b87,MATCH(0,a30:a87,1)+1,2))/</t>
  </si>
  <si>
    <t>(INDEX(a30:b87,MATCH(0,a30:a87,1),1)-INDEX(a30:b87,MATCH(0,a30:a87,1)+1,1))*(INDEX(a30:b87,MATCH(0,a30:a87,1),1)+INDEX(a30:b87,MATCH(0,a30:a87,1)+1,1))))/2</t>
  </si>
  <si>
    <t>((INDEX(A123:B124,1,2)+INDEX(A123:B124,2,2))-((INDEX(A123:B124,1,2)-INDEX(A123:B124,2,2))/(INDEX(A123:B124,1,1)-</t>
  </si>
  <si>
    <t>INDEX(A123:B124,2,1))*(INDEX(A123:B124,1,1)+INDEX(A123:B124,2,1))))/2</t>
  </si>
  <si>
    <t>(-1)*MAX(j87:j122)/F12/E15</t>
  </si>
  <si>
    <t>MAX(j87:j122)/D5/D7*1000</t>
  </si>
  <si>
    <t>((INDEX(a87:b122,MATCH(0,b87:b122,-1),1)+INDEX(a87:b122,MATCH(0,b87:b122,-1)+1,1))-((INDEX(a87:b122,MATCH(0,b87:b122,-1),1)-INDEX(a87:b122,MATCH(0,b87:b122,-1)+1,1))/(INDEX(a87:b122,MATCH(0,b87:b122,-1),2)-</t>
  </si>
  <si>
    <t>INDEX(a87:b122,MATCH(0,b87:b122,-1)+1,2))*(INDEX(a87:b122,MATCH(0,b87:b122,-1),2)+INDEX(a87:b122,MATCH(0,b87:b122,-1)+1,2))))/2</t>
  </si>
  <si>
    <t>(-1)*MAX(j30:j87)/F11/E14</t>
  </si>
  <si>
    <t>MAX(j30:j87)/D5/D7*1000</t>
  </si>
  <si>
    <t>((INDEX(a30:b87,MATCH(0,b30:b87,1),1)+INDEX(a30:b87,MATCH(0,b30:b87,1)+1,1))-((INDEX(a30:b87,MATCH(0,b30:b87,1),1)-INDEX(a30:b87,MATCH(0,b30:b87,1)+1,1))/</t>
  </si>
  <si>
    <t>(INDEX(a30:b87,MATCH(0,b30:b87,1),2)-INDEX(a30:b87,MATCH(0,b30:b87,1)+1,2))*(INDEX(a30:b87,MATCH(0,b30:b87,1),2)+INDEX(a30:b87,MATCH(0,b30:b87,1)+1,2))))/2</t>
  </si>
  <si>
    <t>INDEX(a30:a87,MATCH(MAX(j30:j87),j30:j87,0),1)</t>
  </si>
  <si>
    <t>INDEX(k30:k87,MATCH(MAX(j30:j87),j30:j87,0),1)</t>
  </si>
  <si>
    <t>INDEX(a87:a122,MATCH(MAX(j87:j122),j87:j122,0),1)</t>
  </si>
  <si>
    <t>INDEX(k87:k122,MATCH(MAX(j87:j122),j87:j122,0),1)</t>
  </si>
  <si>
    <t>PbS/CdS 0.1nm Br</t>
  </si>
  <si>
    <t>pbs_CdS cdcl2 zno3</t>
  </si>
  <si>
    <t>Jsc(mA/cm^2)</t>
  </si>
  <si>
    <t>Voc (V)</t>
  </si>
  <si>
    <t>PCE (%)</t>
  </si>
  <si>
    <t>Br+EDT4</t>
  </si>
  <si>
    <t>PbS/CdS 0.1nm EDT</t>
  </si>
  <si>
    <t>PbS/CdS [Cl]</t>
  </si>
  <si>
    <t>PbS/CdS [Br]</t>
  </si>
  <si>
    <t>PbS/CdS [EDT]</t>
  </si>
  <si>
    <t>PbS/CdS  [Br+EDT]</t>
  </si>
  <si>
    <t>PbS/CdS [Cl+EDT]</t>
  </si>
  <si>
    <t>Ligand</t>
  </si>
  <si>
    <r>
      <t>Jsc(mA/cm</t>
    </r>
    <r>
      <rPr>
        <b/>
        <vertAlign val="superscript"/>
        <sz val="9.5"/>
        <rFont val="Verdana"/>
        <family val="2"/>
      </rPr>
      <t>2</t>
    </r>
    <r>
      <rPr>
        <b/>
        <sz val="9.5"/>
        <rFont val="Verdana"/>
        <family val="2"/>
      </rPr>
      <t>)</t>
    </r>
  </si>
  <si>
    <r>
      <t>Jo(mA/cm</t>
    </r>
    <r>
      <rPr>
        <b/>
        <vertAlign val="superscript"/>
        <sz val="9.5"/>
        <rFont val="Verdana"/>
        <family val="2"/>
      </rPr>
      <t>2</t>
    </r>
    <r>
      <rPr>
        <b/>
        <sz val="9.5"/>
        <rFont val="Verdana"/>
        <family val="2"/>
      </rPr>
      <t>)</t>
    </r>
  </si>
  <si>
    <r>
      <t>Rs (Ωcm</t>
    </r>
    <r>
      <rPr>
        <b/>
        <vertAlign val="superscript"/>
        <sz val="9.5"/>
        <rFont val="Verdana"/>
        <family val="2"/>
      </rPr>
      <t>2</t>
    </r>
    <r>
      <rPr>
        <b/>
        <sz val="9.5"/>
        <rFont val="Verdana"/>
        <family val="2"/>
      </rPr>
      <t>)</t>
    </r>
  </si>
  <si>
    <r>
      <t>Rsh(Ωcm</t>
    </r>
    <r>
      <rPr>
        <b/>
        <vertAlign val="superscript"/>
        <sz val="9.5"/>
        <rFont val="Verdana"/>
        <family val="2"/>
      </rPr>
      <t>2</t>
    </r>
    <r>
      <rPr>
        <b/>
        <sz val="9.5"/>
        <rFont val="Verdana"/>
        <family val="2"/>
      </rPr>
      <t>)</t>
    </r>
  </si>
  <si>
    <t xml:space="preserve">PbS </t>
  </si>
  <si>
    <t>EDT</t>
  </si>
  <si>
    <t>17.9 ± 3.5</t>
  </si>
  <si>
    <t>0.42 ± 0.09</t>
  </si>
  <si>
    <t>0.47 ± 0.06</t>
  </si>
  <si>
    <t>3.20 ± 0.82</t>
  </si>
  <si>
    <t>(1.2±0.7) X 10-3</t>
  </si>
  <si>
    <t>6.52±0.93</t>
  </si>
  <si>
    <t>55.5±14.2</t>
  </si>
  <si>
    <t xml:space="preserve">PbS/CdS     </t>
  </si>
  <si>
    <t>5.9 ±1.4</t>
  </si>
  <si>
    <t>0.65 ± 0.04</t>
  </si>
  <si>
    <t>0.42 ± 0.06</t>
  </si>
  <si>
    <t>1.47 ± 0.41</t>
  </si>
  <si>
    <t>(1.3±0.3) X 10-5</t>
  </si>
  <si>
    <t>23.9±4.3</t>
  </si>
  <si>
    <t>324±14</t>
  </si>
  <si>
    <t>Cl</t>
  </si>
  <si>
    <t>11.2 ± 2.3</t>
  </si>
  <si>
    <t>0.63 ± 0.03</t>
  </si>
  <si>
    <t>0.33 ± 0.04</t>
  </si>
  <si>
    <t>2.36 ±  0.34</t>
  </si>
  <si>
    <t>(6.3±0.4) X 10-5</t>
  </si>
  <si>
    <t>23.6±3.5</t>
  </si>
  <si>
    <t>69.9±6.3</t>
  </si>
  <si>
    <t>Br</t>
  </si>
  <si>
    <t>17.4 ± 1.2</t>
  </si>
  <si>
    <t>0.54 ± 0.04</t>
  </si>
  <si>
    <t>0.39 ±  0.02</t>
  </si>
  <si>
    <t>4.23  ± 0.67</t>
  </si>
  <si>
    <t>(5.0±0.4) X 10-4</t>
  </si>
  <si>
    <t>10.1±2.4</t>
  </si>
  <si>
    <t>61.0±4.8</t>
  </si>
  <si>
    <t>13.8 ± 1.9</t>
  </si>
  <si>
    <t>0.66 ± 0.03</t>
  </si>
  <si>
    <t>0.34 ± 0.03</t>
  </si>
  <si>
    <t>3.42 ± 0.52</t>
  </si>
  <si>
    <t>(9.4±0.5) X 10-5</t>
  </si>
  <si>
    <t>24.9±3.3</t>
  </si>
  <si>
    <t>76.2±5.4</t>
  </si>
  <si>
    <t>21.9 ± 2.4</t>
  </si>
  <si>
    <t>0.63 ± 0.04</t>
  </si>
  <si>
    <t>0.38 ± 0.03</t>
  </si>
  <si>
    <t>5.81 ± 0.38</t>
  </si>
  <si>
    <t>(2.0±0.4) X 10-4</t>
  </si>
  <si>
    <t>11.8±2.6</t>
  </si>
  <si>
    <t>58.1±3.9</t>
  </si>
  <si>
    <t>Cl+EDT</t>
  </si>
  <si>
    <t>Br+EDT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</si>
</sst>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%"/>
    <numFmt numFmtId="165" formatCode="0.000000000000000000"/>
    <numFmt numFmtId="166" formatCode="0.0"/>
    <numFmt numFmtId="167" formatCode="0.000"/>
    <numFmt numFmtId="168" formatCode="0.000%"/>
  </numFmts>
  <fonts count="7" x14ac:knownFonts="1">
    <font>
      <sz val="10"/>
      <name val="Arial"/>
    </font>
    <font>
      <sz val="8"/>
      <name val="Arial"/>
      <family val="2"/>
    </font>
    <font>
      <sz val="10"/>
      <color indexed="27"/>
      <name val="Arial"/>
      <family val="2"/>
    </font>
    <font>
      <sz val="11"/>
      <name val="Calibri"/>
      <family val="2"/>
    </font>
    <font>
      <sz val="9.5"/>
      <name val="Verdana"/>
      <family val="2"/>
    </font>
    <font>
      <b/>
      <sz val="9.5"/>
      <name val="Verdana"/>
      <family val="2"/>
    </font>
    <font>
      <b/>
      <vertAlign val="superscript"/>
      <sz val="9.5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E7E7E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right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1" fontId="0" fillId="0" borderId="0" xfId="0" applyNumberFormat="1"/>
    <xf numFmtId="0" fontId="0" fillId="0" borderId="0" xfId="0" applyNumberFormat="1"/>
    <xf numFmtId="2" fontId="0" fillId="0" borderId="0" xfId="0" applyNumberFormat="1"/>
    <xf numFmtId="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16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2" fillId="0" borderId="0" xfId="0" applyNumberFormat="1" applyFont="1"/>
    <xf numFmtId="0" fontId="2" fillId="0" borderId="0" xfId="0" applyFont="1"/>
    <xf numFmtId="166" fontId="0" fillId="0" borderId="0" xfId="0" applyNumberFormat="1" applyAlignment="1">
      <alignment horizontal="center"/>
    </xf>
    <xf numFmtId="167" fontId="0" fillId="0" borderId="1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5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vertical="top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40"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  <dxf>
      <fill>
        <patternFill patternType="lightTrellis">
          <fgColor indexed="10"/>
          <bgColor indexed="10"/>
        </patternFill>
      </fill>
    </dxf>
    <dxf>
      <fill>
        <patternFill>
          <bgColor indexed="10"/>
        </patternFill>
      </fill>
      <border>
        <left style="dotted">
          <color indexed="12"/>
        </left>
        <right style="dotted">
          <color indexed="12"/>
        </right>
        <top style="dotted">
          <color indexed="12"/>
        </top>
        <bottom style="dotted">
          <color indexed="12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I-V curve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efficiencies'!$A$10:$A$410</c:f>
              <c:numCache>
                <c:formatCode>0.00E+00</c:formatCode>
                <c:ptCount val="401"/>
                <c:pt idx="0">
                  <c:v>2.5000000000000001E-3</c:v>
                </c:pt>
                <c:pt idx="1">
                  <c:v>-7.5500000000000003E-3</c:v>
                </c:pt>
                <c:pt idx="2">
                  <c:v>-1.7600000000000001E-2</c:v>
                </c:pt>
                <c:pt idx="3">
                  <c:v>-2.7699999999999999E-2</c:v>
                </c:pt>
                <c:pt idx="4">
                  <c:v>-3.7699999999999997E-2</c:v>
                </c:pt>
                <c:pt idx="5">
                  <c:v>-4.7800000000000002E-2</c:v>
                </c:pt>
                <c:pt idx="6">
                  <c:v>-5.7799999999999997E-2</c:v>
                </c:pt>
                <c:pt idx="7">
                  <c:v>-6.7900000000000002E-2</c:v>
                </c:pt>
                <c:pt idx="8">
                  <c:v>-7.7899999999999997E-2</c:v>
                </c:pt>
                <c:pt idx="9">
                  <c:v>-8.7999999999999995E-2</c:v>
                </c:pt>
                <c:pt idx="10">
                  <c:v>-9.8000000000000004E-2</c:v>
                </c:pt>
                <c:pt idx="11">
                  <c:v>-0.108</c:v>
                </c:pt>
                <c:pt idx="12">
                  <c:v>-0.11799999999999999</c:v>
                </c:pt>
                <c:pt idx="13">
                  <c:v>-0.128</c:v>
                </c:pt>
                <c:pt idx="14">
                  <c:v>-0.13800000000000001</c:v>
                </c:pt>
                <c:pt idx="15">
                  <c:v>-0.14799999999999999</c:v>
                </c:pt>
                <c:pt idx="16">
                  <c:v>-0.158</c:v>
                </c:pt>
                <c:pt idx="17">
                  <c:v>-0.16800000000000001</c:v>
                </c:pt>
                <c:pt idx="18">
                  <c:v>-0.17799999999999999</c:v>
                </c:pt>
                <c:pt idx="19">
                  <c:v>-0.188</c:v>
                </c:pt>
                <c:pt idx="20">
                  <c:v>-0.19900000000000001</c:v>
                </c:pt>
                <c:pt idx="21">
                  <c:v>-0.20899999999999999</c:v>
                </c:pt>
                <c:pt idx="22">
                  <c:v>-0.219</c:v>
                </c:pt>
                <c:pt idx="23">
                  <c:v>-0.22900000000000001</c:v>
                </c:pt>
                <c:pt idx="24">
                  <c:v>-0.23899999999999999</c:v>
                </c:pt>
                <c:pt idx="25">
                  <c:v>-0.249</c:v>
                </c:pt>
                <c:pt idx="26">
                  <c:v>-0.25900000000000001</c:v>
                </c:pt>
                <c:pt idx="27">
                  <c:v>-0.26900000000000002</c:v>
                </c:pt>
                <c:pt idx="28">
                  <c:v>-0.27900000000000003</c:v>
                </c:pt>
                <c:pt idx="29">
                  <c:v>-0.28899999999999998</c:v>
                </c:pt>
                <c:pt idx="30">
                  <c:v>-0.29899999999999999</c:v>
                </c:pt>
                <c:pt idx="31">
                  <c:v>-0.309</c:v>
                </c:pt>
                <c:pt idx="32">
                  <c:v>-0.31900000000000001</c:v>
                </c:pt>
                <c:pt idx="33">
                  <c:v>-0.32900000000000001</c:v>
                </c:pt>
                <c:pt idx="34">
                  <c:v>-0.33900000000000002</c:v>
                </c:pt>
                <c:pt idx="35">
                  <c:v>-0.34899999999999998</c:v>
                </c:pt>
                <c:pt idx="36">
                  <c:v>-0.35899999999999999</c:v>
                </c:pt>
                <c:pt idx="37">
                  <c:v>-0.36899999999999999</c:v>
                </c:pt>
                <c:pt idx="38">
                  <c:v>-0.379</c:v>
                </c:pt>
                <c:pt idx="39">
                  <c:v>-0.38900000000000001</c:v>
                </c:pt>
                <c:pt idx="40">
                  <c:v>-0.4</c:v>
                </c:pt>
                <c:pt idx="41">
                  <c:v>-0.41</c:v>
                </c:pt>
                <c:pt idx="42">
                  <c:v>-0.42</c:v>
                </c:pt>
                <c:pt idx="43">
                  <c:v>-0.43</c:v>
                </c:pt>
                <c:pt idx="44">
                  <c:v>-0.44</c:v>
                </c:pt>
                <c:pt idx="45">
                  <c:v>-0.45</c:v>
                </c:pt>
                <c:pt idx="46">
                  <c:v>-0.46</c:v>
                </c:pt>
                <c:pt idx="47">
                  <c:v>-0.47</c:v>
                </c:pt>
                <c:pt idx="48">
                  <c:v>-0.48</c:v>
                </c:pt>
                <c:pt idx="49">
                  <c:v>-0.49</c:v>
                </c:pt>
                <c:pt idx="50">
                  <c:v>-0.5</c:v>
                </c:pt>
                <c:pt idx="51">
                  <c:v>-0.5</c:v>
                </c:pt>
                <c:pt idx="52">
                  <c:v>-0.49</c:v>
                </c:pt>
                <c:pt idx="53">
                  <c:v>-0.48</c:v>
                </c:pt>
                <c:pt idx="54">
                  <c:v>-0.47</c:v>
                </c:pt>
                <c:pt idx="55">
                  <c:v>-0.46</c:v>
                </c:pt>
                <c:pt idx="56">
                  <c:v>-0.45</c:v>
                </c:pt>
                <c:pt idx="57">
                  <c:v>-0.44</c:v>
                </c:pt>
                <c:pt idx="58">
                  <c:v>-0.43</c:v>
                </c:pt>
                <c:pt idx="59">
                  <c:v>-0.42</c:v>
                </c:pt>
                <c:pt idx="60">
                  <c:v>-0.41</c:v>
                </c:pt>
                <c:pt idx="61">
                  <c:v>-0.4</c:v>
                </c:pt>
                <c:pt idx="62">
                  <c:v>-0.38900000000000001</c:v>
                </c:pt>
                <c:pt idx="63">
                  <c:v>-0.379</c:v>
                </c:pt>
                <c:pt idx="64">
                  <c:v>-0.36899999999999999</c:v>
                </c:pt>
                <c:pt idx="65">
                  <c:v>-0.35899999999999999</c:v>
                </c:pt>
                <c:pt idx="66">
                  <c:v>-0.34899999999999998</c:v>
                </c:pt>
                <c:pt idx="67">
                  <c:v>-0.33900000000000002</c:v>
                </c:pt>
                <c:pt idx="68">
                  <c:v>-0.32900000000000001</c:v>
                </c:pt>
                <c:pt idx="69">
                  <c:v>-0.31900000000000001</c:v>
                </c:pt>
                <c:pt idx="70">
                  <c:v>-0.309</c:v>
                </c:pt>
                <c:pt idx="71">
                  <c:v>-0.29899999999999999</c:v>
                </c:pt>
                <c:pt idx="72">
                  <c:v>-0.28899999999999998</c:v>
                </c:pt>
                <c:pt idx="73">
                  <c:v>-0.27900000000000003</c:v>
                </c:pt>
                <c:pt idx="74">
                  <c:v>-0.26900000000000002</c:v>
                </c:pt>
                <c:pt idx="75">
                  <c:v>-0.25900000000000001</c:v>
                </c:pt>
                <c:pt idx="76">
                  <c:v>-0.249</c:v>
                </c:pt>
                <c:pt idx="77">
                  <c:v>-0.23899999999999999</c:v>
                </c:pt>
                <c:pt idx="78">
                  <c:v>-0.22900000000000001</c:v>
                </c:pt>
                <c:pt idx="79">
                  <c:v>-0.219</c:v>
                </c:pt>
                <c:pt idx="80">
                  <c:v>-0.20899999999999999</c:v>
                </c:pt>
                <c:pt idx="81">
                  <c:v>-0.19900000000000001</c:v>
                </c:pt>
                <c:pt idx="82">
                  <c:v>-0.188</c:v>
                </c:pt>
                <c:pt idx="83">
                  <c:v>-0.17799999999999999</c:v>
                </c:pt>
                <c:pt idx="84">
                  <c:v>-0.16800000000000001</c:v>
                </c:pt>
                <c:pt idx="85">
                  <c:v>-0.158</c:v>
                </c:pt>
                <c:pt idx="86">
                  <c:v>-0.14799999999999999</c:v>
                </c:pt>
                <c:pt idx="87">
                  <c:v>-0.13800000000000001</c:v>
                </c:pt>
                <c:pt idx="88">
                  <c:v>-0.128</c:v>
                </c:pt>
                <c:pt idx="89">
                  <c:v>-0.11799999999999999</c:v>
                </c:pt>
                <c:pt idx="90">
                  <c:v>-0.108</c:v>
                </c:pt>
                <c:pt idx="91">
                  <c:v>-9.8000000000000004E-2</c:v>
                </c:pt>
                <c:pt idx="92">
                  <c:v>-8.7999999999999995E-2</c:v>
                </c:pt>
                <c:pt idx="93">
                  <c:v>-7.7899999999999997E-2</c:v>
                </c:pt>
                <c:pt idx="94">
                  <c:v>-6.7900000000000002E-2</c:v>
                </c:pt>
                <c:pt idx="95">
                  <c:v>-5.7799999999999997E-2</c:v>
                </c:pt>
                <c:pt idx="96">
                  <c:v>-4.7800000000000002E-2</c:v>
                </c:pt>
                <c:pt idx="97">
                  <c:v>-3.7699999999999997E-2</c:v>
                </c:pt>
                <c:pt idx="98">
                  <c:v>-2.7699999999999999E-2</c:v>
                </c:pt>
                <c:pt idx="99">
                  <c:v>-1.7600000000000001E-2</c:v>
                </c:pt>
                <c:pt idx="100">
                  <c:v>-7.5500000000000003E-3</c:v>
                </c:pt>
                <c:pt idx="101">
                  <c:v>2.5000000000000001E-3</c:v>
                </c:pt>
                <c:pt idx="102">
                  <c:v>1.26E-2</c:v>
                </c:pt>
                <c:pt idx="103">
                  <c:v>2.2599999999999999E-2</c:v>
                </c:pt>
                <c:pt idx="104">
                  <c:v>3.27E-2</c:v>
                </c:pt>
                <c:pt idx="105">
                  <c:v>4.2700000000000002E-2</c:v>
                </c:pt>
                <c:pt idx="106">
                  <c:v>5.28E-2</c:v>
                </c:pt>
                <c:pt idx="107">
                  <c:v>6.2799999999999995E-2</c:v>
                </c:pt>
                <c:pt idx="108">
                  <c:v>7.2900000000000006E-2</c:v>
                </c:pt>
                <c:pt idx="109">
                  <c:v>8.2900000000000001E-2</c:v>
                </c:pt>
                <c:pt idx="110">
                  <c:v>9.2999999999999999E-2</c:v>
                </c:pt>
                <c:pt idx="111">
                  <c:v>0.10299999999999999</c:v>
                </c:pt>
                <c:pt idx="112">
                  <c:v>0.113</c:v>
                </c:pt>
                <c:pt idx="113">
                  <c:v>0.123</c:v>
                </c:pt>
                <c:pt idx="114">
                  <c:v>0.13300000000000001</c:v>
                </c:pt>
                <c:pt idx="115">
                  <c:v>0.14299999999999999</c:v>
                </c:pt>
                <c:pt idx="116">
                  <c:v>0.153</c:v>
                </c:pt>
                <c:pt idx="117">
                  <c:v>0.16300000000000001</c:v>
                </c:pt>
                <c:pt idx="118">
                  <c:v>0.17299999999999999</c:v>
                </c:pt>
                <c:pt idx="119">
                  <c:v>0.183</c:v>
                </c:pt>
                <c:pt idx="120">
                  <c:v>0.193</c:v>
                </c:pt>
                <c:pt idx="121">
                  <c:v>0.20399999999999999</c:v>
                </c:pt>
                <c:pt idx="122">
                  <c:v>0.214</c:v>
                </c:pt>
                <c:pt idx="123">
                  <c:v>0.224</c:v>
                </c:pt>
                <c:pt idx="124">
                  <c:v>0.23400000000000001</c:v>
                </c:pt>
                <c:pt idx="125">
                  <c:v>0.24399999999999999</c:v>
                </c:pt>
                <c:pt idx="126">
                  <c:v>0.254</c:v>
                </c:pt>
                <c:pt idx="127">
                  <c:v>0.26400000000000001</c:v>
                </c:pt>
                <c:pt idx="128">
                  <c:v>0.27400000000000002</c:v>
                </c:pt>
                <c:pt idx="129">
                  <c:v>0.28399999999999997</c:v>
                </c:pt>
                <c:pt idx="130">
                  <c:v>0.29399999999999998</c:v>
                </c:pt>
                <c:pt idx="131">
                  <c:v>0.30399999999999999</c:v>
                </c:pt>
                <c:pt idx="132">
                  <c:v>0.314</c:v>
                </c:pt>
                <c:pt idx="133">
                  <c:v>0.32400000000000001</c:v>
                </c:pt>
                <c:pt idx="134">
                  <c:v>0.33400000000000002</c:v>
                </c:pt>
                <c:pt idx="135">
                  <c:v>0.34399999999999997</c:v>
                </c:pt>
                <c:pt idx="136">
                  <c:v>0.35399999999999998</c:v>
                </c:pt>
                <c:pt idx="137">
                  <c:v>0.36399999999999999</c:v>
                </c:pt>
                <c:pt idx="138">
                  <c:v>0.374</c:v>
                </c:pt>
                <c:pt idx="139">
                  <c:v>0.38400000000000001</c:v>
                </c:pt>
                <c:pt idx="140">
                  <c:v>0.39400000000000002</c:v>
                </c:pt>
                <c:pt idx="141">
                  <c:v>0.40500000000000003</c:v>
                </c:pt>
                <c:pt idx="142">
                  <c:v>0.41499999999999998</c:v>
                </c:pt>
                <c:pt idx="143">
                  <c:v>0.42499999999999999</c:v>
                </c:pt>
                <c:pt idx="144">
                  <c:v>0.435</c:v>
                </c:pt>
                <c:pt idx="145">
                  <c:v>0.44500000000000001</c:v>
                </c:pt>
                <c:pt idx="146">
                  <c:v>0.45500000000000002</c:v>
                </c:pt>
                <c:pt idx="147">
                  <c:v>0.46500000000000002</c:v>
                </c:pt>
                <c:pt idx="148">
                  <c:v>0.47499999999999998</c:v>
                </c:pt>
                <c:pt idx="149">
                  <c:v>0.48499999999999999</c:v>
                </c:pt>
                <c:pt idx="150">
                  <c:v>0.495</c:v>
                </c:pt>
                <c:pt idx="151">
                  <c:v>0.505</c:v>
                </c:pt>
                <c:pt idx="152">
                  <c:v>0.51500000000000001</c:v>
                </c:pt>
                <c:pt idx="153">
                  <c:v>0.52500000000000002</c:v>
                </c:pt>
                <c:pt idx="154">
                  <c:v>0.53500000000000003</c:v>
                </c:pt>
                <c:pt idx="155">
                  <c:v>0.54500000000000004</c:v>
                </c:pt>
                <c:pt idx="156">
                  <c:v>0.55500000000000005</c:v>
                </c:pt>
                <c:pt idx="157">
                  <c:v>0.56499999999999995</c:v>
                </c:pt>
                <c:pt idx="158">
                  <c:v>0.57499999999999996</c:v>
                </c:pt>
                <c:pt idx="159">
                  <c:v>0.58499999999999996</c:v>
                </c:pt>
                <c:pt idx="160">
                  <c:v>0.59599999999999997</c:v>
                </c:pt>
                <c:pt idx="161">
                  <c:v>0.60599999999999998</c:v>
                </c:pt>
                <c:pt idx="162">
                  <c:v>0.61599999999999999</c:v>
                </c:pt>
                <c:pt idx="163">
                  <c:v>0.626</c:v>
                </c:pt>
                <c:pt idx="164">
                  <c:v>0.63600000000000001</c:v>
                </c:pt>
                <c:pt idx="165">
                  <c:v>0.64600000000000002</c:v>
                </c:pt>
                <c:pt idx="166">
                  <c:v>0.65600000000000003</c:v>
                </c:pt>
                <c:pt idx="167">
                  <c:v>0.66600000000000004</c:v>
                </c:pt>
                <c:pt idx="168">
                  <c:v>0.67600000000000005</c:v>
                </c:pt>
                <c:pt idx="169">
                  <c:v>0.68600000000000005</c:v>
                </c:pt>
                <c:pt idx="170">
                  <c:v>0.69599999999999995</c:v>
                </c:pt>
                <c:pt idx="171">
                  <c:v>0.70599999999999996</c:v>
                </c:pt>
                <c:pt idx="172">
                  <c:v>0.71599999999999997</c:v>
                </c:pt>
                <c:pt idx="173">
                  <c:v>0.72599999999999998</c:v>
                </c:pt>
                <c:pt idx="174">
                  <c:v>0.73599999999999999</c:v>
                </c:pt>
                <c:pt idx="175">
                  <c:v>0.746</c:v>
                </c:pt>
                <c:pt idx="176">
                  <c:v>0.75600000000000001</c:v>
                </c:pt>
                <c:pt idx="177">
                  <c:v>0.76600000000000001</c:v>
                </c:pt>
                <c:pt idx="178">
                  <c:v>0.77600000000000002</c:v>
                </c:pt>
                <c:pt idx="179">
                  <c:v>0.78600000000000003</c:v>
                </c:pt>
                <c:pt idx="180">
                  <c:v>0.79700000000000004</c:v>
                </c:pt>
                <c:pt idx="181">
                  <c:v>0.80700000000000005</c:v>
                </c:pt>
                <c:pt idx="182">
                  <c:v>0.81699999999999995</c:v>
                </c:pt>
                <c:pt idx="183">
                  <c:v>0.82699999999999996</c:v>
                </c:pt>
                <c:pt idx="184">
                  <c:v>0.83699999999999997</c:v>
                </c:pt>
                <c:pt idx="185">
                  <c:v>0.84699999999999998</c:v>
                </c:pt>
                <c:pt idx="186">
                  <c:v>0.85699999999999998</c:v>
                </c:pt>
                <c:pt idx="187">
                  <c:v>0.86699999999999999</c:v>
                </c:pt>
                <c:pt idx="188">
                  <c:v>0.877</c:v>
                </c:pt>
                <c:pt idx="189">
                  <c:v>0.88700000000000001</c:v>
                </c:pt>
                <c:pt idx="190">
                  <c:v>0.89700000000000002</c:v>
                </c:pt>
                <c:pt idx="191">
                  <c:v>0.90700000000000003</c:v>
                </c:pt>
                <c:pt idx="192">
                  <c:v>0.91700000000000004</c:v>
                </c:pt>
                <c:pt idx="193">
                  <c:v>0.92700000000000005</c:v>
                </c:pt>
                <c:pt idx="194">
                  <c:v>0.93700000000000006</c:v>
                </c:pt>
                <c:pt idx="195">
                  <c:v>0.94699999999999995</c:v>
                </c:pt>
                <c:pt idx="196">
                  <c:v>0.95699999999999996</c:v>
                </c:pt>
                <c:pt idx="197">
                  <c:v>0.96699999999999997</c:v>
                </c:pt>
                <c:pt idx="198">
                  <c:v>0.97699999999999998</c:v>
                </c:pt>
                <c:pt idx="199">
                  <c:v>0.98699999999999999</c:v>
                </c:pt>
                <c:pt idx="200">
                  <c:v>0.998</c:v>
                </c:pt>
                <c:pt idx="201">
                  <c:v>1.01</c:v>
                </c:pt>
                <c:pt idx="202">
                  <c:v>1.02</c:v>
                </c:pt>
                <c:pt idx="203">
                  <c:v>1.03</c:v>
                </c:pt>
                <c:pt idx="204">
                  <c:v>1.04</c:v>
                </c:pt>
                <c:pt idx="205">
                  <c:v>1.05</c:v>
                </c:pt>
                <c:pt idx="206">
                  <c:v>1.06</c:v>
                </c:pt>
                <c:pt idx="207">
                  <c:v>1.07</c:v>
                </c:pt>
                <c:pt idx="208">
                  <c:v>1.08</c:v>
                </c:pt>
                <c:pt idx="209">
                  <c:v>1.0900000000000001</c:v>
                </c:pt>
                <c:pt idx="210">
                  <c:v>1.1000000000000001</c:v>
                </c:pt>
                <c:pt idx="211">
                  <c:v>1.1100000000000001</c:v>
                </c:pt>
                <c:pt idx="212">
                  <c:v>1.1200000000000001</c:v>
                </c:pt>
                <c:pt idx="213">
                  <c:v>1.1299999999999999</c:v>
                </c:pt>
                <c:pt idx="214">
                  <c:v>1.1399999999999999</c:v>
                </c:pt>
                <c:pt idx="215">
                  <c:v>1.1499999999999999</c:v>
                </c:pt>
                <c:pt idx="216">
                  <c:v>1.1599999999999999</c:v>
                </c:pt>
                <c:pt idx="217">
                  <c:v>1.17</c:v>
                </c:pt>
                <c:pt idx="218">
                  <c:v>1.18</c:v>
                </c:pt>
                <c:pt idx="219">
                  <c:v>1.19</c:v>
                </c:pt>
                <c:pt idx="220">
                  <c:v>1.2</c:v>
                </c:pt>
                <c:pt idx="221">
                  <c:v>1.21</c:v>
                </c:pt>
                <c:pt idx="222">
                  <c:v>1.22</c:v>
                </c:pt>
                <c:pt idx="223">
                  <c:v>1.23</c:v>
                </c:pt>
                <c:pt idx="224">
                  <c:v>1.24</c:v>
                </c:pt>
                <c:pt idx="225">
                  <c:v>1.25</c:v>
                </c:pt>
                <c:pt idx="226">
                  <c:v>1.26</c:v>
                </c:pt>
                <c:pt idx="227">
                  <c:v>1.27</c:v>
                </c:pt>
                <c:pt idx="228">
                  <c:v>1.28</c:v>
                </c:pt>
                <c:pt idx="229">
                  <c:v>1.29</c:v>
                </c:pt>
                <c:pt idx="230">
                  <c:v>1.3</c:v>
                </c:pt>
                <c:pt idx="231">
                  <c:v>1.31</c:v>
                </c:pt>
                <c:pt idx="232">
                  <c:v>1.32</c:v>
                </c:pt>
                <c:pt idx="233">
                  <c:v>1.33</c:v>
                </c:pt>
                <c:pt idx="234">
                  <c:v>1.34</c:v>
                </c:pt>
                <c:pt idx="235">
                  <c:v>1.35</c:v>
                </c:pt>
                <c:pt idx="236">
                  <c:v>1.36</c:v>
                </c:pt>
                <c:pt idx="237">
                  <c:v>1.37</c:v>
                </c:pt>
                <c:pt idx="238">
                  <c:v>1.38</c:v>
                </c:pt>
                <c:pt idx="239">
                  <c:v>1.39</c:v>
                </c:pt>
                <c:pt idx="240">
                  <c:v>1.4</c:v>
                </c:pt>
                <c:pt idx="241">
                  <c:v>1.41</c:v>
                </c:pt>
                <c:pt idx="242">
                  <c:v>1.42</c:v>
                </c:pt>
                <c:pt idx="243">
                  <c:v>1.43</c:v>
                </c:pt>
                <c:pt idx="244">
                  <c:v>1.44</c:v>
                </c:pt>
                <c:pt idx="245">
                  <c:v>1.45</c:v>
                </c:pt>
                <c:pt idx="246">
                  <c:v>1.46</c:v>
                </c:pt>
                <c:pt idx="247">
                  <c:v>1.47</c:v>
                </c:pt>
                <c:pt idx="248">
                  <c:v>1.48</c:v>
                </c:pt>
                <c:pt idx="249">
                  <c:v>1.49</c:v>
                </c:pt>
                <c:pt idx="250">
                  <c:v>1.5</c:v>
                </c:pt>
                <c:pt idx="251">
                  <c:v>1.5</c:v>
                </c:pt>
                <c:pt idx="252">
                  <c:v>1.49</c:v>
                </c:pt>
                <c:pt idx="253">
                  <c:v>1.48</c:v>
                </c:pt>
                <c:pt idx="254">
                  <c:v>1.47</c:v>
                </c:pt>
                <c:pt idx="255">
                  <c:v>1.46</c:v>
                </c:pt>
                <c:pt idx="256">
                  <c:v>1.45</c:v>
                </c:pt>
                <c:pt idx="257">
                  <c:v>1.44</c:v>
                </c:pt>
                <c:pt idx="258">
                  <c:v>1.43</c:v>
                </c:pt>
                <c:pt idx="259">
                  <c:v>1.42</c:v>
                </c:pt>
                <c:pt idx="260">
                  <c:v>1.41</c:v>
                </c:pt>
                <c:pt idx="261">
                  <c:v>1.4</c:v>
                </c:pt>
                <c:pt idx="262">
                  <c:v>1.39</c:v>
                </c:pt>
                <c:pt idx="263">
                  <c:v>1.38</c:v>
                </c:pt>
                <c:pt idx="264">
                  <c:v>1.37</c:v>
                </c:pt>
                <c:pt idx="265">
                  <c:v>1.36</c:v>
                </c:pt>
                <c:pt idx="266">
                  <c:v>1.35</c:v>
                </c:pt>
                <c:pt idx="267">
                  <c:v>1.34</c:v>
                </c:pt>
                <c:pt idx="268">
                  <c:v>1.33</c:v>
                </c:pt>
                <c:pt idx="269">
                  <c:v>1.32</c:v>
                </c:pt>
                <c:pt idx="270">
                  <c:v>1.31</c:v>
                </c:pt>
                <c:pt idx="271">
                  <c:v>1.3</c:v>
                </c:pt>
                <c:pt idx="272">
                  <c:v>1.29</c:v>
                </c:pt>
                <c:pt idx="273">
                  <c:v>1.28</c:v>
                </c:pt>
                <c:pt idx="274">
                  <c:v>1.27</c:v>
                </c:pt>
                <c:pt idx="275">
                  <c:v>1.26</c:v>
                </c:pt>
                <c:pt idx="276">
                  <c:v>1.25</c:v>
                </c:pt>
                <c:pt idx="277">
                  <c:v>1.24</c:v>
                </c:pt>
                <c:pt idx="278">
                  <c:v>1.23</c:v>
                </c:pt>
                <c:pt idx="279">
                  <c:v>1.22</c:v>
                </c:pt>
                <c:pt idx="280">
                  <c:v>1.21</c:v>
                </c:pt>
                <c:pt idx="281">
                  <c:v>1.2</c:v>
                </c:pt>
                <c:pt idx="282">
                  <c:v>1.19</c:v>
                </c:pt>
                <c:pt idx="283">
                  <c:v>1.18</c:v>
                </c:pt>
                <c:pt idx="284">
                  <c:v>1.17</c:v>
                </c:pt>
                <c:pt idx="285">
                  <c:v>1.1599999999999999</c:v>
                </c:pt>
                <c:pt idx="286">
                  <c:v>1.1499999999999999</c:v>
                </c:pt>
                <c:pt idx="287">
                  <c:v>1.1399999999999999</c:v>
                </c:pt>
                <c:pt idx="288">
                  <c:v>1.1299999999999999</c:v>
                </c:pt>
                <c:pt idx="289">
                  <c:v>1.1200000000000001</c:v>
                </c:pt>
                <c:pt idx="290">
                  <c:v>1.1100000000000001</c:v>
                </c:pt>
                <c:pt idx="291">
                  <c:v>1.1000000000000001</c:v>
                </c:pt>
                <c:pt idx="292">
                  <c:v>1.0900000000000001</c:v>
                </c:pt>
                <c:pt idx="293">
                  <c:v>1.08</c:v>
                </c:pt>
                <c:pt idx="294">
                  <c:v>1.07</c:v>
                </c:pt>
                <c:pt idx="295">
                  <c:v>1.06</c:v>
                </c:pt>
                <c:pt idx="296">
                  <c:v>1.05</c:v>
                </c:pt>
                <c:pt idx="297">
                  <c:v>1.04</c:v>
                </c:pt>
                <c:pt idx="298">
                  <c:v>1.03</c:v>
                </c:pt>
                <c:pt idx="299">
                  <c:v>1.02</c:v>
                </c:pt>
                <c:pt idx="300">
                  <c:v>1.01</c:v>
                </c:pt>
                <c:pt idx="301">
                  <c:v>0.998</c:v>
                </c:pt>
                <c:pt idx="302">
                  <c:v>0.98699999999999999</c:v>
                </c:pt>
                <c:pt idx="303">
                  <c:v>0.97699999999999998</c:v>
                </c:pt>
                <c:pt idx="304">
                  <c:v>0.96699999999999997</c:v>
                </c:pt>
                <c:pt idx="305">
                  <c:v>0.95699999999999996</c:v>
                </c:pt>
                <c:pt idx="306">
                  <c:v>0.94699999999999995</c:v>
                </c:pt>
                <c:pt idx="307">
                  <c:v>0.93700000000000006</c:v>
                </c:pt>
                <c:pt idx="308">
                  <c:v>0.92700000000000005</c:v>
                </c:pt>
                <c:pt idx="309">
                  <c:v>0.91700000000000004</c:v>
                </c:pt>
                <c:pt idx="310">
                  <c:v>0.90700000000000003</c:v>
                </c:pt>
                <c:pt idx="311">
                  <c:v>0.89700000000000002</c:v>
                </c:pt>
                <c:pt idx="312">
                  <c:v>0.88700000000000001</c:v>
                </c:pt>
                <c:pt idx="313">
                  <c:v>0.877</c:v>
                </c:pt>
                <c:pt idx="314">
                  <c:v>0.86699999999999999</c:v>
                </c:pt>
                <c:pt idx="315">
                  <c:v>0.85699999999999998</c:v>
                </c:pt>
                <c:pt idx="316">
                  <c:v>0.84699999999999998</c:v>
                </c:pt>
                <c:pt idx="317">
                  <c:v>0.83699999999999997</c:v>
                </c:pt>
                <c:pt idx="318">
                  <c:v>0.82699999999999996</c:v>
                </c:pt>
                <c:pt idx="319">
                  <c:v>0.81699999999999995</c:v>
                </c:pt>
                <c:pt idx="320">
                  <c:v>0.80700000000000005</c:v>
                </c:pt>
                <c:pt idx="321">
                  <c:v>0.79700000000000004</c:v>
                </c:pt>
                <c:pt idx="322">
                  <c:v>0.78600000000000003</c:v>
                </c:pt>
                <c:pt idx="323">
                  <c:v>0.77600000000000002</c:v>
                </c:pt>
                <c:pt idx="324">
                  <c:v>0.76600000000000001</c:v>
                </c:pt>
                <c:pt idx="325">
                  <c:v>0.75600000000000001</c:v>
                </c:pt>
                <c:pt idx="326">
                  <c:v>0.746</c:v>
                </c:pt>
                <c:pt idx="327">
                  <c:v>0.73599999999999999</c:v>
                </c:pt>
                <c:pt idx="328">
                  <c:v>0.72599999999999998</c:v>
                </c:pt>
                <c:pt idx="329">
                  <c:v>0.71599999999999997</c:v>
                </c:pt>
                <c:pt idx="330">
                  <c:v>0.70599999999999996</c:v>
                </c:pt>
                <c:pt idx="331">
                  <c:v>0.69599999999999995</c:v>
                </c:pt>
                <c:pt idx="332">
                  <c:v>0.68600000000000005</c:v>
                </c:pt>
                <c:pt idx="333">
                  <c:v>0.67600000000000005</c:v>
                </c:pt>
                <c:pt idx="334">
                  <c:v>0.66600000000000004</c:v>
                </c:pt>
                <c:pt idx="335">
                  <c:v>0.65600000000000003</c:v>
                </c:pt>
                <c:pt idx="336">
                  <c:v>0.64600000000000002</c:v>
                </c:pt>
                <c:pt idx="337">
                  <c:v>0.63600000000000001</c:v>
                </c:pt>
                <c:pt idx="338">
                  <c:v>0.626</c:v>
                </c:pt>
                <c:pt idx="339">
                  <c:v>0.61599999999999999</c:v>
                </c:pt>
                <c:pt idx="340">
                  <c:v>0.60599999999999998</c:v>
                </c:pt>
                <c:pt idx="341">
                  <c:v>0.59599999999999997</c:v>
                </c:pt>
                <c:pt idx="342">
                  <c:v>0.58499999999999996</c:v>
                </c:pt>
                <c:pt idx="343">
                  <c:v>0.57499999999999996</c:v>
                </c:pt>
                <c:pt idx="344">
                  <c:v>0.56499999999999995</c:v>
                </c:pt>
                <c:pt idx="345">
                  <c:v>0.55500000000000005</c:v>
                </c:pt>
                <c:pt idx="346">
                  <c:v>0.54500000000000004</c:v>
                </c:pt>
                <c:pt idx="347">
                  <c:v>0.53500000000000003</c:v>
                </c:pt>
                <c:pt idx="348">
                  <c:v>0.52500000000000002</c:v>
                </c:pt>
                <c:pt idx="349">
                  <c:v>0.51500000000000001</c:v>
                </c:pt>
                <c:pt idx="350">
                  <c:v>0.505</c:v>
                </c:pt>
                <c:pt idx="351">
                  <c:v>0.495</c:v>
                </c:pt>
                <c:pt idx="352">
                  <c:v>0.48499999999999999</c:v>
                </c:pt>
                <c:pt idx="353">
                  <c:v>0.47499999999999998</c:v>
                </c:pt>
                <c:pt idx="354">
                  <c:v>0.46500000000000002</c:v>
                </c:pt>
                <c:pt idx="355">
                  <c:v>0.45500000000000002</c:v>
                </c:pt>
                <c:pt idx="356">
                  <c:v>0.44500000000000001</c:v>
                </c:pt>
                <c:pt idx="357">
                  <c:v>0.435</c:v>
                </c:pt>
                <c:pt idx="358">
                  <c:v>0.42499999999999999</c:v>
                </c:pt>
                <c:pt idx="359">
                  <c:v>0.41499999999999998</c:v>
                </c:pt>
                <c:pt idx="360">
                  <c:v>0.40500000000000003</c:v>
                </c:pt>
                <c:pt idx="361">
                  <c:v>0.39400000000000002</c:v>
                </c:pt>
                <c:pt idx="362">
                  <c:v>0.38400000000000001</c:v>
                </c:pt>
                <c:pt idx="363">
                  <c:v>0.374</c:v>
                </c:pt>
                <c:pt idx="364">
                  <c:v>0.36399999999999999</c:v>
                </c:pt>
                <c:pt idx="365">
                  <c:v>0.35399999999999998</c:v>
                </c:pt>
                <c:pt idx="366">
                  <c:v>0.34399999999999997</c:v>
                </c:pt>
                <c:pt idx="367">
                  <c:v>0.33400000000000002</c:v>
                </c:pt>
                <c:pt idx="368">
                  <c:v>0.32400000000000001</c:v>
                </c:pt>
                <c:pt idx="369">
                  <c:v>0.314</c:v>
                </c:pt>
                <c:pt idx="370">
                  <c:v>0.30399999999999999</c:v>
                </c:pt>
                <c:pt idx="371">
                  <c:v>0.29399999999999998</c:v>
                </c:pt>
                <c:pt idx="372">
                  <c:v>0.28399999999999997</c:v>
                </c:pt>
                <c:pt idx="373">
                  <c:v>0.27400000000000002</c:v>
                </c:pt>
                <c:pt idx="374">
                  <c:v>0.26400000000000001</c:v>
                </c:pt>
                <c:pt idx="375">
                  <c:v>0.254</c:v>
                </c:pt>
                <c:pt idx="376">
                  <c:v>0.24399999999999999</c:v>
                </c:pt>
                <c:pt idx="377">
                  <c:v>0.23400000000000001</c:v>
                </c:pt>
                <c:pt idx="378">
                  <c:v>0.224</c:v>
                </c:pt>
                <c:pt idx="379">
                  <c:v>0.214</c:v>
                </c:pt>
                <c:pt idx="380">
                  <c:v>0.20399999999999999</c:v>
                </c:pt>
                <c:pt idx="381">
                  <c:v>0.193</c:v>
                </c:pt>
                <c:pt idx="382">
                  <c:v>0.183</c:v>
                </c:pt>
                <c:pt idx="383">
                  <c:v>0.17299999999999999</c:v>
                </c:pt>
                <c:pt idx="384">
                  <c:v>0.16300000000000001</c:v>
                </c:pt>
                <c:pt idx="385">
                  <c:v>0.153</c:v>
                </c:pt>
                <c:pt idx="386">
                  <c:v>0.14299999999999999</c:v>
                </c:pt>
                <c:pt idx="387">
                  <c:v>0.13300000000000001</c:v>
                </c:pt>
                <c:pt idx="388">
                  <c:v>0.123</c:v>
                </c:pt>
                <c:pt idx="389">
                  <c:v>0.113</c:v>
                </c:pt>
                <c:pt idx="390">
                  <c:v>0.10299999999999999</c:v>
                </c:pt>
                <c:pt idx="391">
                  <c:v>9.2999999999999999E-2</c:v>
                </c:pt>
                <c:pt idx="392">
                  <c:v>8.2900000000000001E-2</c:v>
                </c:pt>
                <c:pt idx="393">
                  <c:v>7.2900000000000006E-2</c:v>
                </c:pt>
                <c:pt idx="394">
                  <c:v>6.2799999999999995E-2</c:v>
                </c:pt>
                <c:pt idx="395">
                  <c:v>5.28E-2</c:v>
                </c:pt>
                <c:pt idx="396">
                  <c:v>4.2700000000000002E-2</c:v>
                </c:pt>
                <c:pt idx="397">
                  <c:v>3.27E-2</c:v>
                </c:pt>
                <c:pt idx="398">
                  <c:v>2.2599999999999999E-2</c:v>
                </c:pt>
                <c:pt idx="399">
                  <c:v>1.26E-2</c:v>
                </c:pt>
                <c:pt idx="400">
                  <c:v>2.5000000000000001E-3</c:v>
                </c:pt>
              </c:numCache>
            </c:numRef>
          </c:xVal>
          <c:yVal>
            <c:numRef>
              <c:f>'calculate efficiencies'!$K$10:$K$410</c:f>
              <c:numCache>
                <c:formatCode>General</c:formatCode>
                <c:ptCount val="401"/>
                <c:pt idx="0">
                  <c:v>-4.6044226044226049</c:v>
                </c:pt>
                <c:pt idx="1">
                  <c:v>-4.8796068796068797</c:v>
                </c:pt>
                <c:pt idx="2">
                  <c:v>-5.1105651105651102</c:v>
                </c:pt>
                <c:pt idx="3">
                  <c:v>-5.4054054054054053</c:v>
                </c:pt>
                <c:pt idx="4">
                  <c:v>-5.6511056511056514</c:v>
                </c:pt>
                <c:pt idx="5">
                  <c:v>-5.8476658476658478</c:v>
                </c:pt>
                <c:pt idx="6">
                  <c:v>-6.0933660933660931</c:v>
                </c:pt>
                <c:pt idx="7">
                  <c:v>-6.3390663390663393</c:v>
                </c:pt>
                <c:pt idx="8">
                  <c:v>-6.5847665847665855</c:v>
                </c:pt>
                <c:pt idx="9">
                  <c:v>-6.8304668304668299</c:v>
                </c:pt>
                <c:pt idx="10">
                  <c:v>-7.076167076167077</c:v>
                </c:pt>
                <c:pt idx="11">
                  <c:v>-7.3218673218673214</c:v>
                </c:pt>
                <c:pt idx="12">
                  <c:v>-7.5675675675675675</c:v>
                </c:pt>
                <c:pt idx="13">
                  <c:v>-7.8132678132678137</c:v>
                </c:pt>
                <c:pt idx="14">
                  <c:v>-8.058968058968059</c:v>
                </c:pt>
                <c:pt idx="15">
                  <c:v>-8.3046683046683043</c:v>
                </c:pt>
                <c:pt idx="16">
                  <c:v>-8.5995085995085994</c:v>
                </c:pt>
                <c:pt idx="17">
                  <c:v>-8.8943488943488962</c:v>
                </c:pt>
                <c:pt idx="18">
                  <c:v>-9.1891891891891895</c:v>
                </c:pt>
                <c:pt idx="19">
                  <c:v>-9.4840294840294845</c:v>
                </c:pt>
                <c:pt idx="20">
                  <c:v>-9.7788697788697796</c:v>
                </c:pt>
                <c:pt idx="21">
                  <c:v>-10.122850122850123</c:v>
                </c:pt>
                <c:pt idx="22">
                  <c:v>-10.466830466830466</c:v>
                </c:pt>
                <c:pt idx="23">
                  <c:v>-10.85995085995086</c:v>
                </c:pt>
                <c:pt idx="24">
                  <c:v>-11.203931203931205</c:v>
                </c:pt>
                <c:pt idx="25">
                  <c:v>-11.597051597051596</c:v>
                </c:pt>
                <c:pt idx="26">
                  <c:v>-11.990171990171991</c:v>
                </c:pt>
                <c:pt idx="27">
                  <c:v>-12.432432432432433</c:v>
                </c:pt>
                <c:pt idx="28">
                  <c:v>-12.874692874692876</c:v>
                </c:pt>
                <c:pt idx="29">
                  <c:v>-13.316953316953315</c:v>
                </c:pt>
                <c:pt idx="30">
                  <c:v>-13.808353808353809</c:v>
                </c:pt>
                <c:pt idx="31">
                  <c:v>-14.299754299754301</c:v>
                </c:pt>
                <c:pt idx="32">
                  <c:v>-14.79115479115479</c:v>
                </c:pt>
                <c:pt idx="33">
                  <c:v>-15.331695331695332</c:v>
                </c:pt>
                <c:pt idx="34">
                  <c:v>-15.872235872235873</c:v>
                </c:pt>
                <c:pt idx="35">
                  <c:v>-16.41277641277641</c:v>
                </c:pt>
                <c:pt idx="36">
                  <c:v>-17.051597051597049</c:v>
                </c:pt>
                <c:pt idx="37">
                  <c:v>-17.64127764127764</c:v>
                </c:pt>
                <c:pt idx="38">
                  <c:v>-18.280098280098279</c:v>
                </c:pt>
                <c:pt idx="39">
                  <c:v>-18.918918918918916</c:v>
                </c:pt>
                <c:pt idx="40">
                  <c:v>-19.557739557739559</c:v>
                </c:pt>
                <c:pt idx="41">
                  <c:v>-20.245700245700245</c:v>
                </c:pt>
                <c:pt idx="42">
                  <c:v>-20.933660933660931</c:v>
                </c:pt>
                <c:pt idx="43">
                  <c:v>-21.670761670761671</c:v>
                </c:pt>
                <c:pt idx="44">
                  <c:v>-22.40786240786241</c:v>
                </c:pt>
                <c:pt idx="45">
                  <c:v>-23.243243243243246</c:v>
                </c:pt>
                <c:pt idx="46">
                  <c:v>-24.029484029484028</c:v>
                </c:pt>
                <c:pt idx="47">
                  <c:v>-24.864864864864867</c:v>
                </c:pt>
                <c:pt idx="48">
                  <c:v>-25.651105651105652</c:v>
                </c:pt>
                <c:pt idx="49">
                  <c:v>-26.535626535626538</c:v>
                </c:pt>
                <c:pt idx="50">
                  <c:v>-27.371007371007369</c:v>
                </c:pt>
                <c:pt idx="51">
                  <c:v>-27.469287469287472</c:v>
                </c:pt>
                <c:pt idx="52">
                  <c:v>-26.879606879606875</c:v>
                </c:pt>
                <c:pt idx="53">
                  <c:v>-26.240786240786235</c:v>
                </c:pt>
                <c:pt idx="54">
                  <c:v>-25.601965601965603</c:v>
                </c:pt>
                <c:pt idx="55">
                  <c:v>-24.963144963144963</c:v>
                </c:pt>
                <c:pt idx="56">
                  <c:v>-24.324324324324323</c:v>
                </c:pt>
                <c:pt idx="57">
                  <c:v>-23.734643734643733</c:v>
                </c:pt>
                <c:pt idx="58">
                  <c:v>-23.095823095823093</c:v>
                </c:pt>
                <c:pt idx="59">
                  <c:v>-22.506142506142506</c:v>
                </c:pt>
                <c:pt idx="60">
                  <c:v>-21.867321867321866</c:v>
                </c:pt>
                <c:pt idx="61">
                  <c:v>-21.277641277641276</c:v>
                </c:pt>
                <c:pt idx="62">
                  <c:v>-20.687960687960686</c:v>
                </c:pt>
                <c:pt idx="63">
                  <c:v>-20.0982800982801</c:v>
                </c:pt>
                <c:pt idx="64">
                  <c:v>-19.508599508599509</c:v>
                </c:pt>
                <c:pt idx="65">
                  <c:v>-18.918918918918916</c:v>
                </c:pt>
                <c:pt idx="66">
                  <c:v>-18.378378378378379</c:v>
                </c:pt>
                <c:pt idx="67">
                  <c:v>-17.837837837837839</c:v>
                </c:pt>
                <c:pt idx="68">
                  <c:v>-17.297297297297295</c:v>
                </c:pt>
                <c:pt idx="69">
                  <c:v>-16.756756756756754</c:v>
                </c:pt>
                <c:pt idx="70">
                  <c:v>-16.216216216216218</c:v>
                </c:pt>
                <c:pt idx="71">
                  <c:v>-15.724815724815725</c:v>
                </c:pt>
                <c:pt idx="72">
                  <c:v>-15.233415233415233</c:v>
                </c:pt>
                <c:pt idx="73">
                  <c:v>-14.742014742014742</c:v>
                </c:pt>
                <c:pt idx="74">
                  <c:v>-14.25061425061425</c:v>
                </c:pt>
                <c:pt idx="75">
                  <c:v>-13.759213759213758</c:v>
                </c:pt>
                <c:pt idx="76">
                  <c:v>-13.316953316953315</c:v>
                </c:pt>
                <c:pt idx="77">
                  <c:v>-12.874692874692876</c:v>
                </c:pt>
                <c:pt idx="78">
                  <c:v>-12.432432432432433</c:v>
                </c:pt>
                <c:pt idx="79">
                  <c:v>-11.990171990171991</c:v>
                </c:pt>
                <c:pt idx="80">
                  <c:v>-11.597051597051596</c:v>
                </c:pt>
                <c:pt idx="81">
                  <c:v>-11.203931203931205</c:v>
                </c:pt>
                <c:pt idx="82">
                  <c:v>-10.810810810810811</c:v>
                </c:pt>
                <c:pt idx="83">
                  <c:v>-10.417690417690418</c:v>
                </c:pt>
                <c:pt idx="84">
                  <c:v>-10.024570024570023</c:v>
                </c:pt>
                <c:pt idx="85">
                  <c:v>-9.6805896805896801</c:v>
                </c:pt>
                <c:pt idx="86">
                  <c:v>-9.2874692874692872</c:v>
                </c:pt>
                <c:pt idx="87">
                  <c:v>-8.9434889434889424</c:v>
                </c:pt>
                <c:pt idx="88">
                  <c:v>-8.5995085995085994</c:v>
                </c:pt>
                <c:pt idx="89">
                  <c:v>-8.2555282555282545</c:v>
                </c:pt>
                <c:pt idx="90">
                  <c:v>-7.9115479115479115</c:v>
                </c:pt>
                <c:pt idx="91">
                  <c:v>-7.5675675675675675</c:v>
                </c:pt>
                <c:pt idx="92">
                  <c:v>-7.2235872235872236</c:v>
                </c:pt>
                <c:pt idx="93">
                  <c:v>-6.9287469287469294</c:v>
                </c:pt>
                <c:pt idx="94">
                  <c:v>-6.5847665847665855</c:v>
                </c:pt>
                <c:pt idx="95">
                  <c:v>-6.2407862407862407</c:v>
                </c:pt>
                <c:pt idx="96">
                  <c:v>-5.8968058968058976</c:v>
                </c:pt>
                <c:pt idx="97">
                  <c:v>-5.5528255528255519</c:v>
                </c:pt>
                <c:pt idx="98">
                  <c:v>-5.15970515970516</c:v>
                </c:pt>
                <c:pt idx="99">
                  <c:v>-4.8206388206388207</c:v>
                </c:pt>
                <c:pt idx="100">
                  <c:v>-4.4422604422604426</c:v>
                </c:pt>
                <c:pt idx="101">
                  <c:v>-4.0442260442260443</c:v>
                </c:pt>
                <c:pt idx="102">
                  <c:v>-3.6265356265356266</c:v>
                </c:pt>
                <c:pt idx="103">
                  <c:v>-3.189189189189189</c:v>
                </c:pt>
                <c:pt idx="104">
                  <c:v>-2.7321867321867321</c:v>
                </c:pt>
                <c:pt idx="105">
                  <c:v>-2.2457002457002457</c:v>
                </c:pt>
                <c:pt idx="106">
                  <c:v>-1.7346437346437344</c:v>
                </c:pt>
                <c:pt idx="107">
                  <c:v>-1.1941031941031941</c:v>
                </c:pt>
                <c:pt idx="108">
                  <c:v>-0.61916461916461918</c:v>
                </c:pt>
                <c:pt idx="109">
                  <c:v>-4.5552825552825554E-2</c:v>
                </c:pt>
                <c:pt idx="110">
                  <c:v>0.53562653562653562</c:v>
                </c:pt>
                <c:pt idx="111">
                  <c:v>1.203931203931204</c:v>
                </c:pt>
                <c:pt idx="112">
                  <c:v>1.9115479115479115</c:v>
                </c:pt>
                <c:pt idx="113">
                  <c:v>2.6437346437346436</c:v>
                </c:pt>
                <c:pt idx="114">
                  <c:v>3.42014742014742</c:v>
                </c:pt>
                <c:pt idx="115">
                  <c:v>4.2162162162162167</c:v>
                </c:pt>
                <c:pt idx="116">
                  <c:v>5.0614250614250613</c:v>
                </c:pt>
                <c:pt idx="117">
                  <c:v>5.7985257985257981</c:v>
                </c:pt>
                <c:pt idx="118">
                  <c:v>6.7321867321867312</c:v>
                </c:pt>
                <c:pt idx="119">
                  <c:v>7.6658476658476662</c:v>
                </c:pt>
                <c:pt idx="120">
                  <c:v>8.5995085995085994</c:v>
                </c:pt>
                <c:pt idx="121">
                  <c:v>9.5823095823095823</c:v>
                </c:pt>
                <c:pt idx="122">
                  <c:v>10.614250614250615</c:v>
                </c:pt>
                <c:pt idx="123">
                  <c:v>11.646191646191646</c:v>
                </c:pt>
                <c:pt idx="124">
                  <c:v>12.727272727272728</c:v>
                </c:pt>
                <c:pt idx="125">
                  <c:v>13.808353808353809</c:v>
                </c:pt>
                <c:pt idx="126">
                  <c:v>14.88943488943489</c:v>
                </c:pt>
                <c:pt idx="127">
                  <c:v>16.019656019656018</c:v>
                </c:pt>
                <c:pt idx="128">
                  <c:v>17.199017199017199</c:v>
                </c:pt>
                <c:pt idx="129">
                  <c:v>18.378378378378379</c:v>
                </c:pt>
                <c:pt idx="130">
                  <c:v>19.557739557739559</c:v>
                </c:pt>
                <c:pt idx="131">
                  <c:v>20.737100737100736</c:v>
                </c:pt>
                <c:pt idx="132">
                  <c:v>21.965601965601966</c:v>
                </c:pt>
                <c:pt idx="133">
                  <c:v>23.243243243243246</c:v>
                </c:pt>
                <c:pt idx="134">
                  <c:v>24.471744471744469</c:v>
                </c:pt>
                <c:pt idx="135">
                  <c:v>25.749385749385752</c:v>
                </c:pt>
                <c:pt idx="136">
                  <c:v>27.027027027027028</c:v>
                </c:pt>
                <c:pt idx="137">
                  <c:v>28.304668304668308</c:v>
                </c:pt>
                <c:pt idx="138">
                  <c:v>29.63144963144963</c:v>
                </c:pt>
                <c:pt idx="139">
                  <c:v>30.95823095823096</c:v>
                </c:pt>
                <c:pt idx="140">
                  <c:v>32.285012285012286</c:v>
                </c:pt>
                <c:pt idx="141">
                  <c:v>33.611793611793615</c:v>
                </c:pt>
                <c:pt idx="142">
                  <c:v>34.987714987714988</c:v>
                </c:pt>
                <c:pt idx="143">
                  <c:v>36.314496314496317</c:v>
                </c:pt>
                <c:pt idx="144">
                  <c:v>37.690417690417689</c:v>
                </c:pt>
                <c:pt idx="145">
                  <c:v>39.066339066339069</c:v>
                </c:pt>
                <c:pt idx="146">
                  <c:v>40.442260442260441</c:v>
                </c:pt>
                <c:pt idx="147">
                  <c:v>41.867321867321863</c:v>
                </c:pt>
                <c:pt idx="148">
                  <c:v>43.243243243243242</c:v>
                </c:pt>
                <c:pt idx="149">
                  <c:v>44.668304668304671</c:v>
                </c:pt>
                <c:pt idx="150">
                  <c:v>46.044226044226043</c:v>
                </c:pt>
                <c:pt idx="151">
                  <c:v>47.518427518427515</c:v>
                </c:pt>
                <c:pt idx="152">
                  <c:v>48.943488943488937</c:v>
                </c:pt>
                <c:pt idx="153">
                  <c:v>50.122850122850124</c:v>
                </c:pt>
                <c:pt idx="154">
                  <c:v>51.597051597051596</c:v>
                </c:pt>
                <c:pt idx="155">
                  <c:v>53.071253071253075</c:v>
                </c:pt>
                <c:pt idx="156">
                  <c:v>54.545454545454547</c:v>
                </c:pt>
                <c:pt idx="157">
                  <c:v>56.019656019656011</c:v>
                </c:pt>
                <c:pt idx="158">
                  <c:v>57.49385749385749</c:v>
                </c:pt>
                <c:pt idx="159">
                  <c:v>58.968058968058969</c:v>
                </c:pt>
                <c:pt idx="160">
                  <c:v>60.442260442260441</c:v>
                </c:pt>
                <c:pt idx="161">
                  <c:v>61.91646191646192</c:v>
                </c:pt>
                <c:pt idx="162">
                  <c:v>63.390663390663384</c:v>
                </c:pt>
                <c:pt idx="163">
                  <c:v>64.86486486486487</c:v>
                </c:pt>
                <c:pt idx="164">
                  <c:v>66.339066339066349</c:v>
                </c:pt>
                <c:pt idx="165">
                  <c:v>67.813267813267814</c:v>
                </c:pt>
                <c:pt idx="166">
                  <c:v>69.287469287469278</c:v>
                </c:pt>
                <c:pt idx="167">
                  <c:v>70.761670761670771</c:v>
                </c:pt>
                <c:pt idx="168">
                  <c:v>72.235872235872236</c:v>
                </c:pt>
                <c:pt idx="169">
                  <c:v>73.710073710073715</c:v>
                </c:pt>
                <c:pt idx="170">
                  <c:v>75.18427518427518</c:v>
                </c:pt>
                <c:pt idx="171">
                  <c:v>77.149877149877156</c:v>
                </c:pt>
                <c:pt idx="172">
                  <c:v>78.624078624078635</c:v>
                </c:pt>
                <c:pt idx="173">
                  <c:v>80.0982800982801</c:v>
                </c:pt>
                <c:pt idx="174">
                  <c:v>81.572481572481564</c:v>
                </c:pt>
                <c:pt idx="175">
                  <c:v>83.046683046683057</c:v>
                </c:pt>
                <c:pt idx="176">
                  <c:v>84.520884520884522</c:v>
                </c:pt>
                <c:pt idx="177">
                  <c:v>85.995085995086001</c:v>
                </c:pt>
                <c:pt idx="178">
                  <c:v>87.469287469287465</c:v>
                </c:pt>
                <c:pt idx="179">
                  <c:v>88.943488943488944</c:v>
                </c:pt>
                <c:pt idx="180">
                  <c:v>90.417690417690423</c:v>
                </c:pt>
                <c:pt idx="181">
                  <c:v>91.891891891891888</c:v>
                </c:pt>
                <c:pt idx="182">
                  <c:v>93.366093366093367</c:v>
                </c:pt>
                <c:pt idx="183">
                  <c:v>95.331695331695343</c:v>
                </c:pt>
                <c:pt idx="184">
                  <c:v>96.805896805896808</c:v>
                </c:pt>
                <c:pt idx="185">
                  <c:v>98.280098280098287</c:v>
                </c:pt>
                <c:pt idx="186">
                  <c:v>99.754299754299765</c:v>
                </c:pt>
                <c:pt idx="187">
                  <c:v>101.22850122850123</c:v>
                </c:pt>
                <c:pt idx="188">
                  <c:v>102.70270270270269</c:v>
                </c:pt>
                <c:pt idx="189">
                  <c:v>104.17690417690419</c:v>
                </c:pt>
                <c:pt idx="190">
                  <c:v>106.14250614250615</c:v>
                </c:pt>
                <c:pt idx="191">
                  <c:v>107.61670761670761</c:v>
                </c:pt>
                <c:pt idx="192">
                  <c:v>109.09090909090909</c:v>
                </c:pt>
                <c:pt idx="193">
                  <c:v>110.56511056511056</c:v>
                </c:pt>
                <c:pt idx="194">
                  <c:v>112.03931203931202</c:v>
                </c:pt>
                <c:pt idx="195">
                  <c:v>113.51351351351352</c:v>
                </c:pt>
                <c:pt idx="196">
                  <c:v>114.98771498771498</c:v>
                </c:pt>
                <c:pt idx="197">
                  <c:v>116.95331695331697</c:v>
                </c:pt>
                <c:pt idx="198">
                  <c:v>118.42751842751841</c:v>
                </c:pt>
                <c:pt idx="199">
                  <c:v>119.9017199017199</c:v>
                </c:pt>
                <c:pt idx="200">
                  <c:v>121.37592137592137</c:v>
                </c:pt>
                <c:pt idx="201">
                  <c:v>122.85012285012284</c:v>
                </c:pt>
                <c:pt idx="202">
                  <c:v>124.32432432432434</c:v>
                </c:pt>
                <c:pt idx="203">
                  <c:v>125.7985257985258</c:v>
                </c:pt>
                <c:pt idx="204">
                  <c:v>127.76412776412776</c:v>
                </c:pt>
                <c:pt idx="205">
                  <c:v>129.23832923832924</c:v>
                </c:pt>
                <c:pt idx="206">
                  <c:v>130.71253071253071</c:v>
                </c:pt>
                <c:pt idx="207">
                  <c:v>132.18673218673217</c:v>
                </c:pt>
                <c:pt idx="208">
                  <c:v>133.66093366093367</c:v>
                </c:pt>
                <c:pt idx="209">
                  <c:v>135.13513513513513</c:v>
                </c:pt>
                <c:pt idx="210">
                  <c:v>136.60933660933659</c:v>
                </c:pt>
                <c:pt idx="211">
                  <c:v>138.57493857493856</c:v>
                </c:pt>
                <c:pt idx="212">
                  <c:v>140.04914004914005</c:v>
                </c:pt>
                <c:pt idx="213">
                  <c:v>141.52334152334154</c:v>
                </c:pt>
                <c:pt idx="214">
                  <c:v>142.99754299754298</c:v>
                </c:pt>
                <c:pt idx="215">
                  <c:v>144.47174447174447</c:v>
                </c:pt>
                <c:pt idx="216">
                  <c:v>145.94594594594597</c:v>
                </c:pt>
                <c:pt idx="217">
                  <c:v>147.42014742014743</c:v>
                </c:pt>
                <c:pt idx="218">
                  <c:v>149.38574938574939</c:v>
                </c:pt>
                <c:pt idx="219">
                  <c:v>150.85995085995086</c:v>
                </c:pt>
                <c:pt idx="220">
                  <c:v>152.33415233415235</c:v>
                </c:pt>
                <c:pt idx="221">
                  <c:v>153.80835380835381</c:v>
                </c:pt>
                <c:pt idx="222">
                  <c:v>155.28255528255528</c:v>
                </c:pt>
                <c:pt idx="223">
                  <c:v>156.75675675675674</c:v>
                </c:pt>
                <c:pt idx="224">
                  <c:v>158.23095823095824</c:v>
                </c:pt>
                <c:pt idx="225">
                  <c:v>159.7051597051597</c:v>
                </c:pt>
                <c:pt idx="226">
                  <c:v>161.67076167076166</c:v>
                </c:pt>
                <c:pt idx="227">
                  <c:v>163.14496314496313</c:v>
                </c:pt>
                <c:pt idx="228">
                  <c:v>164.61916461916462</c:v>
                </c:pt>
                <c:pt idx="229">
                  <c:v>166.09336609336611</c:v>
                </c:pt>
                <c:pt idx="230">
                  <c:v>167.56756756756755</c:v>
                </c:pt>
                <c:pt idx="231">
                  <c:v>169.04176904176904</c:v>
                </c:pt>
                <c:pt idx="232">
                  <c:v>170.51597051597054</c:v>
                </c:pt>
                <c:pt idx="233">
                  <c:v>172.4815724815725</c:v>
                </c:pt>
                <c:pt idx="234">
                  <c:v>173.95577395577396</c:v>
                </c:pt>
                <c:pt idx="235">
                  <c:v>175.42997542997543</c:v>
                </c:pt>
                <c:pt idx="236">
                  <c:v>176.90417690417692</c:v>
                </c:pt>
                <c:pt idx="237">
                  <c:v>178.37837837837839</c:v>
                </c:pt>
                <c:pt idx="238">
                  <c:v>179.85257985257985</c:v>
                </c:pt>
                <c:pt idx="239">
                  <c:v>181.32678132678132</c:v>
                </c:pt>
                <c:pt idx="240">
                  <c:v>183.29238329238328</c:v>
                </c:pt>
                <c:pt idx="241">
                  <c:v>184.76658476658474</c:v>
                </c:pt>
                <c:pt idx="242">
                  <c:v>186.24078624078624</c:v>
                </c:pt>
                <c:pt idx="243">
                  <c:v>187.7149877149877</c:v>
                </c:pt>
                <c:pt idx="244">
                  <c:v>189.18918918918919</c:v>
                </c:pt>
                <c:pt idx="245">
                  <c:v>190.66339066339069</c:v>
                </c:pt>
                <c:pt idx="246">
                  <c:v>192.13759213759215</c:v>
                </c:pt>
                <c:pt idx="247">
                  <c:v>193.61179361179362</c:v>
                </c:pt>
                <c:pt idx="248">
                  <c:v>195.57739557739558</c:v>
                </c:pt>
                <c:pt idx="249">
                  <c:v>197.05159705159704</c:v>
                </c:pt>
                <c:pt idx="250">
                  <c:v>198.52579852579854</c:v>
                </c:pt>
                <c:pt idx="251">
                  <c:v>198.03439803439801</c:v>
                </c:pt>
                <c:pt idx="252">
                  <c:v>196.06879606879605</c:v>
                </c:pt>
                <c:pt idx="253">
                  <c:v>193.61179361179362</c:v>
                </c:pt>
                <c:pt idx="254">
                  <c:v>191.64619164619165</c:v>
                </c:pt>
                <c:pt idx="255">
                  <c:v>189.18918918918919</c:v>
                </c:pt>
                <c:pt idx="256">
                  <c:v>187.22358722358723</c:v>
                </c:pt>
                <c:pt idx="257">
                  <c:v>184.76658476658474</c:v>
                </c:pt>
                <c:pt idx="258">
                  <c:v>182.80098280098281</c:v>
                </c:pt>
                <c:pt idx="259">
                  <c:v>180.34398034398035</c:v>
                </c:pt>
                <c:pt idx="260">
                  <c:v>178.37837837837839</c:v>
                </c:pt>
                <c:pt idx="261">
                  <c:v>176.4127764127764</c:v>
                </c:pt>
                <c:pt idx="262">
                  <c:v>173.95577395577396</c:v>
                </c:pt>
                <c:pt idx="263">
                  <c:v>171.990171990172</c:v>
                </c:pt>
                <c:pt idx="264">
                  <c:v>170.02457002457001</c:v>
                </c:pt>
                <c:pt idx="265">
                  <c:v>168.05896805896805</c:v>
                </c:pt>
                <c:pt idx="266">
                  <c:v>165.60196560196562</c:v>
                </c:pt>
                <c:pt idx="267">
                  <c:v>163.63636363636363</c:v>
                </c:pt>
                <c:pt idx="268">
                  <c:v>161.67076167076166</c:v>
                </c:pt>
                <c:pt idx="269">
                  <c:v>159.7051597051597</c:v>
                </c:pt>
                <c:pt idx="270">
                  <c:v>157.73955773955774</c:v>
                </c:pt>
                <c:pt idx="271">
                  <c:v>155.28255528255528</c:v>
                </c:pt>
                <c:pt idx="272">
                  <c:v>153.31695331695332</c:v>
                </c:pt>
                <c:pt idx="273">
                  <c:v>151.35135135135133</c:v>
                </c:pt>
                <c:pt idx="274">
                  <c:v>149.38574938574939</c:v>
                </c:pt>
                <c:pt idx="275">
                  <c:v>147.42014742014743</c:v>
                </c:pt>
                <c:pt idx="276">
                  <c:v>145.45454545454544</c:v>
                </c:pt>
                <c:pt idx="277">
                  <c:v>143.48894348894348</c:v>
                </c:pt>
                <c:pt idx="278">
                  <c:v>141.52334152334154</c:v>
                </c:pt>
                <c:pt idx="279">
                  <c:v>139.55773955773955</c:v>
                </c:pt>
                <c:pt idx="280">
                  <c:v>137.59213759213759</c:v>
                </c:pt>
                <c:pt idx="281">
                  <c:v>135.13513513513513</c:v>
                </c:pt>
                <c:pt idx="282">
                  <c:v>133.16953316953317</c:v>
                </c:pt>
                <c:pt idx="283">
                  <c:v>131.6953316953317</c:v>
                </c:pt>
                <c:pt idx="284">
                  <c:v>129.72972972972974</c:v>
                </c:pt>
                <c:pt idx="285">
                  <c:v>127.76412776412776</c:v>
                </c:pt>
                <c:pt idx="286">
                  <c:v>125.7985257985258</c:v>
                </c:pt>
                <c:pt idx="287">
                  <c:v>123.83292383292384</c:v>
                </c:pt>
                <c:pt idx="288">
                  <c:v>121.86732186732186</c:v>
                </c:pt>
                <c:pt idx="289">
                  <c:v>119.9017199017199</c:v>
                </c:pt>
                <c:pt idx="290">
                  <c:v>117.93611793611794</c:v>
                </c:pt>
                <c:pt idx="291">
                  <c:v>115.97051597051599</c:v>
                </c:pt>
                <c:pt idx="292">
                  <c:v>114.004914004914</c:v>
                </c:pt>
                <c:pt idx="293">
                  <c:v>112.53071253071253</c:v>
                </c:pt>
                <c:pt idx="294">
                  <c:v>110.56511056511056</c:v>
                </c:pt>
                <c:pt idx="295">
                  <c:v>108.5995085995086</c:v>
                </c:pt>
                <c:pt idx="296">
                  <c:v>106.63390663390663</c:v>
                </c:pt>
                <c:pt idx="297">
                  <c:v>104.66830466830466</c:v>
                </c:pt>
                <c:pt idx="298">
                  <c:v>103.19410319410319</c:v>
                </c:pt>
                <c:pt idx="299">
                  <c:v>101.22850122850123</c:v>
                </c:pt>
                <c:pt idx="300">
                  <c:v>99.262899262899268</c:v>
                </c:pt>
                <c:pt idx="301">
                  <c:v>97.788697788697789</c:v>
                </c:pt>
                <c:pt idx="302">
                  <c:v>95.823095823095827</c:v>
                </c:pt>
                <c:pt idx="303">
                  <c:v>93.85749385749385</c:v>
                </c:pt>
                <c:pt idx="304">
                  <c:v>92.383292383292371</c:v>
                </c:pt>
                <c:pt idx="305">
                  <c:v>90.417690417690423</c:v>
                </c:pt>
                <c:pt idx="306">
                  <c:v>88.452088452088461</c:v>
                </c:pt>
                <c:pt idx="307">
                  <c:v>86.977886977886982</c:v>
                </c:pt>
                <c:pt idx="308">
                  <c:v>85.012285012285005</c:v>
                </c:pt>
                <c:pt idx="309">
                  <c:v>83.538083538083541</c:v>
                </c:pt>
                <c:pt idx="310">
                  <c:v>81.572481572481564</c:v>
                </c:pt>
                <c:pt idx="311">
                  <c:v>80.0982800982801</c:v>
                </c:pt>
                <c:pt idx="312">
                  <c:v>78.132678132678137</c:v>
                </c:pt>
                <c:pt idx="313">
                  <c:v>76.658476658476658</c:v>
                </c:pt>
                <c:pt idx="314">
                  <c:v>74.692874692874696</c:v>
                </c:pt>
                <c:pt idx="315">
                  <c:v>73.218673218673217</c:v>
                </c:pt>
                <c:pt idx="316">
                  <c:v>71.253071253071255</c:v>
                </c:pt>
                <c:pt idx="317">
                  <c:v>69.778869778869776</c:v>
                </c:pt>
                <c:pt idx="318">
                  <c:v>68.304668304668297</c:v>
                </c:pt>
                <c:pt idx="319">
                  <c:v>66.339066339066349</c:v>
                </c:pt>
                <c:pt idx="320">
                  <c:v>64.86486486486487</c:v>
                </c:pt>
                <c:pt idx="321">
                  <c:v>63.390663390663384</c:v>
                </c:pt>
                <c:pt idx="322">
                  <c:v>61.425061425061422</c:v>
                </c:pt>
                <c:pt idx="323">
                  <c:v>59.95085995085995</c:v>
                </c:pt>
                <c:pt idx="324">
                  <c:v>58.476658476658486</c:v>
                </c:pt>
                <c:pt idx="325">
                  <c:v>57.002457002457</c:v>
                </c:pt>
                <c:pt idx="326">
                  <c:v>55.03685503685503</c:v>
                </c:pt>
                <c:pt idx="327">
                  <c:v>53.562653562653566</c:v>
                </c:pt>
                <c:pt idx="328">
                  <c:v>52.088452088452094</c:v>
                </c:pt>
                <c:pt idx="329">
                  <c:v>50.614250614250615</c:v>
                </c:pt>
                <c:pt idx="330">
                  <c:v>48.992628992629001</c:v>
                </c:pt>
                <c:pt idx="331">
                  <c:v>47.518427518427515</c:v>
                </c:pt>
                <c:pt idx="332">
                  <c:v>45.995085995085994</c:v>
                </c:pt>
                <c:pt idx="333">
                  <c:v>44.520884520884522</c:v>
                </c:pt>
                <c:pt idx="334">
                  <c:v>43.04668304668305</c:v>
                </c:pt>
                <c:pt idx="335">
                  <c:v>41.621621621621621</c:v>
                </c:pt>
                <c:pt idx="336">
                  <c:v>40.196560196560199</c:v>
                </c:pt>
                <c:pt idx="337">
                  <c:v>38.77149877149877</c:v>
                </c:pt>
                <c:pt idx="338">
                  <c:v>37.346437346437348</c:v>
                </c:pt>
                <c:pt idx="339">
                  <c:v>35.970515970515969</c:v>
                </c:pt>
                <c:pt idx="340">
                  <c:v>34.594594594594589</c:v>
                </c:pt>
                <c:pt idx="341">
                  <c:v>33.218673218673217</c:v>
                </c:pt>
                <c:pt idx="342">
                  <c:v>31.891891891891888</c:v>
                </c:pt>
                <c:pt idx="343">
                  <c:v>30.565110565110565</c:v>
                </c:pt>
                <c:pt idx="344">
                  <c:v>29.287469287469285</c:v>
                </c:pt>
                <c:pt idx="345">
                  <c:v>28.009828009828006</c:v>
                </c:pt>
                <c:pt idx="346">
                  <c:v>26.732186732186733</c:v>
                </c:pt>
                <c:pt idx="347">
                  <c:v>25.503685503685503</c:v>
                </c:pt>
                <c:pt idx="348">
                  <c:v>24.275184275184277</c:v>
                </c:pt>
                <c:pt idx="349">
                  <c:v>23.095823095823093</c:v>
                </c:pt>
                <c:pt idx="350">
                  <c:v>21.916461916461916</c:v>
                </c:pt>
                <c:pt idx="351">
                  <c:v>20.786240786240786</c:v>
                </c:pt>
                <c:pt idx="352">
                  <c:v>19.656019656019659</c:v>
                </c:pt>
                <c:pt idx="353">
                  <c:v>18.574938574938574</c:v>
                </c:pt>
                <c:pt idx="354">
                  <c:v>17.493857493857494</c:v>
                </c:pt>
                <c:pt idx="355">
                  <c:v>16.461916461916463</c:v>
                </c:pt>
                <c:pt idx="356">
                  <c:v>15.42997542997543</c:v>
                </c:pt>
                <c:pt idx="357">
                  <c:v>14.447174447174447</c:v>
                </c:pt>
                <c:pt idx="358">
                  <c:v>13.513513513513514</c:v>
                </c:pt>
                <c:pt idx="359">
                  <c:v>12.530712530712531</c:v>
                </c:pt>
                <c:pt idx="360">
                  <c:v>11.646191646191646</c:v>
                </c:pt>
                <c:pt idx="361">
                  <c:v>10.761670761670763</c:v>
                </c:pt>
                <c:pt idx="362">
                  <c:v>9.9262899262899271</c:v>
                </c:pt>
                <c:pt idx="363">
                  <c:v>9.1400491400491397</c:v>
                </c:pt>
                <c:pt idx="364">
                  <c:v>8.3538083538083541</c:v>
                </c:pt>
                <c:pt idx="365">
                  <c:v>7.6167076167076164</c:v>
                </c:pt>
                <c:pt idx="366">
                  <c:v>6.8796068796068788</c:v>
                </c:pt>
                <c:pt idx="367">
                  <c:v>6.1916461916461918</c:v>
                </c:pt>
                <c:pt idx="368">
                  <c:v>5.5528255528255519</c:v>
                </c:pt>
                <c:pt idx="369">
                  <c:v>4.9140049140049147</c:v>
                </c:pt>
                <c:pt idx="370">
                  <c:v>4.3734643734643734</c:v>
                </c:pt>
                <c:pt idx="371">
                  <c:v>3.8034398034398031</c:v>
                </c:pt>
                <c:pt idx="372">
                  <c:v>3.2628992628992628</c:v>
                </c:pt>
                <c:pt idx="373">
                  <c:v>2.751842751842752</c:v>
                </c:pt>
                <c:pt idx="374">
                  <c:v>2.2702702702702702</c:v>
                </c:pt>
                <c:pt idx="375">
                  <c:v>1.8181818181818181</c:v>
                </c:pt>
                <c:pt idx="376">
                  <c:v>1.3906633906633905</c:v>
                </c:pt>
                <c:pt idx="377">
                  <c:v>0.98280098280098283</c:v>
                </c:pt>
                <c:pt idx="378">
                  <c:v>0.59459459459459463</c:v>
                </c:pt>
                <c:pt idx="379">
                  <c:v>0.25503685503685503</c:v>
                </c:pt>
                <c:pt idx="380">
                  <c:v>-0.10614250614250614</c:v>
                </c:pt>
                <c:pt idx="381">
                  <c:v>-0.43832923832923826</c:v>
                </c:pt>
                <c:pt idx="382">
                  <c:v>-0.71744471744471749</c:v>
                </c:pt>
                <c:pt idx="383">
                  <c:v>-1.0319410319410318</c:v>
                </c:pt>
                <c:pt idx="384">
                  <c:v>-1.3267813267813269</c:v>
                </c:pt>
                <c:pt idx="385">
                  <c:v>-1.6019656019656019</c:v>
                </c:pt>
                <c:pt idx="386">
                  <c:v>-1.8771498771498771</c:v>
                </c:pt>
                <c:pt idx="387">
                  <c:v>-2.1326781326781328</c:v>
                </c:pt>
                <c:pt idx="388">
                  <c:v>-2.3882063882063882</c:v>
                </c:pt>
                <c:pt idx="389">
                  <c:v>-2.6240786240786238</c:v>
                </c:pt>
                <c:pt idx="390">
                  <c:v>-2.8599508599508598</c:v>
                </c:pt>
                <c:pt idx="391">
                  <c:v>-3.0909090909090908</c:v>
                </c:pt>
                <c:pt idx="392">
                  <c:v>-3.302211302211302</c:v>
                </c:pt>
                <c:pt idx="393">
                  <c:v>-3.5184275184275191</c:v>
                </c:pt>
                <c:pt idx="394">
                  <c:v>-3.7346437346437344</c:v>
                </c:pt>
                <c:pt idx="395">
                  <c:v>-3.9312039312039313</c:v>
                </c:pt>
                <c:pt idx="396">
                  <c:v>-4.1326781326781328</c:v>
                </c:pt>
                <c:pt idx="397">
                  <c:v>-4.3243243243243237</c:v>
                </c:pt>
                <c:pt idx="398">
                  <c:v>-4.520884520884521</c:v>
                </c:pt>
                <c:pt idx="399">
                  <c:v>-4.7027027027027026</c:v>
                </c:pt>
                <c:pt idx="400">
                  <c:v>-4.8894348894348898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efficiencies'!$M$10:$M$11</c:f>
              <c:numCache>
                <c:formatCode>0.00E+00</c:formatCode>
                <c:ptCount val="2"/>
                <c:pt idx="0">
                  <c:v>1.0346938775510203E-2</c:v>
                </c:pt>
                <c:pt idx="1">
                  <c:v>-1.0346938775510203E-2</c:v>
                </c:pt>
              </c:numCache>
            </c:numRef>
          </c:xVal>
          <c:yVal>
            <c:numRef>
              <c:f>'calculate efficiencies'!$N$10:$N$11</c:f>
              <c:numCache>
                <c:formatCode>0.00</c:formatCode>
                <c:ptCount val="2"/>
                <c:pt idx="0">
                  <c:v>-4.6728764042196875</c:v>
                </c:pt>
                <c:pt idx="1">
                  <c:v>-4.6728764042196875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efficiencies'!$M$10:$M$11</c:f>
              <c:numCache>
                <c:formatCode>0.00E+00</c:formatCode>
                <c:ptCount val="2"/>
                <c:pt idx="0">
                  <c:v>1.0346938775510203E-2</c:v>
                </c:pt>
                <c:pt idx="1">
                  <c:v>-1.0346938775510203E-2</c:v>
                </c:pt>
              </c:numCache>
            </c:numRef>
          </c:xVal>
          <c:yVal>
            <c:numRef>
              <c:f>'calculate efficiencies'!$O$10:$O$11</c:f>
              <c:numCache>
                <c:formatCode>0.00</c:formatCode>
                <c:ptCount val="2"/>
                <c:pt idx="0">
                  <c:v>-4.1432395760753966</c:v>
                </c:pt>
                <c:pt idx="1">
                  <c:v>-4.1432395760753966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efficiencies'!$M$10:$M$11</c:f>
              <c:numCache>
                <c:formatCode>0.00E+00</c:formatCode>
                <c:ptCount val="2"/>
                <c:pt idx="0">
                  <c:v>1.0346938775510203E-2</c:v>
                </c:pt>
                <c:pt idx="1">
                  <c:v>-1.0346938775510203E-2</c:v>
                </c:pt>
              </c:numCache>
            </c:numRef>
          </c:xVal>
          <c:yVal>
            <c:numRef>
              <c:f>'calculate efficiencies'!$P$10:$P$11</c:f>
              <c:numCache>
                <c:formatCode>0.00</c:formatCode>
                <c:ptCount val="2"/>
                <c:pt idx="0">
                  <c:v>-4.935655727734936</c:v>
                </c:pt>
                <c:pt idx="1">
                  <c:v>-4.935655727734936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efficiencies'!$M$13:$M$14</c:f>
              <c:numCache>
                <c:formatCode>General</c:formatCode>
                <c:ptCount val="2"/>
                <c:pt idx="0" formatCode="0.00">
                  <c:v>8.3691637777965677E-2</c:v>
                </c:pt>
                <c:pt idx="1">
                  <c:v>8.3691637777965677E-2</c:v>
                </c:pt>
              </c:numCache>
            </c:numRef>
          </c:xVal>
          <c:yVal>
            <c:numRef>
              <c:f>'calculate efficiencies'!$N$13:$N$14</c:f>
              <c:numCache>
                <c:formatCode>0.00</c:formatCode>
                <c:ptCount val="2"/>
                <c:pt idx="0">
                  <c:v>-0.32904371518232906</c:v>
                </c:pt>
                <c:pt idx="1">
                  <c:v>0.32904371518232906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efficiencies'!$M$15:$M$16</c:f>
              <c:numCache>
                <c:formatCode>General</c:formatCode>
                <c:ptCount val="2"/>
                <c:pt idx="0" formatCode="0.00">
                  <c:v>0.20693877551020406</c:v>
                </c:pt>
                <c:pt idx="1">
                  <c:v>0.20693877551020406</c:v>
                </c:pt>
              </c:numCache>
            </c:numRef>
          </c:xVal>
          <c:yVal>
            <c:numRef>
              <c:f>'calculate efficiencies'!$N$15:$N$16</c:f>
              <c:numCache>
                <c:formatCode>0.00</c:formatCode>
                <c:ptCount val="2"/>
                <c:pt idx="0">
                  <c:v>-0.32904371518232906</c:v>
                </c:pt>
                <c:pt idx="1">
                  <c:v>0.32904371518232906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efficiencies'!$M$18:$M$20</c:f>
              <c:numCache>
                <c:formatCode>General</c:formatCode>
                <c:ptCount val="3"/>
                <c:pt idx="0">
                  <c:v>0</c:v>
                </c:pt>
                <c:pt idx="1">
                  <c:v>4.2700000000000002E-2</c:v>
                </c:pt>
                <c:pt idx="2">
                  <c:v>4.2700000000000002E-2</c:v>
                </c:pt>
              </c:numCache>
            </c:numRef>
          </c:xVal>
          <c:yVal>
            <c:numRef>
              <c:f>'calculate efficiencies'!$N$18:$N$20</c:f>
              <c:numCache>
                <c:formatCode>General</c:formatCode>
                <c:ptCount val="3"/>
                <c:pt idx="0">
                  <c:v>-2.2457002457002457</c:v>
                </c:pt>
                <c:pt idx="1">
                  <c:v>-2.2457002457002457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'calculate efficiencies'!$M$22:$M$24</c:f>
              <c:numCache>
                <c:formatCode>General</c:formatCode>
                <c:ptCount val="3"/>
                <c:pt idx="0">
                  <c:v>0</c:v>
                </c:pt>
                <c:pt idx="1">
                  <c:v>0.113</c:v>
                </c:pt>
                <c:pt idx="2">
                  <c:v>0.113</c:v>
                </c:pt>
              </c:numCache>
            </c:numRef>
          </c:xVal>
          <c:yVal>
            <c:numRef>
              <c:f>'calculate efficiencies'!$N$22:$N$24</c:f>
              <c:numCache>
                <c:formatCode>General</c:formatCode>
                <c:ptCount val="3"/>
                <c:pt idx="0">
                  <c:v>-2.6240786240786238</c:v>
                </c:pt>
                <c:pt idx="1">
                  <c:v>-2.6240786240786238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482432"/>
        <c:axId val="378844656"/>
      </c:scatterChart>
      <c:valAx>
        <c:axId val="254482432"/>
        <c:scaling>
          <c:orientation val="minMax"/>
          <c:max val="0.25"/>
          <c:min val="-3.0000000000000002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44656"/>
        <c:crossesAt val="0"/>
        <c:crossBetween val="midCat"/>
      </c:valAx>
      <c:valAx>
        <c:axId val="378844656"/>
        <c:scaling>
          <c:orientation val="minMax"/>
          <c:max val="0.16"/>
          <c:min val="-2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448243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3281798753483982"/>
          <c:y val="0.5"/>
          <c:w val="0.99226087451142908"/>
          <c:h val="0.992346938775510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I-V curve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I-V curve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'calculate efficiencies'!$A$10:$A$410</c:f>
              <c:numCache>
                <c:formatCode>0.00E+00</c:formatCode>
                <c:ptCount val="401"/>
                <c:pt idx="0">
                  <c:v>2.5000000000000001E-3</c:v>
                </c:pt>
                <c:pt idx="1">
                  <c:v>-7.5500000000000003E-3</c:v>
                </c:pt>
                <c:pt idx="2">
                  <c:v>-1.7600000000000001E-2</c:v>
                </c:pt>
                <c:pt idx="3">
                  <c:v>-2.7699999999999999E-2</c:v>
                </c:pt>
                <c:pt idx="4">
                  <c:v>-3.7699999999999997E-2</c:v>
                </c:pt>
                <c:pt idx="5">
                  <c:v>-4.7800000000000002E-2</c:v>
                </c:pt>
                <c:pt idx="6">
                  <c:v>-5.7799999999999997E-2</c:v>
                </c:pt>
                <c:pt idx="7">
                  <c:v>-6.7900000000000002E-2</c:v>
                </c:pt>
                <c:pt idx="8">
                  <c:v>-7.7899999999999997E-2</c:v>
                </c:pt>
                <c:pt idx="9">
                  <c:v>-8.7999999999999995E-2</c:v>
                </c:pt>
                <c:pt idx="10">
                  <c:v>-9.8000000000000004E-2</c:v>
                </c:pt>
                <c:pt idx="11">
                  <c:v>-0.108</c:v>
                </c:pt>
                <c:pt idx="12">
                  <c:v>-0.11799999999999999</c:v>
                </c:pt>
                <c:pt idx="13">
                  <c:v>-0.128</c:v>
                </c:pt>
                <c:pt idx="14">
                  <c:v>-0.13800000000000001</c:v>
                </c:pt>
                <c:pt idx="15">
                  <c:v>-0.14799999999999999</c:v>
                </c:pt>
                <c:pt idx="16">
                  <c:v>-0.158</c:v>
                </c:pt>
                <c:pt idx="17">
                  <c:v>-0.16800000000000001</c:v>
                </c:pt>
                <c:pt idx="18">
                  <c:v>-0.17799999999999999</c:v>
                </c:pt>
                <c:pt idx="19">
                  <c:v>-0.188</c:v>
                </c:pt>
                <c:pt idx="20">
                  <c:v>-0.19900000000000001</c:v>
                </c:pt>
                <c:pt idx="21">
                  <c:v>-0.20899999999999999</c:v>
                </c:pt>
                <c:pt idx="22">
                  <c:v>-0.219</c:v>
                </c:pt>
                <c:pt idx="23">
                  <c:v>-0.22900000000000001</c:v>
                </c:pt>
                <c:pt idx="24">
                  <c:v>-0.23899999999999999</c:v>
                </c:pt>
                <c:pt idx="25">
                  <c:v>-0.249</c:v>
                </c:pt>
                <c:pt idx="26">
                  <c:v>-0.25900000000000001</c:v>
                </c:pt>
                <c:pt idx="27">
                  <c:v>-0.26900000000000002</c:v>
                </c:pt>
                <c:pt idx="28">
                  <c:v>-0.27900000000000003</c:v>
                </c:pt>
                <c:pt idx="29">
                  <c:v>-0.28899999999999998</c:v>
                </c:pt>
                <c:pt idx="30">
                  <c:v>-0.29899999999999999</c:v>
                </c:pt>
                <c:pt idx="31">
                  <c:v>-0.309</c:v>
                </c:pt>
                <c:pt idx="32">
                  <c:v>-0.31900000000000001</c:v>
                </c:pt>
                <c:pt idx="33">
                  <c:v>-0.32900000000000001</c:v>
                </c:pt>
                <c:pt idx="34">
                  <c:v>-0.33900000000000002</c:v>
                </c:pt>
                <c:pt idx="35">
                  <c:v>-0.34899999999999998</c:v>
                </c:pt>
                <c:pt idx="36">
                  <c:v>-0.35899999999999999</c:v>
                </c:pt>
                <c:pt idx="37">
                  <c:v>-0.36899999999999999</c:v>
                </c:pt>
                <c:pt idx="38">
                  <c:v>-0.379</c:v>
                </c:pt>
                <c:pt idx="39">
                  <c:v>-0.38900000000000001</c:v>
                </c:pt>
                <c:pt idx="40">
                  <c:v>-0.4</c:v>
                </c:pt>
                <c:pt idx="41">
                  <c:v>-0.41</c:v>
                </c:pt>
                <c:pt idx="42">
                  <c:v>-0.42</c:v>
                </c:pt>
                <c:pt idx="43">
                  <c:v>-0.43</c:v>
                </c:pt>
                <c:pt idx="44">
                  <c:v>-0.44</c:v>
                </c:pt>
                <c:pt idx="45">
                  <c:v>-0.45</c:v>
                </c:pt>
                <c:pt idx="46">
                  <c:v>-0.46</c:v>
                </c:pt>
                <c:pt idx="47">
                  <c:v>-0.47</c:v>
                </c:pt>
                <c:pt idx="48">
                  <c:v>-0.48</c:v>
                </c:pt>
                <c:pt idx="49">
                  <c:v>-0.49</c:v>
                </c:pt>
                <c:pt idx="50">
                  <c:v>-0.5</c:v>
                </c:pt>
                <c:pt idx="51">
                  <c:v>-0.5</c:v>
                </c:pt>
                <c:pt idx="52">
                  <c:v>-0.49</c:v>
                </c:pt>
                <c:pt idx="53">
                  <c:v>-0.48</c:v>
                </c:pt>
                <c:pt idx="54">
                  <c:v>-0.47</c:v>
                </c:pt>
                <c:pt idx="55">
                  <c:v>-0.46</c:v>
                </c:pt>
                <c:pt idx="56">
                  <c:v>-0.45</c:v>
                </c:pt>
                <c:pt idx="57">
                  <c:v>-0.44</c:v>
                </c:pt>
                <c:pt idx="58">
                  <c:v>-0.43</c:v>
                </c:pt>
                <c:pt idx="59">
                  <c:v>-0.42</c:v>
                </c:pt>
                <c:pt idx="60">
                  <c:v>-0.41</c:v>
                </c:pt>
                <c:pt idx="61">
                  <c:v>-0.4</c:v>
                </c:pt>
                <c:pt idx="62">
                  <c:v>-0.38900000000000001</c:v>
                </c:pt>
                <c:pt idx="63">
                  <c:v>-0.379</c:v>
                </c:pt>
                <c:pt idx="64">
                  <c:v>-0.36899999999999999</c:v>
                </c:pt>
                <c:pt idx="65">
                  <c:v>-0.35899999999999999</c:v>
                </c:pt>
                <c:pt idx="66">
                  <c:v>-0.34899999999999998</c:v>
                </c:pt>
                <c:pt idx="67">
                  <c:v>-0.33900000000000002</c:v>
                </c:pt>
                <c:pt idx="68">
                  <c:v>-0.32900000000000001</c:v>
                </c:pt>
                <c:pt idx="69">
                  <c:v>-0.31900000000000001</c:v>
                </c:pt>
                <c:pt idx="70">
                  <c:v>-0.309</c:v>
                </c:pt>
                <c:pt idx="71">
                  <c:v>-0.29899999999999999</c:v>
                </c:pt>
                <c:pt idx="72">
                  <c:v>-0.28899999999999998</c:v>
                </c:pt>
                <c:pt idx="73">
                  <c:v>-0.27900000000000003</c:v>
                </c:pt>
                <c:pt idx="74">
                  <c:v>-0.26900000000000002</c:v>
                </c:pt>
                <c:pt idx="75">
                  <c:v>-0.25900000000000001</c:v>
                </c:pt>
                <c:pt idx="76">
                  <c:v>-0.249</c:v>
                </c:pt>
                <c:pt idx="77">
                  <c:v>-0.23899999999999999</c:v>
                </c:pt>
                <c:pt idx="78">
                  <c:v>-0.22900000000000001</c:v>
                </c:pt>
                <c:pt idx="79">
                  <c:v>-0.219</c:v>
                </c:pt>
                <c:pt idx="80">
                  <c:v>-0.20899999999999999</c:v>
                </c:pt>
                <c:pt idx="81">
                  <c:v>-0.19900000000000001</c:v>
                </c:pt>
                <c:pt idx="82">
                  <c:v>-0.188</c:v>
                </c:pt>
                <c:pt idx="83">
                  <c:v>-0.17799999999999999</c:v>
                </c:pt>
                <c:pt idx="84">
                  <c:v>-0.16800000000000001</c:v>
                </c:pt>
                <c:pt idx="85">
                  <c:v>-0.158</c:v>
                </c:pt>
                <c:pt idx="86">
                  <c:v>-0.14799999999999999</c:v>
                </c:pt>
                <c:pt idx="87">
                  <c:v>-0.13800000000000001</c:v>
                </c:pt>
                <c:pt idx="88">
                  <c:v>-0.128</c:v>
                </c:pt>
                <c:pt idx="89">
                  <c:v>-0.11799999999999999</c:v>
                </c:pt>
                <c:pt idx="90">
                  <c:v>-0.108</c:v>
                </c:pt>
                <c:pt idx="91">
                  <c:v>-9.8000000000000004E-2</c:v>
                </c:pt>
                <c:pt idx="92">
                  <c:v>-8.7999999999999995E-2</c:v>
                </c:pt>
                <c:pt idx="93">
                  <c:v>-7.7899999999999997E-2</c:v>
                </c:pt>
                <c:pt idx="94">
                  <c:v>-6.7900000000000002E-2</c:v>
                </c:pt>
                <c:pt idx="95">
                  <c:v>-5.7799999999999997E-2</c:v>
                </c:pt>
                <c:pt idx="96">
                  <c:v>-4.7800000000000002E-2</c:v>
                </c:pt>
                <c:pt idx="97">
                  <c:v>-3.7699999999999997E-2</c:v>
                </c:pt>
                <c:pt idx="98">
                  <c:v>-2.7699999999999999E-2</c:v>
                </c:pt>
                <c:pt idx="99">
                  <c:v>-1.7600000000000001E-2</c:v>
                </c:pt>
                <c:pt idx="100">
                  <c:v>-7.5500000000000003E-3</c:v>
                </c:pt>
                <c:pt idx="101">
                  <c:v>2.5000000000000001E-3</c:v>
                </c:pt>
                <c:pt idx="102">
                  <c:v>1.26E-2</c:v>
                </c:pt>
                <c:pt idx="103">
                  <c:v>2.2599999999999999E-2</c:v>
                </c:pt>
                <c:pt idx="104">
                  <c:v>3.27E-2</c:v>
                </c:pt>
                <c:pt idx="105">
                  <c:v>4.2700000000000002E-2</c:v>
                </c:pt>
                <c:pt idx="106">
                  <c:v>5.28E-2</c:v>
                </c:pt>
                <c:pt idx="107">
                  <c:v>6.2799999999999995E-2</c:v>
                </c:pt>
                <c:pt idx="108">
                  <c:v>7.2900000000000006E-2</c:v>
                </c:pt>
                <c:pt idx="109">
                  <c:v>8.2900000000000001E-2</c:v>
                </c:pt>
                <c:pt idx="110">
                  <c:v>9.2999999999999999E-2</c:v>
                </c:pt>
                <c:pt idx="111">
                  <c:v>0.10299999999999999</c:v>
                </c:pt>
                <c:pt idx="112">
                  <c:v>0.113</c:v>
                </c:pt>
                <c:pt idx="113">
                  <c:v>0.123</c:v>
                </c:pt>
                <c:pt idx="114">
                  <c:v>0.13300000000000001</c:v>
                </c:pt>
                <c:pt idx="115">
                  <c:v>0.14299999999999999</c:v>
                </c:pt>
                <c:pt idx="116">
                  <c:v>0.153</c:v>
                </c:pt>
                <c:pt idx="117">
                  <c:v>0.16300000000000001</c:v>
                </c:pt>
                <c:pt idx="118">
                  <c:v>0.17299999999999999</c:v>
                </c:pt>
                <c:pt idx="119">
                  <c:v>0.183</c:v>
                </c:pt>
                <c:pt idx="120">
                  <c:v>0.193</c:v>
                </c:pt>
                <c:pt idx="121">
                  <c:v>0.20399999999999999</c:v>
                </c:pt>
                <c:pt idx="122">
                  <c:v>0.214</c:v>
                </c:pt>
                <c:pt idx="123">
                  <c:v>0.224</c:v>
                </c:pt>
                <c:pt idx="124">
                  <c:v>0.23400000000000001</c:v>
                </c:pt>
                <c:pt idx="125">
                  <c:v>0.24399999999999999</c:v>
                </c:pt>
                <c:pt idx="126">
                  <c:v>0.254</c:v>
                </c:pt>
                <c:pt idx="127">
                  <c:v>0.26400000000000001</c:v>
                </c:pt>
                <c:pt idx="128">
                  <c:v>0.27400000000000002</c:v>
                </c:pt>
                <c:pt idx="129">
                  <c:v>0.28399999999999997</c:v>
                </c:pt>
                <c:pt idx="130">
                  <c:v>0.29399999999999998</c:v>
                </c:pt>
                <c:pt idx="131">
                  <c:v>0.30399999999999999</c:v>
                </c:pt>
                <c:pt idx="132">
                  <c:v>0.314</c:v>
                </c:pt>
                <c:pt idx="133">
                  <c:v>0.32400000000000001</c:v>
                </c:pt>
                <c:pt idx="134">
                  <c:v>0.33400000000000002</c:v>
                </c:pt>
                <c:pt idx="135">
                  <c:v>0.34399999999999997</c:v>
                </c:pt>
                <c:pt idx="136">
                  <c:v>0.35399999999999998</c:v>
                </c:pt>
                <c:pt idx="137">
                  <c:v>0.36399999999999999</c:v>
                </c:pt>
                <c:pt idx="138">
                  <c:v>0.374</c:v>
                </c:pt>
                <c:pt idx="139">
                  <c:v>0.38400000000000001</c:v>
                </c:pt>
                <c:pt idx="140">
                  <c:v>0.39400000000000002</c:v>
                </c:pt>
                <c:pt idx="141">
                  <c:v>0.40500000000000003</c:v>
                </c:pt>
                <c:pt idx="142">
                  <c:v>0.41499999999999998</c:v>
                </c:pt>
                <c:pt idx="143">
                  <c:v>0.42499999999999999</c:v>
                </c:pt>
                <c:pt idx="144">
                  <c:v>0.435</c:v>
                </c:pt>
                <c:pt idx="145">
                  <c:v>0.44500000000000001</c:v>
                </c:pt>
                <c:pt idx="146">
                  <c:v>0.45500000000000002</c:v>
                </c:pt>
                <c:pt idx="147">
                  <c:v>0.46500000000000002</c:v>
                </c:pt>
                <c:pt idx="148">
                  <c:v>0.47499999999999998</c:v>
                </c:pt>
                <c:pt idx="149">
                  <c:v>0.48499999999999999</c:v>
                </c:pt>
                <c:pt idx="150">
                  <c:v>0.495</c:v>
                </c:pt>
                <c:pt idx="151">
                  <c:v>0.505</c:v>
                </c:pt>
                <c:pt idx="152">
                  <c:v>0.51500000000000001</c:v>
                </c:pt>
                <c:pt idx="153">
                  <c:v>0.52500000000000002</c:v>
                </c:pt>
                <c:pt idx="154">
                  <c:v>0.53500000000000003</c:v>
                </c:pt>
                <c:pt idx="155">
                  <c:v>0.54500000000000004</c:v>
                </c:pt>
                <c:pt idx="156">
                  <c:v>0.55500000000000005</c:v>
                </c:pt>
                <c:pt idx="157">
                  <c:v>0.56499999999999995</c:v>
                </c:pt>
                <c:pt idx="158">
                  <c:v>0.57499999999999996</c:v>
                </c:pt>
                <c:pt idx="159">
                  <c:v>0.58499999999999996</c:v>
                </c:pt>
                <c:pt idx="160">
                  <c:v>0.59599999999999997</c:v>
                </c:pt>
                <c:pt idx="161">
                  <c:v>0.60599999999999998</c:v>
                </c:pt>
                <c:pt idx="162">
                  <c:v>0.61599999999999999</c:v>
                </c:pt>
                <c:pt idx="163">
                  <c:v>0.626</c:v>
                </c:pt>
                <c:pt idx="164">
                  <c:v>0.63600000000000001</c:v>
                </c:pt>
                <c:pt idx="165">
                  <c:v>0.64600000000000002</c:v>
                </c:pt>
                <c:pt idx="166">
                  <c:v>0.65600000000000003</c:v>
                </c:pt>
                <c:pt idx="167">
                  <c:v>0.66600000000000004</c:v>
                </c:pt>
                <c:pt idx="168">
                  <c:v>0.67600000000000005</c:v>
                </c:pt>
                <c:pt idx="169">
                  <c:v>0.68600000000000005</c:v>
                </c:pt>
                <c:pt idx="170">
                  <c:v>0.69599999999999995</c:v>
                </c:pt>
                <c:pt idx="171">
                  <c:v>0.70599999999999996</c:v>
                </c:pt>
                <c:pt idx="172">
                  <c:v>0.71599999999999997</c:v>
                </c:pt>
                <c:pt idx="173">
                  <c:v>0.72599999999999998</c:v>
                </c:pt>
                <c:pt idx="174">
                  <c:v>0.73599999999999999</c:v>
                </c:pt>
                <c:pt idx="175">
                  <c:v>0.746</c:v>
                </c:pt>
                <c:pt idx="176">
                  <c:v>0.75600000000000001</c:v>
                </c:pt>
                <c:pt idx="177">
                  <c:v>0.76600000000000001</c:v>
                </c:pt>
                <c:pt idx="178">
                  <c:v>0.77600000000000002</c:v>
                </c:pt>
                <c:pt idx="179">
                  <c:v>0.78600000000000003</c:v>
                </c:pt>
                <c:pt idx="180">
                  <c:v>0.79700000000000004</c:v>
                </c:pt>
                <c:pt idx="181">
                  <c:v>0.80700000000000005</c:v>
                </c:pt>
                <c:pt idx="182">
                  <c:v>0.81699999999999995</c:v>
                </c:pt>
                <c:pt idx="183">
                  <c:v>0.82699999999999996</c:v>
                </c:pt>
                <c:pt idx="184">
                  <c:v>0.83699999999999997</c:v>
                </c:pt>
                <c:pt idx="185">
                  <c:v>0.84699999999999998</c:v>
                </c:pt>
                <c:pt idx="186">
                  <c:v>0.85699999999999998</c:v>
                </c:pt>
                <c:pt idx="187">
                  <c:v>0.86699999999999999</c:v>
                </c:pt>
                <c:pt idx="188">
                  <c:v>0.877</c:v>
                </c:pt>
                <c:pt idx="189">
                  <c:v>0.88700000000000001</c:v>
                </c:pt>
                <c:pt idx="190">
                  <c:v>0.89700000000000002</c:v>
                </c:pt>
                <c:pt idx="191">
                  <c:v>0.90700000000000003</c:v>
                </c:pt>
                <c:pt idx="192">
                  <c:v>0.91700000000000004</c:v>
                </c:pt>
                <c:pt idx="193">
                  <c:v>0.92700000000000005</c:v>
                </c:pt>
                <c:pt idx="194">
                  <c:v>0.93700000000000006</c:v>
                </c:pt>
                <c:pt idx="195">
                  <c:v>0.94699999999999995</c:v>
                </c:pt>
                <c:pt idx="196">
                  <c:v>0.95699999999999996</c:v>
                </c:pt>
                <c:pt idx="197">
                  <c:v>0.96699999999999997</c:v>
                </c:pt>
                <c:pt idx="198">
                  <c:v>0.97699999999999998</c:v>
                </c:pt>
                <c:pt idx="199">
                  <c:v>0.98699999999999999</c:v>
                </c:pt>
                <c:pt idx="200">
                  <c:v>0.998</c:v>
                </c:pt>
                <c:pt idx="201">
                  <c:v>1.01</c:v>
                </c:pt>
                <c:pt idx="202">
                  <c:v>1.02</c:v>
                </c:pt>
                <c:pt idx="203">
                  <c:v>1.03</c:v>
                </c:pt>
                <c:pt idx="204">
                  <c:v>1.04</c:v>
                </c:pt>
                <c:pt idx="205">
                  <c:v>1.05</c:v>
                </c:pt>
                <c:pt idx="206">
                  <c:v>1.06</c:v>
                </c:pt>
                <c:pt idx="207">
                  <c:v>1.07</c:v>
                </c:pt>
                <c:pt idx="208">
                  <c:v>1.08</c:v>
                </c:pt>
                <c:pt idx="209">
                  <c:v>1.0900000000000001</c:v>
                </c:pt>
                <c:pt idx="210">
                  <c:v>1.1000000000000001</c:v>
                </c:pt>
                <c:pt idx="211">
                  <c:v>1.1100000000000001</c:v>
                </c:pt>
                <c:pt idx="212">
                  <c:v>1.1200000000000001</c:v>
                </c:pt>
                <c:pt idx="213">
                  <c:v>1.1299999999999999</c:v>
                </c:pt>
                <c:pt idx="214">
                  <c:v>1.1399999999999999</c:v>
                </c:pt>
                <c:pt idx="215">
                  <c:v>1.1499999999999999</c:v>
                </c:pt>
                <c:pt idx="216">
                  <c:v>1.1599999999999999</c:v>
                </c:pt>
                <c:pt idx="217">
                  <c:v>1.17</c:v>
                </c:pt>
                <c:pt idx="218">
                  <c:v>1.18</c:v>
                </c:pt>
                <c:pt idx="219">
                  <c:v>1.19</c:v>
                </c:pt>
                <c:pt idx="220">
                  <c:v>1.2</c:v>
                </c:pt>
                <c:pt idx="221">
                  <c:v>1.21</c:v>
                </c:pt>
                <c:pt idx="222">
                  <c:v>1.22</c:v>
                </c:pt>
                <c:pt idx="223">
                  <c:v>1.23</c:v>
                </c:pt>
                <c:pt idx="224">
                  <c:v>1.24</c:v>
                </c:pt>
                <c:pt idx="225">
                  <c:v>1.25</c:v>
                </c:pt>
                <c:pt idx="226">
                  <c:v>1.26</c:v>
                </c:pt>
                <c:pt idx="227">
                  <c:v>1.27</c:v>
                </c:pt>
                <c:pt idx="228">
                  <c:v>1.28</c:v>
                </c:pt>
                <c:pt idx="229">
                  <c:v>1.29</c:v>
                </c:pt>
                <c:pt idx="230">
                  <c:v>1.3</c:v>
                </c:pt>
                <c:pt idx="231">
                  <c:v>1.31</c:v>
                </c:pt>
                <c:pt idx="232">
                  <c:v>1.32</c:v>
                </c:pt>
                <c:pt idx="233">
                  <c:v>1.33</c:v>
                </c:pt>
                <c:pt idx="234">
                  <c:v>1.34</c:v>
                </c:pt>
                <c:pt idx="235">
                  <c:v>1.35</c:v>
                </c:pt>
                <c:pt idx="236">
                  <c:v>1.36</c:v>
                </c:pt>
                <c:pt idx="237">
                  <c:v>1.37</c:v>
                </c:pt>
                <c:pt idx="238">
                  <c:v>1.38</c:v>
                </c:pt>
                <c:pt idx="239">
                  <c:v>1.39</c:v>
                </c:pt>
                <c:pt idx="240">
                  <c:v>1.4</c:v>
                </c:pt>
                <c:pt idx="241">
                  <c:v>1.41</c:v>
                </c:pt>
                <c:pt idx="242">
                  <c:v>1.42</c:v>
                </c:pt>
                <c:pt idx="243">
                  <c:v>1.43</c:v>
                </c:pt>
                <c:pt idx="244">
                  <c:v>1.44</c:v>
                </c:pt>
                <c:pt idx="245">
                  <c:v>1.45</c:v>
                </c:pt>
                <c:pt idx="246">
                  <c:v>1.46</c:v>
                </c:pt>
                <c:pt idx="247">
                  <c:v>1.47</c:v>
                </c:pt>
                <c:pt idx="248">
                  <c:v>1.48</c:v>
                </c:pt>
                <c:pt idx="249">
                  <c:v>1.49</c:v>
                </c:pt>
                <c:pt idx="250">
                  <c:v>1.5</c:v>
                </c:pt>
                <c:pt idx="251">
                  <c:v>1.5</c:v>
                </c:pt>
                <c:pt idx="252">
                  <c:v>1.49</c:v>
                </c:pt>
                <c:pt idx="253">
                  <c:v>1.48</c:v>
                </c:pt>
                <c:pt idx="254">
                  <c:v>1.47</c:v>
                </c:pt>
                <c:pt idx="255">
                  <c:v>1.46</c:v>
                </c:pt>
                <c:pt idx="256">
                  <c:v>1.45</c:v>
                </c:pt>
                <c:pt idx="257">
                  <c:v>1.44</c:v>
                </c:pt>
                <c:pt idx="258">
                  <c:v>1.43</c:v>
                </c:pt>
                <c:pt idx="259">
                  <c:v>1.42</c:v>
                </c:pt>
                <c:pt idx="260">
                  <c:v>1.41</c:v>
                </c:pt>
                <c:pt idx="261">
                  <c:v>1.4</c:v>
                </c:pt>
                <c:pt idx="262">
                  <c:v>1.39</c:v>
                </c:pt>
                <c:pt idx="263">
                  <c:v>1.38</c:v>
                </c:pt>
                <c:pt idx="264">
                  <c:v>1.37</c:v>
                </c:pt>
                <c:pt idx="265">
                  <c:v>1.36</c:v>
                </c:pt>
                <c:pt idx="266">
                  <c:v>1.35</c:v>
                </c:pt>
                <c:pt idx="267">
                  <c:v>1.34</c:v>
                </c:pt>
                <c:pt idx="268">
                  <c:v>1.33</c:v>
                </c:pt>
                <c:pt idx="269">
                  <c:v>1.32</c:v>
                </c:pt>
                <c:pt idx="270">
                  <c:v>1.31</c:v>
                </c:pt>
                <c:pt idx="271">
                  <c:v>1.3</c:v>
                </c:pt>
                <c:pt idx="272">
                  <c:v>1.29</c:v>
                </c:pt>
                <c:pt idx="273">
                  <c:v>1.28</c:v>
                </c:pt>
                <c:pt idx="274">
                  <c:v>1.27</c:v>
                </c:pt>
                <c:pt idx="275">
                  <c:v>1.26</c:v>
                </c:pt>
                <c:pt idx="276">
                  <c:v>1.25</c:v>
                </c:pt>
                <c:pt idx="277">
                  <c:v>1.24</c:v>
                </c:pt>
                <c:pt idx="278">
                  <c:v>1.23</c:v>
                </c:pt>
                <c:pt idx="279">
                  <c:v>1.22</c:v>
                </c:pt>
                <c:pt idx="280">
                  <c:v>1.21</c:v>
                </c:pt>
                <c:pt idx="281">
                  <c:v>1.2</c:v>
                </c:pt>
                <c:pt idx="282">
                  <c:v>1.19</c:v>
                </c:pt>
                <c:pt idx="283">
                  <c:v>1.18</c:v>
                </c:pt>
                <c:pt idx="284">
                  <c:v>1.17</c:v>
                </c:pt>
                <c:pt idx="285">
                  <c:v>1.1599999999999999</c:v>
                </c:pt>
                <c:pt idx="286">
                  <c:v>1.1499999999999999</c:v>
                </c:pt>
                <c:pt idx="287">
                  <c:v>1.1399999999999999</c:v>
                </c:pt>
                <c:pt idx="288">
                  <c:v>1.1299999999999999</c:v>
                </c:pt>
                <c:pt idx="289">
                  <c:v>1.1200000000000001</c:v>
                </c:pt>
                <c:pt idx="290">
                  <c:v>1.1100000000000001</c:v>
                </c:pt>
                <c:pt idx="291">
                  <c:v>1.1000000000000001</c:v>
                </c:pt>
                <c:pt idx="292">
                  <c:v>1.0900000000000001</c:v>
                </c:pt>
                <c:pt idx="293">
                  <c:v>1.08</c:v>
                </c:pt>
                <c:pt idx="294">
                  <c:v>1.07</c:v>
                </c:pt>
                <c:pt idx="295">
                  <c:v>1.06</c:v>
                </c:pt>
                <c:pt idx="296">
                  <c:v>1.05</c:v>
                </c:pt>
                <c:pt idx="297">
                  <c:v>1.04</c:v>
                </c:pt>
                <c:pt idx="298">
                  <c:v>1.03</c:v>
                </c:pt>
                <c:pt idx="299">
                  <c:v>1.02</c:v>
                </c:pt>
                <c:pt idx="300">
                  <c:v>1.01</c:v>
                </c:pt>
                <c:pt idx="301">
                  <c:v>0.998</c:v>
                </c:pt>
                <c:pt idx="302">
                  <c:v>0.98699999999999999</c:v>
                </c:pt>
                <c:pt idx="303">
                  <c:v>0.97699999999999998</c:v>
                </c:pt>
                <c:pt idx="304">
                  <c:v>0.96699999999999997</c:v>
                </c:pt>
                <c:pt idx="305">
                  <c:v>0.95699999999999996</c:v>
                </c:pt>
                <c:pt idx="306">
                  <c:v>0.94699999999999995</c:v>
                </c:pt>
                <c:pt idx="307">
                  <c:v>0.93700000000000006</c:v>
                </c:pt>
                <c:pt idx="308">
                  <c:v>0.92700000000000005</c:v>
                </c:pt>
                <c:pt idx="309">
                  <c:v>0.91700000000000004</c:v>
                </c:pt>
                <c:pt idx="310">
                  <c:v>0.90700000000000003</c:v>
                </c:pt>
                <c:pt idx="311">
                  <c:v>0.89700000000000002</c:v>
                </c:pt>
                <c:pt idx="312">
                  <c:v>0.88700000000000001</c:v>
                </c:pt>
                <c:pt idx="313">
                  <c:v>0.877</c:v>
                </c:pt>
                <c:pt idx="314">
                  <c:v>0.86699999999999999</c:v>
                </c:pt>
                <c:pt idx="315">
                  <c:v>0.85699999999999998</c:v>
                </c:pt>
                <c:pt idx="316">
                  <c:v>0.84699999999999998</c:v>
                </c:pt>
                <c:pt idx="317">
                  <c:v>0.83699999999999997</c:v>
                </c:pt>
                <c:pt idx="318">
                  <c:v>0.82699999999999996</c:v>
                </c:pt>
                <c:pt idx="319">
                  <c:v>0.81699999999999995</c:v>
                </c:pt>
                <c:pt idx="320">
                  <c:v>0.80700000000000005</c:v>
                </c:pt>
                <c:pt idx="321">
                  <c:v>0.79700000000000004</c:v>
                </c:pt>
                <c:pt idx="322">
                  <c:v>0.78600000000000003</c:v>
                </c:pt>
                <c:pt idx="323">
                  <c:v>0.77600000000000002</c:v>
                </c:pt>
                <c:pt idx="324">
                  <c:v>0.76600000000000001</c:v>
                </c:pt>
                <c:pt idx="325">
                  <c:v>0.75600000000000001</c:v>
                </c:pt>
                <c:pt idx="326">
                  <c:v>0.746</c:v>
                </c:pt>
                <c:pt idx="327">
                  <c:v>0.73599999999999999</c:v>
                </c:pt>
                <c:pt idx="328">
                  <c:v>0.72599999999999998</c:v>
                </c:pt>
                <c:pt idx="329">
                  <c:v>0.71599999999999997</c:v>
                </c:pt>
                <c:pt idx="330">
                  <c:v>0.70599999999999996</c:v>
                </c:pt>
                <c:pt idx="331">
                  <c:v>0.69599999999999995</c:v>
                </c:pt>
                <c:pt idx="332">
                  <c:v>0.68600000000000005</c:v>
                </c:pt>
                <c:pt idx="333">
                  <c:v>0.67600000000000005</c:v>
                </c:pt>
                <c:pt idx="334">
                  <c:v>0.66600000000000004</c:v>
                </c:pt>
                <c:pt idx="335">
                  <c:v>0.65600000000000003</c:v>
                </c:pt>
                <c:pt idx="336">
                  <c:v>0.64600000000000002</c:v>
                </c:pt>
                <c:pt idx="337">
                  <c:v>0.63600000000000001</c:v>
                </c:pt>
                <c:pt idx="338">
                  <c:v>0.626</c:v>
                </c:pt>
                <c:pt idx="339">
                  <c:v>0.61599999999999999</c:v>
                </c:pt>
                <c:pt idx="340">
                  <c:v>0.60599999999999998</c:v>
                </c:pt>
                <c:pt idx="341">
                  <c:v>0.59599999999999997</c:v>
                </c:pt>
                <c:pt idx="342">
                  <c:v>0.58499999999999996</c:v>
                </c:pt>
                <c:pt idx="343">
                  <c:v>0.57499999999999996</c:v>
                </c:pt>
                <c:pt idx="344">
                  <c:v>0.56499999999999995</c:v>
                </c:pt>
                <c:pt idx="345">
                  <c:v>0.55500000000000005</c:v>
                </c:pt>
                <c:pt idx="346">
                  <c:v>0.54500000000000004</c:v>
                </c:pt>
                <c:pt idx="347">
                  <c:v>0.53500000000000003</c:v>
                </c:pt>
                <c:pt idx="348">
                  <c:v>0.52500000000000002</c:v>
                </c:pt>
                <c:pt idx="349">
                  <c:v>0.51500000000000001</c:v>
                </c:pt>
                <c:pt idx="350">
                  <c:v>0.505</c:v>
                </c:pt>
                <c:pt idx="351">
                  <c:v>0.495</c:v>
                </c:pt>
                <c:pt idx="352">
                  <c:v>0.48499999999999999</c:v>
                </c:pt>
                <c:pt idx="353">
                  <c:v>0.47499999999999998</c:v>
                </c:pt>
                <c:pt idx="354">
                  <c:v>0.46500000000000002</c:v>
                </c:pt>
                <c:pt idx="355">
                  <c:v>0.45500000000000002</c:v>
                </c:pt>
                <c:pt idx="356">
                  <c:v>0.44500000000000001</c:v>
                </c:pt>
                <c:pt idx="357">
                  <c:v>0.435</c:v>
                </c:pt>
                <c:pt idx="358">
                  <c:v>0.42499999999999999</c:v>
                </c:pt>
                <c:pt idx="359">
                  <c:v>0.41499999999999998</c:v>
                </c:pt>
                <c:pt idx="360">
                  <c:v>0.40500000000000003</c:v>
                </c:pt>
                <c:pt idx="361">
                  <c:v>0.39400000000000002</c:v>
                </c:pt>
                <c:pt idx="362">
                  <c:v>0.38400000000000001</c:v>
                </c:pt>
                <c:pt idx="363">
                  <c:v>0.374</c:v>
                </c:pt>
                <c:pt idx="364">
                  <c:v>0.36399999999999999</c:v>
                </c:pt>
                <c:pt idx="365">
                  <c:v>0.35399999999999998</c:v>
                </c:pt>
                <c:pt idx="366">
                  <c:v>0.34399999999999997</c:v>
                </c:pt>
                <c:pt idx="367">
                  <c:v>0.33400000000000002</c:v>
                </c:pt>
                <c:pt idx="368">
                  <c:v>0.32400000000000001</c:v>
                </c:pt>
                <c:pt idx="369">
                  <c:v>0.314</c:v>
                </c:pt>
                <c:pt idx="370">
                  <c:v>0.30399999999999999</c:v>
                </c:pt>
                <c:pt idx="371">
                  <c:v>0.29399999999999998</c:v>
                </c:pt>
                <c:pt idx="372">
                  <c:v>0.28399999999999997</c:v>
                </c:pt>
                <c:pt idx="373">
                  <c:v>0.27400000000000002</c:v>
                </c:pt>
                <c:pt idx="374">
                  <c:v>0.26400000000000001</c:v>
                </c:pt>
                <c:pt idx="375">
                  <c:v>0.254</c:v>
                </c:pt>
                <c:pt idx="376">
                  <c:v>0.24399999999999999</c:v>
                </c:pt>
                <c:pt idx="377">
                  <c:v>0.23400000000000001</c:v>
                </c:pt>
                <c:pt idx="378">
                  <c:v>0.224</c:v>
                </c:pt>
                <c:pt idx="379">
                  <c:v>0.214</c:v>
                </c:pt>
                <c:pt idx="380">
                  <c:v>0.20399999999999999</c:v>
                </c:pt>
                <c:pt idx="381">
                  <c:v>0.193</c:v>
                </c:pt>
                <c:pt idx="382">
                  <c:v>0.183</c:v>
                </c:pt>
                <c:pt idx="383">
                  <c:v>0.17299999999999999</c:v>
                </c:pt>
                <c:pt idx="384">
                  <c:v>0.16300000000000001</c:v>
                </c:pt>
                <c:pt idx="385">
                  <c:v>0.153</c:v>
                </c:pt>
                <c:pt idx="386">
                  <c:v>0.14299999999999999</c:v>
                </c:pt>
                <c:pt idx="387">
                  <c:v>0.13300000000000001</c:v>
                </c:pt>
                <c:pt idx="388">
                  <c:v>0.123</c:v>
                </c:pt>
                <c:pt idx="389">
                  <c:v>0.113</c:v>
                </c:pt>
                <c:pt idx="390">
                  <c:v>0.10299999999999999</c:v>
                </c:pt>
                <c:pt idx="391">
                  <c:v>9.2999999999999999E-2</c:v>
                </c:pt>
                <c:pt idx="392">
                  <c:v>8.2900000000000001E-2</c:v>
                </c:pt>
                <c:pt idx="393">
                  <c:v>7.2900000000000006E-2</c:v>
                </c:pt>
                <c:pt idx="394">
                  <c:v>6.2799999999999995E-2</c:v>
                </c:pt>
                <c:pt idx="395">
                  <c:v>5.28E-2</c:v>
                </c:pt>
                <c:pt idx="396">
                  <c:v>4.2700000000000002E-2</c:v>
                </c:pt>
                <c:pt idx="397">
                  <c:v>3.27E-2</c:v>
                </c:pt>
                <c:pt idx="398">
                  <c:v>2.2599999999999999E-2</c:v>
                </c:pt>
                <c:pt idx="399">
                  <c:v>1.26E-2</c:v>
                </c:pt>
                <c:pt idx="400">
                  <c:v>2.5000000000000001E-3</c:v>
                </c:pt>
              </c:numCache>
            </c:numRef>
          </c:xVal>
          <c:yVal>
            <c:numRef>
              <c:f>'calculate efficiencies'!$K$10:$K$410</c:f>
              <c:numCache>
                <c:formatCode>General</c:formatCode>
                <c:ptCount val="401"/>
                <c:pt idx="0">
                  <c:v>-4.6044226044226049</c:v>
                </c:pt>
                <c:pt idx="1">
                  <c:v>-4.8796068796068797</c:v>
                </c:pt>
                <c:pt idx="2">
                  <c:v>-5.1105651105651102</c:v>
                </c:pt>
                <c:pt idx="3">
                  <c:v>-5.4054054054054053</c:v>
                </c:pt>
                <c:pt idx="4">
                  <c:v>-5.6511056511056514</c:v>
                </c:pt>
                <c:pt idx="5">
                  <c:v>-5.8476658476658478</c:v>
                </c:pt>
                <c:pt idx="6">
                  <c:v>-6.0933660933660931</c:v>
                </c:pt>
                <c:pt idx="7">
                  <c:v>-6.3390663390663393</c:v>
                </c:pt>
                <c:pt idx="8">
                  <c:v>-6.5847665847665855</c:v>
                </c:pt>
                <c:pt idx="9">
                  <c:v>-6.8304668304668299</c:v>
                </c:pt>
                <c:pt idx="10">
                  <c:v>-7.076167076167077</c:v>
                </c:pt>
                <c:pt idx="11">
                  <c:v>-7.3218673218673214</c:v>
                </c:pt>
                <c:pt idx="12">
                  <c:v>-7.5675675675675675</c:v>
                </c:pt>
                <c:pt idx="13">
                  <c:v>-7.8132678132678137</c:v>
                </c:pt>
                <c:pt idx="14">
                  <c:v>-8.058968058968059</c:v>
                </c:pt>
                <c:pt idx="15">
                  <c:v>-8.3046683046683043</c:v>
                </c:pt>
                <c:pt idx="16">
                  <c:v>-8.5995085995085994</c:v>
                </c:pt>
                <c:pt idx="17">
                  <c:v>-8.8943488943488962</c:v>
                </c:pt>
                <c:pt idx="18">
                  <c:v>-9.1891891891891895</c:v>
                </c:pt>
                <c:pt idx="19">
                  <c:v>-9.4840294840294845</c:v>
                </c:pt>
                <c:pt idx="20">
                  <c:v>-9.7788697788697796</c:v>
                </c:pt>
                <c:pt idx="21">
                  <c:v>-10.122850122850123</c:v>
                </c:pt>
                <c:pt idx="22">
                  <c:v>-10.466830466830466</c:v>
                </c:pt>
                <c:pt idx="23">
                  <c:v>-10.85995085995086</c:v>
                </c:pt>
                <c:pt idx="24">
                  <c:v>-11.203931203931205</c:v>
                </c:pt>
                <c:pt idx="25">
                  <c:v>-11.597051597051596</c:v>
                </c:pt>
                <c:pt idx="26">
                  <c:v>-11.990171990171991</c:v>
                </c:pt>
                <c:pt idx="27">
                  <c:v>-12.432432432432433</c:v>
                </c:pt>
                <c:pt idx="28">
                  <c:v>-12.874692874692876</c:v>
                </c:pt>
                <c:pt idx="29">
                  <c:v>-13.316953316953315</c:v>
                </c:pt>
                <c:pt idx="30">
                  <c:v>-13.808353808353809</c:v>
                </c:pt>
                <c:pt idx="31">
                  <c:v>-14.299754299754301</c:v>
                </c:pt>
                <c:pt idx="32">
                  <c:v>-14.79115479115479</c:v>
                </c:pt>
                <c:pt idx="33">
                  <c:v>-15.331695331695332</c:v>
                </c:pt>
                <c:pt idx="34">
                  <c:v>-15.872235872235873</c:v>
                </c:pt>
                <c:pt idx="35">
                  <c:v>-16.41277641277641</c:v>
                </c:pt>
                <c:pt idx="36">
                  <c:v>-17.051597051597049</c:v>
                </c:pt>
                <c:pt idx="37">
                  <c:v>-17.64127764127764</c:v>
                </c:pt>
                <c:pt idx="38">
                  <c:v>-18.280098280098279</c:v>
                </c:pt>
                <c:pt idx="39">
                  <c:v>-18.918918918918916</c:v>
                </c:pt>
                <c:pt idx="40">
                  <c:v>-19.557739557739559</c:v>
                </c:pt>
                <c:pt idx="41">
                  <c:v>-20.245700245700245</c:v>
                </c:pt>
                <c:pt idx="42">
                  <c:v>-20.933660933660931</c:v>
                </c:pt>
                <c:pt idx="43">
                  <c:v>-21.670761670761671</c:v>
                </c:pt>
                <c:pt idx="44">
                  <c:v>-22.40786240786241</c:v>
                </c:pt>
                <c:pt idx="45">
                  <c:v>-23.243243243243246</c:v>
                </c:pt>
                <c:pt idx="46">
                  <c:v>-24.029484029484028</c:v>
                </c:pt>
                <c:pt idx="47">
                  <c:v>-24.864864864864867</c:v>
                </c:pt>
                <c:pt idx="48">
                  <c:v>-25.651105651105652</c:v>
                </c:pt>
                <c:pt idx="49">
                  <c:v>-26.535626535626538</c:v>
                </c:pt>
                <c:pt idx="50">
                  <c:v>-27.371007371007369</c:v>
                </c:pt>
                <c:pt idx="51">
                  <c:v>-27.469287469287472</c:v>
                </c:pt>
                <c:pt idx="52">
                  <c:v>-26.879606879606875</c:v>
                </c:pt>
                <c:pt idx="53">
                  <c:v>-26.240786240786235</c:v>
                </c:pt>
                <c:pt idx="54">
                  <c:v>-25.601965601965603</c:v>
                </c:pt>
                <c:pt idx="55">
                  <c:v>-24.963144963144963</c:v>
                </c:pt>
                <c:pt idx="56">
                  <c:v>-24.324324324324323</c:v>
                </c:pt>
                <c:pt idx="57">
                  <c:v>-23.734643734643733</c:v>
                </c:pt>
                <c:pt idx="58">
                  <c:v>-23.095823095823093</c:v>
                </c:pt>
                <c:pt idx="59">
                  <c:v>-22.506142506142506</c:v>
                </c:pt>
                <c:pt idx="60">
                  <c:v>-21.867321867321866</c:v>
                </c:pt>
                <c:pt idx="61">
                  <c:v>-21.277641277641276</c:v>
                </c:pt>
                <c:pt idx="62">
                  <c:v>-20.687960687960686</c:v>
                </c:pt>
                <c:pt idx="63">
                  <c:v>-20.0982800982801</c:v>
                </c:pt>
                <c:pt idx="64">
                  <c:v>-19.508599508599509</c:v>
                </c:pt>
                <c:pt idx="65">
                  <c:v>-18.918918918918916</c:v>
                </c:pt>
                <c:pt idx="66">
                  <c:v>-18.378378378378379</c:v>
                </c:pt>
                <c:pt idx="67">
                  <c:v>-17.837837837837839</c:v>
                </c:pt>
                <c:pt idx="68">
                  <c:v>-17.297297297297295</c:v>
                </c:pt>
                <c:pt idx="69">
                  <c:v>-16.756756756756754</c:v>
                </c:pt>
                <c:pt idx="70">
                  <c:v>-16.216216216216218</c:v>
                </c:pt>
                <c:pt idx="71">
                  <c:v>-15.724815724815725</c:v>
                </c:pt>
                <c:pt idx="72">
                  <c:v>-15.233415233415233</c:v>
                </c:pt>
                <c:pt idx="73">
                  <c:v>-14.742014742014742</c:v>
                </c:pt>
                <c:pt idx="74">
                  <c:v>-14.25061425061425</c:v>
                </c:pt>
                <c:pt idx="75">
                  <c:v>-13.759213759213758</c:v>
                </c:pt>
                <c:pt idx="76">
                  <c:v>-13.316953316953315</c:v>
                </c:pt>
                <c:pt idx="77">
                  <c:v>-12.874692874692876</c:v>
                </c:pt>
                <c:pt idx="78">
                  <c:v>-12.432432432432433</c:v>
                </c:pt>
                <c:pt idx="79">
                  <c:v>-11.990171990171991</c:v>
                </c:pt>
                <c:pt idx="80">
                  <c:v>-11.597051597051596</c:v>
                </c:pt>
                <c:pt idx="81">
                  <c:v>-11.203931203931205</c:v>
                </c:pt>
                <c:pt idx="82">
                  <c:v>-10.810810810810811</c:v>
                </c:pt>
                <c:pt idx="83">
                  <c:v>-10.417690417690418</c:v>
                </c:pt>
                <c:pt idx="84">
                  <c:v>-10.024570024570023</c:v>
                </c:pt>
                <c:pt idx="85">
                  <c:v>-9.6805896805896801</c:v>
                </c:pt>
                <c:pt idx="86">
                  <c:v>-9.2874692874692872</c:v>
                </c:pt>
                <c:pt idx="87">
                  <c:v>-8.9434889434889424</c:v>
                </c:pt>
                <c:pt idx="88">
                  <c:v>-8.5995085995085994</c:v>
                </c:pt>
                <c:pt idx="89">
                  <c:v>-8.2555282555282545</c:v>
                </c:pt>
                <c:pt idx="90">
                  <c:v>-7.9115479115479115</c:v>
                </c:pt>
                <c:pt idx="91">
                  <c:v>-7.5675675675675675</c:v>
                </c:pt>
                <c:pt idx="92">
                  <c:v>-7.2235872235872236</c:v>
                </c:pt>
                <c:pt idx="93">
                  <c:v>-6.9287469287469294</c:v>
                </c:pt>
                <c:pt idx="94">
                  <c:v>-6.5847665847665855</c:v>
                </c:pt>
                <c:pt idx="95">
                  <c:v>-6.2407862407862407</c:v>
                </c:pt>
                <c:pt idx="96">
                  <c:v>-5.8968058968058976</c:v>
                </c:pt>
                <c:pt idx="97">
                  <c:v>-5.5528255528255519</c:v>
                </c:pt>
                <c:pt idx="98">
                  <c:v>-5.15970515970516</c:v>
                </c:pt>
                <c:pt idx="99">
                  <c:v>-4.8206388206388207</c:v>
                </c:pt>
                <c:pt idx="100">
                  <c:v>-4.4422604422604426</c:v>
                </c:pt>
                <c:pt idx="101">
                  <c:v>-4.0442260442260443</c:v>
                </c:pt>
                <c:pt idx="102">
                  <c:v>-3.6265356265356266</c:v>
                </c:pt>
                <c:pt idx="103">
                  <c:v>-3.189189189189189</c:v>
                </c:pt>
                <c:pt idx="104">
                  <c:v>-2.7321867321867321</c:v>
                </c:pt>
                <c:pt idx="105">
                  <c:v>-2.2457002457002457</c:v>
                </c:pt>
                <c:pt idx="106">
                  <c:v>-1.7346437346437344</c:v>
                </c:pt>
                <c:pt idx="107">
                  <c:v>-1.1941031941031941</c:v>
                </c:pt>
                <c:pt idx="108">
                  <c:v>-0.61916461916461918</c:v>
                </c:pt>
                <c:pt idx="109">
                  <c:v>-4.5552825552825554E-2</c:v>
                </c:pt>
                <c:pt idx="110">
                  <c:v>0.53562653562653562</c:v>
                </c:pt>
                <c:pt idx="111">
                  <c:v>1.203931203931204</c:v>
                </c:pt>
                <c:pt idx="112">
                  <c:v>1.9115479115479115</c:v>
                </c:pt>
                <c:pt idx="113">
                  <c:v>2.6437346437346436</c:v>
                </c:pt>
                <c:pt idx="114">
                  <c:v>3.42014742014742</c:v>
                </c:pt>
                <c:pt idx="115">
                  <c:v>4.2162162162162167</c:v>
                </c:pt>
                <c:pt idx="116">
                  <c:v>5.0614250614250613</c:v>
                </c:pt>
                <c:pt idx="117">
                  <c:v>5.7985257985257981</c:v>
                </c:pt>
                <c:pt idx="118">
                  <c:v>6.7321867321867312</c:v>
                </c:pt>
                <c:pt idx="119">
                  <c:v>7.6658476658476662</c:v>
                </c:pt>
                <c:pt idx="120">
                  <c:v>8.5995085995085994</c:v>
                </c:pt>
                <c:pt idx="121">
                  <c:v>9.5823095823095823</c:v>
                </c:pt>
                <c:pt idx="122">
                  <c:v>10.614250614250615</c:v>
                </c:pt>
                <c:pt idx="123">
                  <c:v>11.646191646191646</c:v>
                </c:pt>
                <c:pt idx="124">
                  <c:v>12.727272727272728</c:v>
                </c:pt>
                <c:pt idx="125">
                  <c:v>13.808353808353809</c:v>
                </c:pt>
                <c:pt idx="126">
                  <c:v>14.88943488943489</c:v>
                </c:pt>
                <c:pt idx="127">
                  <c:v>16.019656019656018</c:v>
                </c:pt>
                <c:pt idx="128">
                  <c:v>17.199017199017199</c:v>
                </c:pt>
                <c:pt idx="129">
                  <c:v>18.378378378378379</c:v>
                </c:pt>
                <c:pt idx="130">
                  <c:v>19.557739557739559</c:v>
                </c:pt>
                <c:pt idx="131">
                  <c:v>20.737100737100736</c:v>
                </c:pt>
                <c:pt idx="132">
                  <c:v>21.965601965601966</c:v>
                </c:pt>
                <c:pt idx="133">
                  <c:v>23.243243243243246</c:v>
                </c:pt>
                <c:pt idx="134">
                  <c:v>24.471744471744469</c:v>
                </c:pt>
                <c:pt idx="135">
                  <c:v>25.749385749385752</c:v>
                </c:pt>
                <c:pt idx="136">
                  <c:v>27.027027027027028</c:v>
                </c:pt>
                <c:pt idx="137">
                  <c:v>28.304668304668308</c:v>
                </c:pt>
                <c:pt idx="138">
                  <c:v>29.63144963144963</c:v>
                </c:pt>
                <c:pt idx="139">
                  <c:v>30.95823095823096</c:v>
                </c:pt>
                <c:pt idx="140">
                  <c:v>32.285012285012286</c:v>
                </c:pt>
                <c:pt idx="141">
                  <c:v>33.611793611793615</c:v>
                </c:pt>
                <c:pt idx="142">
                  <c:v>34.987714987714988</c:v>
                </c:pt>
                <c:pt idx="143">
                  <c:v>36.314496314496317</c:v>
                </c:pt>
                <c:pt idx="144">
                  <c:v>37.690417690417689</c:v>
                </c:pt>
                <c:pt idx="145">
                  <c:v>39.066339066339069</c:v>
                </c:pt>
                <c:pt idx="146">
                  <c:v>40.442260442260441</c:v>
                </c:pt>
                <c:pt idx="147">
                  <c:v>41.867321867321863</c:v>
                </c:pt>
                <c:pt idx="148">
                  <c:v>43.243243243243242</c:v>
                </c:pt>
                <c:pt idx="149">
                  <c:v>44.668304668304671</c:v>
                </c:pt>
                <c:pt idx="150">
                  <c:v>46.044226044226043</c:v>
                </c:pt>
                <c:pt idx="151">
                  <c:v>47.518427518427515</c:v>
                </c:pt>
                <c:pt idx="152">
                  <c:v>48.943488943488937</c:v>
                </c:pt>
                <c:pt idx="153">
                  <c:v>50.122850122850124</c:v>
                </c:pt>
                <c:pt idx="154">
                  <c:v>51.597051597051596</c:v>
                </c:pt>
                <c:pt idx="155">
                  <c:v>53.071253071253075</c:v>
                </c:pt>
                <c:pt idx="156">
                  <c:v>54.545454545454547</c:v>
                </c:pt>
                <c:pt idx="157">
                  <c:v>56.019656019656011</c:v>
                </c:pt>
                <c:pt idx="158">
                  <c:v>57.49385749385749</c:v>
                </c:pt>
                <c:pt idx="159">
                  <c:v>58.968058968058969</c:v>
                </c:pt>
                <c:pt idx="160">
                  <c:v>60.442260442260441</c:v>
                </c:pt>
                <c:pt idx="161">
                  <c:v>61.91646191646192</c:v>
                </c:pt>
                <c:pt idx="162">
                  <c:v>63.390663390663384</c:v>
                </c:pt>
                <c:pt idx="163">
                  <c:v>64.86486486486487</c:v>
                </c:pt>
                <c:pt idx="164">
                  <c:v>66.339066339066349</c:v>
                </c:pt>
                <c:pt idx="165">
                  <c:v>67.813267813267814</c:v>
                </c:pt>
                <c:pt idx="166">
                  <c:v>69.287469287469278</c:v>
                </c:pt>
                <c:pt idx="167">
                  <c:v>70.761670761670771</c:v>
                </c:pt>
                <c:pt idx="168">
                  <c:v>72.235872235872236</c:v>
                </c:pt>
                <c:pt idx="169">
                  <c:v>73.710073710073715</c:v>
                </c:pt>
                <c:pt idx="170">
                  <c:v>75.18427518427518</c:v>
                </c:pt>
                <c:pt idx="171">
                  <c:v>77.149877149877156</c:v>
                </c:pt>
                <c:pt idx="172">
                  <c:v>78.624078624078635</c:v>
                </c:pt>
                <c:pt idx="173">
                  <c:v>80.0982800982801</c:v>
                </c:pt>
                <c:pt idx="174">
                  <c:v>81.572481572481564</c:v>
                </c:pt>
                <c:pt idx="175">
                  <c:v>83.046683046683057</c:v>
                </c:pt>
                <c:pt idx="176">
                  <c:v>84.520884520884522</c:v>
                </c:pt>
                <c:pt idx="177">
                  <c:v>85.995085995086001</c:v>
                </c:pt>
                <c:pt idx="178">
                  <c:v>87.469287469287465</c:v>
                </c:pt>
                <c:pt idx="179">
                  <c:v>88.943488943488944</c:v>
                </c:pt>
                <c:pt idx="180">
                  <c:v>90.417690417690423</c:v>
                </c:pt>
                <c:pt idx="181">
                  <c:v>91.891891891891888</c:v>
                </c:pt>
                <c:pt idx="182">
                  <c:v>93.366093366093367</c:v>
                </c:pt>
                <c:pt idx="183">
                  <c:v>95.331695331695343</c:v>
                </c:pt>
                <c:pt idx="184">
                  <c:v>96.805896805896808</c:v>
                </c:pt>
                <c:pt idx="185">
                  <c:v>98.280098280098287</c:v>
                </c:pt>
                <c:pt idx="186">
                  <c:v>99.754299754299765</c:v>
                </c:pt>
                <c:pt idx="187">
                  <c:v>101.22850122850123</c:v>
                </c:pt>
                <c:pt idx="188">
                  <c:v>102.70270270270269</c:v>
                </c:pt>
                <c:pt idx="189">
                  <c:v>104.17690417690419</c:v>
                </c:pt>
                <c:pt idx="190">
                  <c:v>106.14250614250615</c:v>
                </c:pt>
                <c:pt idx="191">
                  <c:v>107.61670761670761</c:v>
                </c:pt>
                <c:pt idx="192">
                  <c:v>109.09090909090909</c:v>
                </c:pt>
                <c:pt idx="193">
                  <c:v>110.56511056511056</c:v>
                </c:pt>
                <c:pt idx="194">
                  <c:v>112.03931203931202</c:v>
                </c:pt>
                <c:pt idx="195">
                  <c:v>113.51351351351352</c:v>
                </c:pt>
                <c:pt idx="196">
                  <c:v>114.98771498771498</c:v>
                </c:pt>
                <c:pt idx="197">
                  <c:v>116.95331695331697</c:v>
                </c:pt>
                <c:pt idx="198">
                  <c:v>118.42751842751841</c:v>
                </c:pt>
                <c:pt idx="199">
                  <c:v>119.9017199017199</c:v>
                </c:pt>
                <c:pt idx="200">
                  <c:v>121.37592137592137</c:v>
                </c:pt>
                <c:pt idx="201">
                  <c:v>122.85012285012284</c:v>
                </c:pt>
                <c:pt idx="202">
                  <c:v>124.32432432432434</c:v>
                </c:pt>
                <c:pt idx="203">
                  <c:v>125.7985257985258</c:v>
                </c:pt>
                <c:pt idx="204">
                  <c:v>127.76412776412776</c:v>
                </c:pt>
                <c:pt idx="205">
                  <c:v>129.23832923832924</c:v>
                </c:pt>
                <c:pt idx="206">
                  <c:v>130.71253071253071</c:v>
                </c:pt>
                <c:pt idx="207">
                  <c:v>132.18673218673217</c:v>
                </c:pt>
                <c:pt idx="208">
                  <c:v>133.66093366093367</c:v>
                </c:pt>
                <c:pt idx="209">
                  <c:v>135.13513513513513</c:v>
                </c:pt>
                <c:pt idx="210">
                  <c:v>136.60933660933659</c:v>
                </c:pt>
                <c:pt idx="211">
                  <c:v>138.57493857493856</c:v>
                </c:pt>
                <c:pt idx="212">
                  <c:v>140.04914004914005</c:v>
                </c:pt>
                <c:pt idx="213">
                  <c:v>141.52334152334154</c:v>
                </c:pt>
                <c:pt idx="214">
                  <c:v>142.99754299754298</c:v>
                </c:pt>
                <c:pt idx="215">
                  <c:v>144.47174447174447</c:v>
                </c:pt>
                <c:pt idx="216">
                  <c:v>145.94594594594597</c:v>
                </c:pt>
                <c:pt idx="217">
                  <c:v>147.42014742014743</c:v>
                </c:pt>
                <c:pt idx="218">
                  <c:v>149.38574938574939</c:v>
                </c:pt>
                <c:pt idx="219">
                  <c:v>150.85995085995086</c:v>
                </c:pt>
                <c:pt idx="220">
                  <c:v>152.33415233415235</c:v>
                </c:pt>
                <c:pt idx="221">
                  <c:v>153.80835380835381</c:v>
                </c:pt>
                <c:pt idx="222">
                  <c:v>155.28255528255528</c:v>
                </c:pt>
                <c:pt idx="223">
                  <c:v>156.75675675675674</c:v>
                </c:pt>
                <c:pt idx="224">
                  <c:v>158.23095823095824</c:v>
                </c:pt>
                <c:pt idx="225">
                  <c:v>159.7051597051597</c:v>
                </c:pt>
                <c:pt idx="226">
                  <c:v>161.67076167076166</c:v>
                </c:pt>
                <c:pt idx="227">
                  <c:v>163.14496314496313</c:v>
                </c:pt>
                <c:pt idx="228">
                  <c:v>164.61916461916462</c:v>
                </c:pt>
                <c:pt idx="229">
                  <c:v>166.09336609336611</c:v>
                </c:pt>
                <c:pt idx="230">
                  <c:v>167.56756756756755</c:v>
                </c:pt>
                <c:pt idx="231">
                  <c:v>169.04176904176904</c:v>
                </c:pt>
                <c:pt idx="232">
                  <c:v>170.51597051597054</c:v>
                </c:pt>
                <c:pt idx="233">
                  <c:v>172.4815724815725</c:v>
                </c:pt>
                <c:pt idx="234">
                  <c:v>173.95577395577396</c:v>
                </c:pt>
                <c:pt idx="235">
                  <c:v>175.42997542997543</c:v>
                </c:pt>
                <c:pt idx="236">
                  <c:v>176.90417690417692</c:v>
                </c:pt>
                <c:pt idx="237">
                  <c:v>178.37837837837839</c:v>
                </c:pt>
                <c:pt idx="238">
                  <c:v>179.85257985257985</c:v>
                </c:pt>
                <c:pt idx="239">
                  <c:v>181.32678132678132</c:v>
                </c:pt>
                <c:pt idx="240">
                  <c:v>183.29238329238328</c:v>
                </c:pt>
                <c:pt idx="241">
                  <c:v>184.76658476658474</c:v>
                </c:pt>
                <c:pt idx="242">
                  <c:v>186.24078624078624</c:v>
                </c:pt>
                <c:pt idx="243">
                  <c:v>187.7149877149877</c:v>
                </c:pt>
                <c:pt idx="244">
                  <c:v>189.18918918918919</c:v>
                </c:pt>
                <c:pt idx="245">
                  <c:v>190.66339066339069</c:v>
                </c:pt>
                <c:pt idx="246">
                  <c:v>192.13759213759215</c:v>
                </c:pt>
                <c:pt idx="247">
                  <c:v>193.61179361179362</c:v>
                </c:pt>
                <c:pt idx="248">
                  <c:v>195.57739557739558</c:v>
                </c:pt>
                <c:pt idx="249">
                  <c:v>197.05159705159704</c:v>
                </c:pt>
                <c:pt idx="250">
                  <c:v>198.52579852579854</c:v>
                </c:pt>
                <c:pt idx="251">
                  <c:v>198.03439803439801</c:v>
                </c:pt>
                <c:pt idx="252">
                  <c:v>196.06879606879605</c:v>
                </c:pt>
                <c:pt idx="253">
                  <c:v>193.61179361179362</c:v>
                </c:pt>
                <c:pt idx="254">
                  <c:v>191.64619164619165</c:v>
                </c:pt>
                <c:pt idx="255">
                  <c:v>189.18918918918919</c:v>
                </c:pt>
                <c:pt idx="256">
                  <c:v>187.22358722358723</c:v>
                </c:pt>
                <c:pt idx="257">
                  <c:v>184.76658476658474</c:v>
                </c:pt>
                <c:pt idx="258">
                  <c:v>182.80098280098281</c:v>
                </c:pt>
                <c:pt idx="259">
                  <c:v>180.34398034398035</c:v>
                </c:pt>
                <c:pt idx="260">
                  <c:v>178.37837837837839</c:v>
                </c:pt>
                <c:pt idx="261">
                  <c:v>176.4127764127764</c:v>
                </c:pt>
                <c:pt idx="262">
                  <c:v>173.95577395577396</c:v>
                </c:pt>
                <c:pt idx="263">
                  <c:v>171.990171990172</c:v>
                </c:pt>
                <c:pt idx="264">
                  <c:v>170.02457002457001</c:v>
                </c:pt>
                <c:pt idx="265">
                  <c:v>168.05896805896805</c:v>
                </c:pt>
                <c:pt idx="266">
                  <c:v>165.60196560196562</c:v>
                </c:pt>
                <c:pt idx="267">
                  <c:v>163.63636363636363</c:v>
                </c:pt>
                <c:pt idx="268">
                  <c:v>161.67076167076166</c:v>
                </c:pt>
                <c:pt idx="269">
                  <c:v>159.7051597051597</c:v>
                </c:pt>
                <c:pt idx="270">
                  <c:v>157.73955773955774</c:v>
                </c:pt>
                <c:pt idx="271">
                  <c:v>155.28255528255528</c:v>
                </c:pt>
                <c:pt idx="272">
                  <c:v>153.31695331695332</c:v>
                </c:pt>
                <c:pt idx="273">
                  <c:v>151.35135135135133</c:v>
                </c:pt>
                <c:pt idx="274">
                  <c:v>149.38574938574939</c:v>
                </c:pt>
                <c:pt idx="275">
                  <c:v>147.42014742014743</c:v>
                </c:pt>
                <c:pt idx="276">
                  <c:v>145.45454545454544</c:v>
                </c:pt>
                <c:pt idx="277">
                  <c:v>143.48894348894348</c:v>
                </c:pt>
                <c:pt idx="278">
                  <c:v>141.52334152334154</c:v>
                </c:pt>
                <c:pt idx="279">
                  <c:v>139.55773955773955</c:v>
                </c:pt>
                <c:pt idx="280">
                  <c:v>137.59213759213759</c:v>
                </c:pt>
                <c:pt idx="281">
                  <c:v>135.13513513513513</c:v>
                </c:pt>
                <c:pt idx="282">
                  <c:v>133.16953316953317</c:v>
                </c:pt>
                <c:pt idx="283">
                  <c:v>131.6953316953317</c:v>
                </c:pt>
                <c:pt idx="284">
                  <c:v>129.72972972972974</c:v>
                </c:pt>
                <c:pt idx="285">
                  <c:v>127.76412776412776</c:v>
                </c:pt>
                <c:pt idx="286">
                  <c:v>125.7985257985258</c:v>
                </c:pt>
                <c:pt idx="287">
                  <c:v>123.83292383292384</c:v>
                </c:pt>
                <c:pt idx="288">
                  <c:v>121.86732186732186</c:v>
                </c:pt>
                <c:pt idx="289">
                  <c:v>119.9017199017199</c:v>
                </c:pt>
                <c:pt idx="290">
                  <c:v>117.93611793611794</c:v>
                </c:pt>
                <c:pt idx="291">
                  <c:v>115.97051597051599</c:v>
                </c:pt>
                <c:pt idx="292">
                  <c:v>114.004914004914</c:v>
                </c:pt>
                <c:pt idx="293">
                  <c:v>112.53071253071253</c:v>
                </c:pt>
                <c:pt idx="294">
                  <c:v>110.56511056511056</c:v>
                </c:pt>
                <c:pt idx="295">
                  <c:v>108.5995085995086</c:v>
                </c:pt>
                <c:pt idx="296">
                  <c:v>106.63390663390663</c:v>
                </c:pt>
                <c:pt idx="297">
                  <c:v>104.66830466830466</c:v>
                </c:pt>
                <c:pt idx="298">
                  <c:v>103.19410319410319</c:v>
                </c:pt>
                <c:pt idx="299">
                  <c:v>101.22850122850123</c:v>
                </c:pt>
                <c:pt idx="300">
                  <c:v>99.262899262899268</c:v>
                </c:pt>
                <c:pt idx="301">
                  <c:v>97.788697788697789</c:v>
                </c:pt>
                <c:pt idx="302">
                  <c:v>95.823095823095827</c:v>
                </c:pt>
                <c:pt idx="303">
                  <c:v>93.85749385749385</c:v>
                </c:pt>
                <c:pt idx="304">
                  <c:v>92.383292383292371</c:v>
                </c:pt>
                <c:pt idx="305">
                  <c:v>90.417690417690423</c:v>
                </c:pt>
                <c:pt idx="306">
                  <c:v>88.452088452088461</c:v>
                </c:pt>
                <c:pt idx="307">
                  <c:v>86.977886977886982</c:v>
                </c:pt>
                <c:pt idx="308">
                  <c:v>85.012285012285005</c:v>
                </c:pt>
                <c:pt idx="309">
                  <c:v>83.538083538083541</c:v>
                </c:pt>
                <c:pt idx="310">
                  <c:v>81.572481572481564</c:v>
                </c:pt>
                <c:pt idx="311">
                  <c:v>80.0982800982801</c:v>
                </c:pt>
                <c:pt idx="312">
                  <c:v>78.132678132678137</c:v>
                </c:pt>
                <c:pt idx="313">
                  <c:v>76.658476658476658</c:v>
                </c:pt>
                <c:pt idx="314">
                  <c:v>74.692874692874696</c:v>
                </c:pt>
                <c:pt idx="315">
                  <c:v>73.218673218673217</c:v>
                </c:pt>
                <c:pt idx="316">
                  <c:v>71.253071253071255</c:v>
                </c:pt>
                <c:pt idx="317">
                  <c:v>69.778869778869776</c:v>
                </c:pt>
                <c:pt idx="318">
                  <c:v>68.304668304668297</c:v>
                </c:pt>
                <c:pt idx="319">
                  <c:v>66.339066339066349</c:v>
                </c:pt>
                <c:pt idx="320">
                  <c:v>64.86486486486487</c:v>
                </c:pt>
                <c:pt idx="321">
                  <c:v>63.390663390663384</c:v>
                </c:pt>
                <c:pt idx="322">
                  <c:v>61.425061425061422</c:v>
                </c:pt>
                <c:pt idx="323">
                  <c:v>59.95085995085995</c:v>
                </c:pt>
                <c:pt idx="324">
                  <c:v>58.476658476658486</c:v>
                </c:pt>
                <c:pt idx="325">
                  <c:v>57.002457002457</c:v>
                </c:pt>
                <c:pt idx="326">
                  <c:v>55.03685503685503</c:v>
                </c:pt>
                <c:pt idx="327">
                  <c:v>53.562653562653566</c:v>
                </c:pt>
                <c:pt idx="328">
                  <c:v>52.088452088452094</c:v>
                </c:pt>
                <c:pt idx="329">
                  <c:v>50.614250614250615</c:v>
                </c:pt>
                <c:pt idx="330">
                  <c:v>48.992628992629001</c:v>
                </c:pt>
                <c:pt idx="331">
                  <c:v>47.518427518427515</c:v>
                </c:pt>
                <c:pt idx="332">
                  <c:v>45.995085995085994</c:v>
                </c:pt>
                <c:pt idx="333">
                  <c:v>44.520884520884522</c:v>
                </c:pt>
                <c:pt idx="334">
                  <c:v>43.04668304668305</c:v>
                </c:pt>
                <c:pt idx="335">
                  <c:v>41.621621621621621</c:v>
                </c:pt>
                <c:pt idx="336">
                  <c:v>40.196560196560199</c:v>
                </c:pt>
                <c:pt idx="337">
                  <c:v>38.77149877149877</c:v>
                </c:pt>
                <c:pt idx="338">
                  <c:v>37.346437346437348</c:v>
                </c:pt>
                <c:pt idx="339">
                  <c:v>35.970515970515969</c:v>
                </c:pt>
                <c:pt idx="340">
                  <c:v>34.594594594594589</c:v>
                </c:pt>
                <c:pt idx="341">
                  <c:v>33.218673218673217</c:v>
                </c:pt>
                <c:pt idx="342">
                  <c:v>31.891891891891888</c:v>
                </c:pt>
                <c:pt idx="343">
                  <c:v>30.565110565110565</c:v>
                </c:pt>
                <c:pt idx="344">
                  <c:v>29.287469287469285</c:v>
                </c:pt>
                <c:pt idx="345">
                  <c:v>28.009828009828006</c:v>
                </c:pt>
                <c:pt idx="346">
                  <c:v>26.732186732186733</c:v>
                </c:pt>
                <c:pt idx="347">
                  <c:v>25.503685503685503</c:v>
                </c:pt>
                <c:pt idx="348">
                  <c:v>24.275184275184277</c:v>
                </c:pt>
                <c:pt idx="349">
                  <c:v>23.095823095823093</c:v>
                </c:pt>
                <c:pt idx="350">
                  <c:v>21.916461916461916</c:v>
                </c:pt>
                <c:pt idx="351">
                  <c:v>20.786240786240786</c:v>
                </c:pt>
                <c:pt idx="352">
                  <c:v>19.656019656019659</c:v>
                </c:pt>
                <c:pt idx="353">
                  <c:v>18.574938574938574</c:v>
                </c:pt>
                <c:pt idx="354">
                  <c:v>17.493857493857494</c:v>
                </c:pt>
                <c:pt idx="355">
                  <c:v>16.461916461916463</c:v>
                </c:pt>
                <c:pt idx="356">
                  <c:v>15.42997542997543</c:v>
                </c:pt>
                <c:pt idx="357">
                  <c:v>14.447174447174447</c:v>
                </c:pt>
                <c:pt idx="358">
                  <c:v>13.513513513513514</c:v>
                </c:pt>
                <c:pt idx="359">
                  <c:v>12.530712530712531</c:v>
                </c:pt>
                <c:pt idx="360">
                  <c:v>11.646191646191646</c:v>
                </c:pt>
                <c:pt idx="361">
                  <c:v>10.761670761670763</c:v>
                </c:pt>
                <c:pt idx="362">
                  <c:v>9.9262899262899271</c:v>
                </c:pt>
                <c:pt idx="363">
                  <c:v>9.1400491400491397</c:v>
                </c:pt>
                <c:pt idx="364">
                  <c:v>8.3538083538083541</c:v>
                </c:pt>
                <c:pt idx="365">
                  <c:v>7.6167076167076164</c:v>
                </c:pt>
                <c:pt idx="366">
                  <c:v>6.8796068796068788</c:v>
                </c:pt>
                <c:pt idx="367">
                  <c:v>6.1916461916461918</c:v>
                </c:pt>
                <c:pt idx="368">
                  <c:v>5.5528255528255519</c:v>
                </c:pt>
                <c:pt idx="369">
                  <c:v>4.9140049140049147</c:v>
                </c:pt>
                <c:pt idx="370">
                  <c:v>4.3734643734643734</c:v>
                </c:pt>
                <c:pt idx="371">
                  <c:v>3.8034398034398031</c:v>
                </c:pt>
                <c:pt idx="372">
                  <c:v>3.2628992628992628</c:v>
                </c:pt>
                <c:pt idx="373">
                  <c:v>2.751842751842752</c:v>
                </c:pt>
                <c:pt idx="374">
                  <c:v>2.2702702702702702</c:v>
                </c:pt>
                <c:pt idx="375">
                  <c:v>1.8181818181818181</c:v>
                </c:pt>
                <c:pt idx="376">
                  <c:v>1.3906633906633905</c:v>
                </c:pt>
                <c:pt idx="377">
                  <c:v>0.98280098280098283</c:v>
                </c:pt>
                <c:pt idx="378">
                  <c:v>0.59459459459459463</c:v>
                </c:pt>
                <c:pt idx="379">
                  <c:v>0.25503685503685503</c:v>
                </c:pt>
                <c:pt idx="380">
                  <c:v>-0.10614250614250614</c:v>
                </c:pt>
                <c:pt idx="381">
                  <c:v>-0.43832923832923826</c:v>
                </c:pt>
                <c:pt idx="382">
                  <c:v>-0.71744471744471749</c:v>
                </c:pt>
                <c:pt idx="383">
                  <c:v>-1.0319410319410318</c:v>
                </c:pt>
                <c:pt idx="384">
                  <c:v>-1.3267813267813269</c:v>
                </c:pt>
                <c:pt idx="385">
                  <c:v>-1.6019656019656019</c:v>
                </c:pt>
                <c:pt idx="386">
                  <c:v>-1.8771498771498771</c:v>
                </c:pt>
                <c:pt idx="387">
                  <c:v>-2.1326781326781328</c:v>
                </c:pt>
                <c:pt idx="388">
                  <c:v>-2.3882063882063882</c:v>
                </c:pt>
                <c:pt idx="389">
                  <c:v>-2.6240786240786238</c:v>
                </c:pt>
                <c:pt idx="390">
                  <c:v>-2.8599508599508598</c:v>
                </c:pt>
                <c:pt idx="391">
                  <c:v>-3.0909090909090908</c:v>
                </c:pt>
                <c:pt idx="392">
                  <c:v>-3.302211302211302</c:v>
                </c:pt>
                <c:pt idx="393">
                  <c:v>-3.5184275184275191</c:v>
                </c:pt>
                <c:pt idx="394">
                  <c:v>-3.7346437346437344</c:v>
                </c:pt>
                <c:pt idx="395">
                  <c:v>-3.9312039312039313</c:v>
                </c:pt>
                <c:pt idx="396">
                  <c:v>-4.1326781326781328</c:v>
                </c:pt>
                <c:pt idx="397">
                  <c:v>-4.3243243243243237</c:v>
                </c:pt>
                <c:pt idx="398">
                  <c:v>-4.520884520884521</c:v>
                </c:pt>
                <c:pt idx="399">
                  <c:v>-4.7027027027027026</c:v>
                </c:pt>
                <c:pt idx="400">
                  <c:v>-4.8894348894348898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49752"/>
        <c:axId val="378849360"/>
      </c:scatterChart>
      <c:valAx>
        <c:axId val="378849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49360"/>
        <c:crossesAt val="0"/>
        <c:crossBetween val="midCat"/>
      </c:valAx>
      <c:valAx>
        <c:axId val="3788493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4975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PbS_ZnO_dark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PbS_ZnO_dark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PbS_ZnO_dark!$A$10:$A$410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PbS_ZnO_dark!$K$10:$K$410</c:f>
              <c:numCache>
                <c:formatCode>General</c:formatCode>
                <c:ptCount val="401"/>
                <c:pt idx="0">
                  <c:v>1.1128402948402949E-2</c:v>
                </c:pt>
                <c:pt idx="1">
                  <c:v>-1.2440358722358722</c:v>
                </c:pt>
                <c:pt idx="2">
                  <c:v>-2.5353017199017196</c:v>
                </c:pt>
                <c:pt idx="3">
                  <c:v>-3.9023400491400486</c:v>
                </c:pt>
                <c:pt idx="4">
                  <c:v>-5.3713218673218668</c:v>
                </c:pt>
                <c:pt idx="5">
                  <c:v>-6.9664029484029486</c:v>
                </c:pt>
                <c:pt idx="6">
                  <c:v>-8.7027174447174449</c:v>
                </c:pt>
                <c:pt idx="7">
                  <c:v>-10.604938574938574</c:v>
                </c:pt>
                <c:pt idx="8">
                  <c:v>-12.655788697788699</c:v>
                </c:pt>
                <c:pt idx="9">
                  <c:v>-14.893479115479114</c:v>
                </c:pt>
                <c:pt idx="10">
                  <c:v>-17.30036855036855</c:v>
                </c:pt>
                <c:pt idx="11">
                  <c:v>-19.91247665847666</c:v>
                </c:pt>
                <c:pt idx="12">
                  <c:v>-22.735385749385749</c:v>
                </c:pt>
                <c:pt idx="13">
                  <c:v>-25.760442260442264</c:v>
                </c:pt>
                <c:pt idx="14">
                  <c:v>-29.010683046683045</c:v>
                </c:pt>
                <c:pt idx="15">
                  <c:v>-32.486240786240785</c:v>
                </c:pt>
                <c:pt idx="16">
                  <c:v>-36.184402948402948</c:v>
                </c:pt>
                <c:pt idx="17">
                  <c:v>-40.161346437346438</c:v>
                </c:pt>
                <c:pt idx="18">
                  <c:v>-44.3730515970516</c:v>
                </c:pt>
                <c:pt idx="19">
                  <c:v>-48.893601965601967</c:v>
                </c:pt>
                <c:pt idx="20">
                  <c:v>-53.94432432432432</c:v>
                </c:pt>
                <c:pt idx="21">
                  <c:v>-54.378378378378372</c:v>
                </c:pt>
                <c:pt idx="22">
                  <c:v>-50.270958230958236</c:v>
                </c:pt>
                <c:pt idx="23">
                  <c:v>-46.441960687960687</c:v>
                </c:pt>
                <c:pt idx="24">
                  <c:v>-42.527203931203928</c:v>
                </c:pt>
                <c:pt idx="25">
                  <c:v>-38.722515970515971</c:v>
                </c:pt>
                <c:pt idx="26">
                  <c:v>-35.067837837837835</c:v>
                </c:pt>
                <c:pt idx="27">
                  <c:v>-31.553562653562654</c:v>
                </c:pt>
                <c:pt idx="28">
                  <c:v>-28.207179361179364</c:v>
                </c:pt>
                <c:pt idx="29">
                  <c:v>-25.055100737100734</c:v>
                </c:pt>
                <c:pt idx="30">
                  <c:v>-22.055169533169533</c:v>
                </c:pt>
                <c:pt idx="31">
                  <c:v>-19.256678132678136</c:v>
                </c:pt>
                <c:pt idx="32">
                  <c:v>-16.646604422604423</c:v>
                </c:pt>
                <c:pt idx="33">
                  <c:v>-14.206437346437346</c:v>
                </c:pt>
                <c:pt idx="34">
                  <c:v>-11.939542997542997</c:v>
                </c:pt>
                <c:pt idx="35">
                  <c:v>-9.8468501228501228</c:v>
                </c:pt>
                <c:pt idx="36">
                  <c:v>-7.9067665847665856</c:v>
                </c:pt>
                <c:pt idx="37">
                  <c:v>-6.115685503685504</c:v>
                </c:pt>
                <c:pt idx="38">
                  <c:v>-4.4646063882063887</c:v>
                </c:pt>
                <c:pt idx="39">
                  <c:v>-2.9083719901719904</c:v>
                </c:pt>
                <c:pt idx="40">
                  <c:v>-1.4301955773955775</c:v>
                </c:pt>
                <c:pt idx="41">
                  <c:v>1.0248697788697789E-2</c:v>
                </c:pt>
                <c:pt idx="42">
                  <c:v>1.4648756756756756</c:v>
                </c:pt>
                <c:pt idx="43">
                  <c:v>2.9702289926289924</c:v>
                </c:pt>
                <c:pt idx="44">
                  <c:v>4.5797941031941036</c:v>
                </c:pt>
                <c:pt idx="45">
                  <c:v>6.3692628992628988</c:v>
                </c:pt>
                <c:pt idx="46">
                  <c:v>8.3165405405405401</c:v>
                </c:pt>
                <c:pt idx="47">
                  <c:v>10.48785257985258</c:v>
                </c:pt>
                <c:pt idx="48">
                  <c:v>12.907528255528254</c:v>
                </c:pt>
                <c:pt idx="49">
                  <c:v>15.612609336609337</c:v>
                </c:pt>
                <c:pt idx="50">
                  <c:v>18.615955773955775</c:v>
                </c:pt>
                <c:pt idx="51">
                  <c:v>21.943562653562655</c:v>
                </c:pt>
                <c:pt idx="52">
                  <c:v>25.615022113022114</c:v>
                </c:pt>
                <c:pt idx="53">
                  <c:v>29.639041769041771</c:v>
                </c:pt>
                <c:pt idx="54">
                  <c:v>34.036555282555284</c:v>
                </c:pt>
                <c:pt idx="55">
                  <c:v>38.812122850122847</c:v>
                </c:pt>
                <c:pt idx="56">
                  <c:v>43.973867321867324</c:v>
                </c:pt>
                <c:pt idx="57">
                  <c:v>49.523488943488942</c:v>
                </c:pt>
                <c:pt idx="58">
                  <c:v>55.869189189189193</c:v>
                </c:pt>
                <c:pt idx="59">
                  <c:v>62.160786240786237</c:v>
                </c:pt>
                <c:pt idx="60">
                  <c:v>68.856019656019654</c:v>
                </c:pt>
                <c:pt idx="61">
                  <c:v>75.914201474201477</c:v>
                </c:pt>
                <c:pt idx="62">
                  <c:v>83.371154791154794</c:v>
                </c:pt>
                <c:pt idx="63">
                  <c:v>91.159213759213756</c:v>
                </c:pt>
                <c:pt idx="64">
                  <c:v>99.304520884520898</c:v>
                </c:pt>
                <c:pt idx="65">
                  <c:v>107.74751842751844</c:v>
                </c:pt>
                <c:pt idx="66">
                  <c:v>116.69592137592137</c:v>
                </c:pt>
                <c:pt idx="67">
                  <c:v>125.72982800982801</c:v>
                </c:pt>
                <c:pt idx="68">
                  <c:v>135.11872235872235</c:v>
                </c:pt>
                <c:pt idx="69">
                  <c:v>144.8177886977887</c:v>
                </c:pt>
                <c:pt idx="70">
                  <c:v>154.72201474201475</c:v>
                </c:pt>
                <c:pt idx="71">
                  <c:v>164.88879606879604</c:v>
                </c:pt>
                <c:pt idx="72">
                  <c:v>175.26727272727274</c:v>
                </c:pt>
                <c:pt idx="73">
                  <c:v>185.87734643734643</c:v>
                </c:pt>
                <c:pt idx="74">
                  <c:v>196.71090909090907</c:v>
                </c:pt>
                <c:pt idx="75">
                  <c:v>207.77194103194105</c:v>
                </c:pt>
                <c:pt idx="76">
                  <c:v>219.00157248157248</c:v>
                </c:pt>
                <c:pt idx="77">
                  <c:v>230.40230958230961</c:v>
                </c:pt>
                <c:pt idx="78">
                  <c:v>241.92427518427519</c:v>
                </c:pt>
                <c:pt idx="79">
                  <c:v>253.65749385749385</c:v>
                </c:pt>
                <c:pt idx="80">
                  <c:v>265.49656019656021</c:v>
                </c:pt>
                <c:pt idx="81">
                  <c:v>277.51842751842753</c:v>
                </c:pt>
                <c:pt idx="82">
                  <c:v>278.3357248157248</c:v>
                </c:pt>
                <c:pt idx="83">
                  <c:v>267.74432432432434</c:v>
                </c:pt>
                <c:pt idx="84">
                  <c:v>256.90859950859948</c:v>
                </c:pt>
                <c:pt idx="85">
                  <c:v>246.05877149877148</c:v>
                </c:pt>
                <c:pt idx="86">
                  <c:v>235.20781326781326</c:v>
                </c:pt>
                <c:pt idx="87">
                  <c:v>224.35990171990173</c:v>
                </c:pt>
                <c:pt idx="88">
                  <c:v>213.59027027027025</c:v>
                </c:pt>
                <c:pt idx="89">
                  <c:v>202.93832923832926</c:v>
                </c:pt>
                <c:pt idx="90">
                  <c:v>192.41267813267814</c:v>
                </c:pt>
                <c:pt idx="91">
                  <c:v>182.0642751842752</c:v>
                </c:pt>
                <c:pt idx="92">
                  <c:v>171.83896805896805</c:v>
                </c:pt>
                <c:pt idx="93">
                  <c:v>161.81813267813268</c:v>
                </c:pt>
                <c:pt idx="94">
                  <c:v>151.9349877149877</c:v>
                </c:pt>
                <c:pt idx="95">
                  <c:v>142.3039312039312</c:v>
                </c:pt>
                <c:pt idx="96">
                  <c:v>132.84230958230958</c:v>
                </c:pt>
                <c:pt idx="97">
                  <c:v>123.62412776412778</c:v>
                </c:pt>
                <c:pt idx="98">
                  <c:v>114.65444717444717</c:v>
                </c:pt>
                <c:pt idx="99">
                  <c:v>105.93631449631449</c:v>
                </c:pt>
                <c:pt idx="100">
                  <c:v>97.488255528255522</c:v>
                </c:pt>
                <c:pt idx="101">
                  <c:v>89.351597051597054</c:v>
                </c:pt>
                <c:pt idx="102">
                  <c:v>81.505307125307127</c:v>
                </c:pt>
                <c:pt idx="103">
                  <c:v>74.01218673218672</c:v>
                </c:pt>
                <c:pt idx="104">
                  <c:v>66.850122850122858</c:v>
                </c:pt>
                <c:pt idx="105">
                  <c:v>60.03302211302212</c:v>
                </c:pt>
                <c:pt idx="106">
                  <c:v>53.564570024570024</c:v>
                </c:pt>
                <c:pt idx="107">
                  <c:v>47.128756756756758</c:v>
                </c:pt>
                <c:pt idx="108">
                  <c:v>41.489223587223584</c:v>
                </c:pt>
                <c:pt idx="109">
                  <c:v>36.230673218673211</c:v>
                </c:pt>
                <c:pt idx="110">
                  <c:v>31.337685503685506</c:v>
                </c:pt>
                <c:pt idx="111">
                  <c:v>26.853769041769041</c:v>
                </c:pt>
                <c:pt idx="112">
                  <c:v>22.75089926289926</c:v>
                </c:pt>
                <c:pt idx="113">
                  <c:v>19.055759213759213</c:v>
                </c:pt>
                <c:pt idx="114">
                  <c:v>15.736270270270269</c:v>
                </c:pt>
                <c:pt idx="115">
                  <c:v>12.779714987714987</c:v>
                </c:pt>
                <c:pt idx="116">
                  <c:v>10.177090909090907</c:v>
                </c:pt>
                <c:pt idx="117">
                  <c:v>7.8942358722358721</c:v>
                </c:pt>
                <c:pt idx="118">
                  <c:v>5.9030712530712526</c:v>
                </c:pt>
                <c:pt idx="119">
                  <c:v>4.1404987714987715</c:v>
                </c:pt>
                <c:pt idx="120">
                  <c:v>2.626938574938575</c:v>
                </c:pt>
                <c:pt idx="121">
                  <c:v>1.2745577395577394</c:v>
                </c:pt>
                <c:pt idx="122">
                  <c:v>1.1044864864864865E-2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PbS_ZnO_dark!$M$10:$M$11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PbS_ZnO_dark!$N$10:$N$11</c:f>
              <c:numCache>
                <c:formatCode>0.00</c:formatCode>
                <c:ptCount val="2"/>
                <c:pt idx="0">
                  <c:v>1.1128402948402902E-2</c:v>
                </c:pt>
                <c:pt idx="1">
                  <c:v>1.1128402948402902E-2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PbS_ZnO_dark!$M$10:$M$11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PbS_ZnO_dark!$O$10:$O$11</c:f>
              <c:numCache>
                <c:formatCode>0.00</c:formatCode>
                <c:ptCount val="2"/>
                <c:pt idx="0">
                  <c:v>1.0248697788697789E-2</c:v>
                </c:pt>
                <c:pt idx="1">
                  <c:v>1.0248697788697789E-2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PbS_ZnO_dark!$M$10:$M$11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PbS_ZnO_dark!$P$10:$P$11</c:f>
              <c:numCache>
                <c:formatCode>0.00</c:formatCode>
                <c:ptCount val="2"/>
                <c:pt idx="0">
                  <c:v>1.1044864864864969E-2</c:v>
                </c:pt>
                <c:pt idx="1">
                  <c:v>1.1044864864864969E-2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PbS_ZnO_dark!$M$13:$M$14</c:f>
              <c:numCache>
                <c:formatCode>General</c:formatCode>
                <c:ptCount val="2"/>
                <c:pt idx="0" formatCode="0.00">
                  <c:v>-1.7787390260873975E-4</c:v>
                </c:pt>
                <c:pt idx="1">
                  <c:v>-1.7787390260873975E-4</c:v>
                </c:pt>
              </c:numCache>
            </c:numRef>
          </c:xVal>
          <c:yVal>
            <c:numRef>
              <c:f>PbS_ZnO_dark!$N$13:$N$14</c:f>
              <c:numCache>
                <c:formatCode>0.00</c:formatCode>
                <c:ptCount val="2"/>
                <c:pt idx="0">
                  <c:v>6.8324651924651925E-4</c:v>
                </c:pt>
                <c:pt idx="1">
                  <c:v>-6.8324651924651925E-4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PbS_ZnO_dark!$M$15:$M$16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PbS_ZnO_dark!$N$15:$N$16</c:f>
              <c:numCache>
                <c:formatCode>0.00</c:formatCode>
                <c:ptCount val="2"/>
                <c:pt idx="0">
                  <c:v>6.8324651924651925E-4</c:v>
                </c:pt>
                <c:pt idx="1">
                  <c:v>-6.8324651924651925E-4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PbS_ZnO_dark!$M$18:$M$20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PbS_ZnO_dark!$N$18:$N$20</c:f>
              <c:numCache>
                <c:formatCode>General</c:formatCode>
                <c:ptCount val="3"/>
                <c:pt idx="0">
                  <c:v>1.0248697788697789E-2</c:v>
                </c:pt>
                <c:pt idx="1">
                  <c:v>1.0248697788697789E-2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PbS_ZnO_dark!$M$22:$M$24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PbS_ZnO_dark!$N$22:$N$24</c:f>
              <c:numCache>
                <c:formatCode>General</c:formatCode>
                <c:ptCount val="3"/>
                <c:pt idx="0">
                  <c:v>2.626938574938575</c:v>
                </c:pt>
                <c:pt idx="1">
                  <c:v>2.626938574938575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43872"/>
        <c:axId val="378841128"/>
      </c:scatterChart>
      <c:valAx>
        <c:axId val="378843872"/>
        <c:scaling>
          <c:orientation val="minMax"/>
          <c:max val="-2.0000000000000001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41128"/>
        <c:crossesAt val="0"/>
        <c:crossBetween val="midCat"/>
      </c:valAx>
      <c:valAx>
        <c:axId val="378841128"/>
        <c:scaling>
          <c:orientation val="minMax"/>
          <c:max val="-1.1000000000000001E-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4387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PbS_ZnO_dark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PbS_ZnO_dark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PbS_ZnO_dark!$A$10:$A$410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PbS_ZnO_dark!$K$10:$K$410</c:f>
              <c:numCache>
                <c:formatCode>General</c:formatCode>
                <c:ptCount val="401"/>
                <c:pt idx="0">
                  <c:v>1.1128402948402949E-2</c:v>
                </c:pt>
                <c:pt idx="1">
                  <c:v>-1.2440358722358722</c:v>
                </c:pt>
                <c:pt idx="2">
                  <c:v>-2.5353017199017196</c:v>
                </c:pt>
                <c:pt idx="3">
                  <c:v>-3.9023400491400486</c:v>
                </c:pt>
                <c:pt idx="4">
                  <c:v>-5.3713218673218668</c:v>
                </c:pt>
                <c:pt idx="5">
                  <c:v>-6.9664029484029486</c:v>
                </c:pt>
                <c:pt idx="6">
                  <c:v>-8.7027174447174449</c:v>
                </c:pt>
                <c:pt idx="7">
                  <c:v>-10.604938574938574</c:v>
                </c:pt>
                <c:pt idx="8">
                  <c:v>-12.655788697788699</c:v>
                </c:pt>
                <c:pt idx="9">
                  <c:v>-14.893479115479114</c:v>
                </c:pt>
                <c:pt idx="10">
                  <c:v>-17.30036855036855</c:v>
                </c:pt>
                <c:pt idx="11">
                  <c:v>-19.91247665847666</c:v>
                </c:pt>
                <c:pt idx="12">
                  <c:v>-22.735385749385749</c:v>
                </c:pt>
                <c:pt idx="13">
                  <c:v>-25.760442260442264</c:v>
                </c:pt>
                <c:pt idx="14">
                  <c:v>-29.010683046683045</c:v>
                </c:pt>
                <c:pt idx="15">
                  <c:v>-32.486240786240785</c:v>
                </c:pt>
                <c:pt idx="16">
                  <c:v>-36.184402948402948</c:v>
                </c:pt>
                <c:pt idx="17">
                  <c:v>-40.161346437346438</c:v>
                </c:pt>
                <c:pt idx="18">
                  <c:v>-44.3730515970516</c:v>
                </c:pt>
                <c:pt idx="19">
                  <c:v>-48.893601965601967</c:v>
                </c:pt>
                <c:pt idx="20">
                  <c:v>-53.94432432432432</c:v>
                </c:pt>
                <c:pt idx="21">
                  <c:v>-54.378378378378372</c:v>
                </c:pt>
                <c:pt idx="22">
                  <c:v>-50.270958230958236</c:v>
                </c:pt>
                <c:pt idx="23">
                  <c:v>-46.441960687960687</c:v>
                </c:pt>
                <c:pt idx="24">
                  <c:v>-42.527203931203928</c:v>
                </c:pt>
                <c:pt idx="25">
                  <c:v>-38.722515970515971</c:v>
                </c:pt>
                <c:pt idx="26">
                  <c:v>-35.067837837837835</c:v>
                </c:pt>
                <c:pt idx="27">
                  <c:v>-31.553562653562654</c:v>
                </c:pt>
                <c:pt idx="28">
                  <c:v>-28.207179361179364</c:v>
                </c:pt>
                <c:pt idx="29">
                  <c:v>-25.055100737100734</c:v>
                </c:pt>
                <c:pt idx="30">
                  <c:v>-22.055169533169533</c:v>
                </c:pt>
                <c:pt idx="31">
                  <c:v>-19.256678132678136</c:v>
                </c:pt>
                <c:pt idx="32">
                  <c:v>-16.646604422604423</c:v>
                </c:pt>
                <c:pt idx="33">
                  <c:v>-14.206437346437346</c:v>
                </c:pt>
                <c:pt idx="34">
                  <c:v>-11.939542997542997</c:v>
                </c:pt>
                <c:pt idx="35">
                  <c:v>-9.8468501228501228</c:v>
                </c:pt>
                <c:pt idx="36">
                  <c:v>-7.9067665847665856</c:v>
                </c:pt>
                <c:pt idx="37">
                  <c:v>-6.115685503685504</c:v>
                </c:pt>
                <c:pt idx="38">
                  <c:v>-4.4646063882063887</c:v>
                </c:pt>
                <c:pt idx="39">
                  <c:v>-2.9083719901719904</c:v>
                </c:pt>
                <c:pt idx="40">
                  <c:v>-1.4301955773955775</c:v>
                </c:pt>
                <c:pt idx="41">
                  <c:v>1.0248697788697789E-2</c:v>
                </c:pt>
                <c:pt idx="42">
                  <c:v>1.4648756756756756</c:v>
                </c:pt>
                <c:pt idx="43">
                  <c:v>2.9702289926289924</c:v>
                </c:pt>
                <c:pt idx="44">
                  <c:v>4.5797941031941036</c:v>
                </c:pt>
                <c:pt idx="45">
                  <c:v>6.3692628992628988</c:v>
                </c:pt>
                <c:pt idx="46">
                  <c:v>8.3165405405405401</c:v>
                </c:pt>
                <c:pt idx="47">
                  <c:v>10.48785257985258</c:v>
                </c:pt>
                <c:pt idx="48">
                  <c:v>12.907528255528254</c:v>
                </c:pt>
                <c:pt idx="49">
                  <c:v>15.612609336609337</c:v>
                </c:pt>
                <c:pt idx="50">
                  <c:v>18.615955773955775</c:v>
                </c:pt>
                <c:pt idx="51">
                  <c:v>21.943562653562655</c:v>
                </c:pt>
                <c:pt idx="52">
                  <c:v>25.615022113022114</c:v>
                </c:pt>
                <c:pt idx="53">
                  <c:v>29.639041769041771</c:v>
                </c:pt>
                <c:pt idx="54">
                  <c:v>34.036555282555284</c:v>
                </c:pt>
                <c:pt idx="55">
                  <c:v>38.812122850122847</c:v>
                </c:pt>
                <c:pt idx="56">
                  <c:v>43.973867321867324</c:v>
                </c:pt>
                <c:pt idx="57">
                  <c:v>49.523488943488942</c:v>
                </c:pt>
                <c:pt idx="58">
                  <c:v>55.869189189189193</c:v>
                </c:pt>
                <c:pt idx="59">
                  <c:v>62.160786240786237</c:v>
                </c:pt>
                <c:pt idx="60">
                  <c:v>68.856019656019654</c:v>
                </c:pt>
                <c:pt idx="61">
                  <c:v>75.914201474201477</c:v>
                </c:pt>
                <c:pt idx="62">
                  <c:v>83.371154791154794</c:v>
                </c:pt>
                <c:pt idx="63">
                  <c:v>91.159213759213756</c:v>
                </c:pt>
                <c:pt idx="64">
                  <c:v>99.304520884520898</c:v>
                </c:pt>
                <c:pt idx="65">
                  <c:v>107.74751842751844</c:v>
                </c:pt>
                <c:pt idx="66">
                  <c:v>116.69592137592137</c:v>
                </c:pt>
                <c:pt idx="67">
                  <c:v>125.72982800982801</c:v>
                </c:pt>
                <c:pt idx="68">
                  <c:v>135.11872235872235</c:v>
                </c:pt>
                <c:pt idx="69">
                  <c:v>144.8177886977887</c:v>
                </c:pt>
                <c:pt idx="70">
                  <c:v>154.72201474201475</c:v>
                </c:pt>
                <c:pt idx="71">
                  <c:v>164.88879606879604</c:v>
                </c:pt>
                <c:pt idx="72">
                  <c:v>175.26727272727274</c:v>
                </c:pt>
                <c:pt idx="73">
                  <c:v>185.87734643734643</c:v>
                </c:pt>
                <c:pt idx="74">
                  <c:v>196.71090909090907</c:v>
                </c:pt>
                <c:pt idx="75">
                  <c:v>207.77194103194105</c:v>
                </c:pt>
                <c:pt idx="76">
                  <c:v>219.00157248157248</c:v>
                </c:pt>
                <c:pt idx="77">
                  <c:v>230.40230958230961</c:v>
                </c:pt>
                <c:pt idx="78">
                  <c:v>241.92427518427519</c:v>
                </c:pt>
                <c:pt idx="79">
                  <c:v>253.65749385749385</c:v>
                </c:pt>
                <c:pt idx="80">
                  <c:v>265.49656019656021</c:v>
                </c:pt>
                <c:pt idx="81">
                  <c:v>277.51842751842753</c:v>
                </c:pt>
                <c:pt idx="82">
                  <c:v>278.3357248157248</c:v>
                </c:pt>
                <c:pt idx="83">
                  <c:v>267.74432432432434</c:v>
                </c:pt>
                <c:pt idx="84">
                  <c:v>256.90859950859948</c:v>
                </c:pt>
                <c:pt idx="85">
                  <c:v>246.05877149877148</c:v>
                </c:pt>
                <c:pt idx="86">
                  <c:v>235.20781326781326</c:v>
                </c:pt>
                <c:pt idx="87">
                  <c:v>224.35990171990173</c:v>
                </c:pt>
                <c:pt idx="88">
                  <c:v>213.59027027027025</c:v>
                </c:pt>
                <c:pt idx="89">
                  <c:v>202.93832923832926</c:v>
                </c:pt>
                <c:pt idx="90">
                  <c:v>192.41267813267814</c:v>
                </c:pt>
                <c:pt idx="91">
                  <c:v>182.0642751842752</c:v>
                </c:pt>
                <c:pt idx="92">
                  <c:v>171.83896805896805</c:v>
                </c:pt>
                <c:pt idx="93">
                  <c:v>161.81813267813268</c:v>
                </c:pt>
                <c:pt idx="94">
                  <c:v>151.9349877149877</c:v>
                </c:pt>
                <c:pt idx="95">
                  <c:v>142.3039312039312</c:v>
                </c:pt>
                <c:pt idx="96">
                  <c:v>132.84230958230958</c:v>
                </c:pt>
                <c:pt idx="97">
                  <c:v>123.62412776412778</c:v>
                </c:pt>
                <c:pt idx="98">
                  <c:v>114.65444717444717</c:v>
                </c:pt>
                <c:pt idx="99">
                  <c:v>105.93631449631449</c:v>
                </c:pt>
                <c:pt idx="100">
                  <c:v>97.488255528255522</c:v>
                </c:pt>
                <c:pt idx="101">
                  <c:v>89.351597051597054</c:v>
                </c:pt>
                <c:pt idx="102">
                  <c:v>81.505307125307127</c:v>
                </c:pt>
                <c:pt idx="103">
                  <c:v>74.01218673218672</c:v>
                </c:pt>
                <c:pt idx="104">
                  <c:v>66.850122850122858</c:v>
                </c:pt>
                <c:pt idx="105">
                  <c:v>60.03302211302212</c:v>
                </c:pt>
                <c:pt idx="106">
                  <c:v>53.564570024570024</c:v>
                </c:pt>
                <c:pt idx="107">
                  <c:v>47.128756756756758</c:v>
                </c:pt>
                <c:pt idx="108">
                  <c:v>41.489223587223584</c:v>
                </c:pt>
                <c:pt idx="109">
                  <c:v>36.230673218673211</c:v>
                </c:pt>
                <c:pt idx="110">
                  <c:v>31.337685503685506</c:v>
                </c:pt>
                <c:pt idx="111">
                  <c:v>26.853769041769041</c:v>
                </c:pt>
                <c:pt idx="112">
                  <c:v>22.75089926289926</c:v>
                </c:pt>
                <c:pt idx="113">
                  <c:v>19.055759213759213</c:v>
                </c:pt>
                <c:pt idx="114">
                  <c:v>15.736270270270269</c:v>
                </c:pt>
                <c:pt idx="115">
                  <c:v>12.779714987714987</c:v>
                </c:pt>
                <c:pt idx="116">
                  <c:v>10.177090909090907</c:v>
                </c:pt>
                <c:pt idx="117">
                  <c:v>7.8942358722358721</c:v>
                </c:pt>
                <c:pt idx="118">
                  <c:v>5.9030712530712526</c:v>
                </c:pt>
                <c:pt idx="119">
                  <c:v>4.1404987714987715</c:v>
                </c:pt>
                <c:pt idx="120">
                  <c:v>2.626938574938575</c:v>
                </c:pt>
                <c:pt idx="121">
                  <c:v>1.2745577395577394</c:v>
                </c:pt>
                <c:pt idx="122">
                  <c:v>1.1044864864864865E-2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45048"/>
        <c:axId val="378845440"/>
      </c:scatterChart>
      <c:valAx>
        <c:axId val="378845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45440"/>
        <c:crossesAt val="0"/>
        <c:crossBetween val="midCat"/>
      </c:valAx>
      <c:valAx>
        <c:axId val="3788454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4504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I-V curve PbSCdS_pyr cds_dark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PbSCdS_pyr cds_dark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'PbSCdS_pyr cds_dark'!$A$10:$A$410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'PbSCdS_pyr cds_dark'!$K$10:$K$410</c:f>
              <c:numCache>
                <c:formatCode>General</c:formatCode>
                <c:ptCount val="401"/>
                <c:pt idx="0">
                  <c:v>1.4103194103194105E-5</c:v>
                </c:pt>
                <c:pt idx="1">
                  <c:v>1.5479115479115479E-5</c:v>
                </c:pt>
                <c:pt idx="2">
                  <c:v>-1.1597051597051599E-5</c:v>
                </c:pt>
                <c:pt idx="3">
                  <c:v>-5.9312039312039312E-5</c:v>
                </c:pt>
                <c:pt idx="4">
                  <c:v>-7.061425061425061E-5</c:v>
                </c:pt>
                <c:pt idx="5">
                  <c:v>-7.4545454545454551E-5</c:v>
                </c:pt>
                <c:pt idx="6">
                  <c:v>-7.125307125307125E-5</c:v>
                </c:pt>
                <c:pt idx="7">
                  <c:v>-5.3169533169533167E-5</c:v>
                </c:pt>
                <c:pt idx="8">
                  <c:v>-7.6265356265356262E-5</c:v>
                </c:pt>
                <c:pt idx="9">
                  <c:v>-1.3690417690417691E-4</c:v>
                </c:pt>
                <c:pt idx="10">
                  <c:v>-1.7297297297297297E-4</c:v>
                </c:pt>
                <c:pt idx="11">
                  <c:v>-1.6594594594594595E-4</c:v>
                </c:pt>
                <c:pt idx="12">
                  <c:v>-1.6633906633906634E-4</c:v>
                </c:pt>
                <c:pt idx="13">
                  <c:v>-2.2098280098280097E-4</c:v>
                </c:pt>
                <c:pt idx="14">
                  <c:v>-2.9577395577395579E-4</c:v>
                </c:pt>
                <c:pt idx="15">
                  <c:v>-3.283046683046683E-4</c:v>
                </c:pt>
                <c:pt idx="16">
                  <c:v>-3.2289926289926288E-4</c:v>
                </c:pt>
                <c:pt idx="17">
                  <c:v>-3.7041769041769041E-4</c:v>
                </c:pt>
                <c:pt idx="18">
                  <c:v>-4.4638820638820637E-4</c:v>
                </c:pt>
                <c:pt idx="19">
                  <c:v>-5.1769041769041764E-4</c:v>
                </c:pt>
                <c:pt idx="20">
                  <c:v>-6.0289926289926296E-4</c:v>
                </c:pt>
                <c:pt idx="21">
                  <c:v>-5.3557739557739557E-4</c:v>
                </c:pt>
                <c:pt idx="22">
                  <c:v>-4.6000000000000001E-4</c:v>
                </c:pt>
                <c:pt idx="23">
                  <c:v>-4.0628992628992627E-4</c:v>
                </c:pt>
                <c:pt idx="24">
                  <c:v>-3.8678132678132677E-4</c:v>
                </c:pt>
                <c:pt idx="25">
                  <c:v>-3.5582309582309583E-4</c:v>
                </c:pt>
                <c:pt idx="26">
                  <c:v>-3.0058968058968056E-4</c:v>
                </c:pt>
                <c:pt idx="27">
                  <c:v>-2.4810810810810811E-4</c:v>
                </c:pt>
                <c:pt idx="28">
                  <c:v>-1.9031941031941033E-4</c:v>
                </c:pt>
                <c:pt idx="29">
                  <c:v>-1.7380835380835383E-4</c:v>
                </c:pt>
                <c:pt idx="30">
                  <c:v>-1.8142506142506141E-4</c:v>
                </c:pt>
                <c:pt idx="31">
                  <c:v>-1.4378378378378378E-4</c:v>
                </c:pt>
                <c:pt idx="32">
                  <c:v>-9.3218673218673219E-5</c:v>
                </c:pt>
                <c:pt idx="33">
                  <c:v>-7.2825552825552827E-5</c:v>
                </c:pt>
                <c:pt idx="34">
                  <c:v>-8.0737100737100732E-5</c:v>
                </c:pt>
                <c:pt idx="35">
                  <c:v>-8.2113022113022112E-5</c:v>
                </c:pt>
                <c:pt idx="36">
                  <c:v>-4.4864864864864867E-5</c:v>
                </c:pt>
                <c:pt idx="37">
                  <c:v>-5.9459459459459454E-6</c:v>
                </c:pt>
                <c:pt idx="38">
                  <c:v>-1.194103194103194E-5</c:v>
                </c:pt>
                <c:pt idx="39">
                  <c:v>-2.7714987714987717E-5</c:v>
                </c:pt>
                <c:pt idx="40">
                  <c:v>-6.5356265356265367E-6</c:v>
                </c:pt>
                <c:pt idx="41">
                  <c:v>1.8673218673218671E-5</c:v>
                </c:pt>
                <c:pt idx="42">
                  <c:v>4.3587223587223586E-5</c:v>
                </c:pt>
                <c:pt idx="43">
                  <c:v>5.0565110565110569E-5</c:v>
                </c:pt>
                <c:pt idx="44">
                  <c:v>3.4889434889434886E-5</c:v>
                </c:pt>
                <c:pt idx="45">
                  <c:v>2.6535626535626537E-5</c:v>
                </c:pt>
                <c:pt idx="46">
                  <c:v>4.2113022113022115E-5</c:v>
                </c:pt>
                <c:pt idx="47">
                  <c:v>8.8599508599508602E-5</c:v>
                </c:pt>
                <c:pt idx="48">
                  <c:v>1.0997542997542998E-4</c:v>
                </c:pt>
                <c:pt idx="49">
                  <c:v>1.1336609336609337E-4</c:v>
                </c:pt>
                <c:pt idx="50">
                  <c:v>1.0687960687960688E-4</c:v>
                </c:pt>
                <c:pt idx="51">
                  <c:v>1.1695331695331696E-4</c:v>
                </c:pt>
                <c:pt idx="52">
                  <c:v>1.5734643734643735E-4</c:v>
                </c:pt>
                <c:pt idx="53">
                  <c:v>2.0098280098280097E-4</c:v>
                </c:pt>
                <c:pt idx="54">
                  <c:v>2.268304668304668E-4</c:v>
                </c:pt>
                <c:pt idx="55">
                  <c:v>2.235872235872236E-4</c:v>
                </c:pt>
                <c:pt idx="56">
                  <c:v>2.3017199017199015E-4</c:v>
                </c:pt>
                <c:pt idx="57">
                  <c:v>2.654054054054054E-4</c:v>
                </c:pt>
                <c:pt idx="58">
                  <c:v>3.2334152334152332E-4</c:v>
                </c:pt>
                <c:pt idx="59">
                  <c:v>3.6938574938574938E-4</c:v>
                </c:pt>
                <c:pt idx="60">
                  <c:v>3.981818181818182E-4</c:v>
                </c:pt>
                <c:pt idx="61">
                  <c:v>4.043243243243243E-4</c:v>
                </c:pt>
                <c:pt idx="62">
                  <c:v>4.4378378378378381E-4</c:v>
                </c:pt>
                <c:pt idx="63">
                  <c:v>5.043734643734644E-4</c:v>
                </c:pt>
                <c:pt idx="64">
                  <c:v>5.7238329238329237E-4</c:v>
                </c:pt>
                <c:pt idx="65">
                  <c:v>6.5375921375921374E-4</c:v>
                </c:pt>
                <c:pt idx="66">
                  <c:v>6.8825552825552822E-4</c:v>
                </c:pt>
                <c:pt idx="67">
                  <c:v>7.6461916461916446E-4</c:v>
                </c:pt>
                <c:pt idx="68">
                  <c:v>7.9886977886977891E-4</c:v>
                </c:pt>
                <c:pt idx="69">
                  <c:v>8.9788697788697797E-4</c:v>
                </c:pt>
                <c:pt idx="70">
                  <c:v>1.001965601965602E-3</c:v>
                </c:pt>
                <c:pt idx="71">
                  <c:v>1.0758230958230958E-3</c:v>
                </c:pt>
                <c:pt idx="72">
                  <c:v>1.2182309582309582E-3</c:v>
                </c:pt>
                <c:pt idx="73">
                  <c:v>1.3247665847665848E-3</c:v>
                </c:pt>
                <c:pt idx="74">
                  <c:v>1.46982800982801E-3</c:v>
                </c:pt>
                <c:pt idx="75">
                  <c:v>1.5378869778869778E-3</c:v>
                </c:pt>
                <c:pt idx="76">
                  <c:v>1.6884520884520883E-3</c:v>
                </c:pt>
                <c:pt idx="77">
                  <c:v>1.8097297297297297E-3</c:v>
                </c:pt>
                <c:pt idx="78">
                  <c:v>1.996412776412776E-3</c:v>
                </c:pt>
                <c:pt idx="79">
                  <c:v>2.1694840294840295E-3</c:v>
                </c:pt>
                <c:pt idx="80">
                  <c:v>2.303980343980344E-3</c:v>
                </c:pt>
                <c:pt idx="81">
                  <c:v>2.5473218673218675E-3</c:v>
                </c:pt>
                <c:pt idx="82">
                  <c:v>2.622014742014742E-3</c:v>
                </c:pt>
                <c:pt idx="83">
                  <c:v>2.4549877149877149E-3</c:v>
                </c:pt>
                <c:pt idx="84">
                  <c:v>2.3136117936117936E-3</c:v>
                </c:pt>
                <c:pt idx="85">
                  <c:v>2.1949877149877151E-3</c:v>
                </c:pt>
                <c:pt idx="86">
                  <c:v>2.0917936117936121E-3</c:v>
                </c:pt>
                <c:pt idx="87">
                  <c:v>1.9575429975429975E-3</c:v>
                </c:pt>
                <c:pt idx="88">
                  <c:v>1.7984766584766584E-3</c:v>
                </c:pt>
                <c:pt idx="89">
                  <c:v>1.7058968058968056E-3</c:v>
                </c:pt>
                <c:pt idx="90">
                  <c:v>1.6753316953316954E-3</c:v>
                </c:pt>
                <c:pt idx="91">
                  <c:v>1.5377886977886979E-3</c:v>
                </c:pt>
                <c:pt idx="92">
                  <c:v>1.4192137592137592E-3</c:v>
                </c:pt>
                <c:pt idx="93">
                  <c:v>1.2437346437346437E-3</c:v>
                </c:pt>
                <c:pt idx="94">
                  <c:v>1.1745454545454546E-3</c:v>
                </c:pt>
                <c:pt idx="95">
                  <c:v>1.1173955773955775E-3</c:v>
                </c:pt>
                <c:pt idx="96">
                  <c:v>1.03990171990172E-3</c:v>
                </c:pt>
                <c:pt idx="97">
                  <c:v>9.3307125307125313E-4</c:v>
                </c:pt>
                <c:pt idx="98">
                  <c:v>8.5425061425061421E-4</c:v>
                </c:pt>
                <c:pt idx="99">
                  <c:v>7.4977886977886979E-4</c:v>
                </c:pt>
                <c:pt idx="100">
                  <c:v>6.6835380835380837E-4</c:v>
                </c:pt>
                <c:pt idx="101">
                  <c:v>6.3813267813267807E-4</c:v>
                </c:pt>
                <c:pt idx="102">
                  <c:v>5.9469287469287473E-4</c:v>
                </c:pt>
                <c:pt idx="103">
                  <c:v>5.0427518427518419E-4</c:v>
                </c:pt>
                <c:pt idx="104">
                  <c:v>4.3769041769041765E-4</c:v>
                </c:pt>
                <c:pt idx="105">
                  <c:v>4.048157248157249E-4</c:v>
                </c:pt>
                <c:pt idx="106">
                  <c:v>3.4550368550368549E-4</c:v>
                </c:pt>
                <c:pt idx="107">
                  <c:v>3.4958230958230958E-4</c:v>
                </c:pt>
                <c:pt idx="108">
                  <c:v>3.0958230958230958E-4</c:v>
                </c:pt>
                <c:pt idx="109">
                  <c:v>2.5164619164619166E-4</c:v>
                </c:pt>
                <c:pt idx="110">
                  <c:v>2.107616707616708E-4</c:v>
                </c:pt>
                <c:pt idx="111">
                  <c:v>1.8486486486486486E-4</c:v>
                </c:pt>
                <c:pt idx="112">
                  <c:v>1.7336609336609336E-4</c:v>
                </c:pt>
                <c:pt idx="113">
                  <c:v>1.6466830466830467E-4</c:v>
                </c:pt>
                <c:pt idx="114">
                  <c:v>1.3085995085995088E-4</c:v>
                </c:pt>
                <c:pt idx="115">
                  <c:v>9.1105651105651101E-5</c:v>
                </c:pt>
                <c:pt idx="116">
                  <c:v>7.1597051597051595E-5</c:v>
                </c:pt>
                <c:pt idx="117">
                  <c:v>7.0466830466830462E-5</c:v>
                </c:pt>
                <c:pt idx="118">
                  <c:v>6.6437346437346449E-5</c:v>
                </c:pt>
                <c:pt idx="119">
                  <c:v>5.4348894348894342E-5</c:v>
                </c:pt>
                <c:pt idx="120">
                  <c:v>2.6633906633906633E-5</c:v>
                </c:pt>
                <c:pt idx="121">
                  <c:v>1.5233415233415233E-6</c:v>
                </c:pt>
                <c:pt idx="122">
                  <c:v>-9.4348894348894342E-6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'PbSCdS_pyr cds_dark'!$M$10:$M$11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'PbSCdS_pyr cds_dark'!$N$10:$N$11</c:f>
              <c:numCache>
                <c:formatCode>0.00</c:formatCode>
                <c:ptCount val="2"/>
                <c:pt idx="0">
                  <c:v>1.4103194103194105E-5</c:v>
                </c:pt>
                <c:pt idx="1">
                  <c:v>1.4103194103194105E-5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'PbSCdS_pyr cds_dark'!$M$10:$M$11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'PbSCdS_pyr cds_dark'!$O$10:$O$11</c:f>
              <c:numCache>
                <c:formatCode>0.00</c:formatCode>
                <c:ptCount val="2"/>
                <c:pt idx="0">
                  <c:v>1.8673218673218675E-5</c:v>
                </c:pt>
                <c:pt idx="1">
                  <c:v>1.8673218673218675E-5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'PbSCdS_pyr cds_dark'!$M$10:$M$11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'PbSCdS_pyr cds_dark'!$P$10:$P$11</c:f>
              <c:numCache>
                <c:formatCode>0.00</c:formatCode>
                <c:ptCount val="2"/>
                <c:pt idx="0">
                  <c:v>-9.4348894348894342E-6</c:v>
                </c:pt>
                <c:pt idx="1">
                  <c:v>-9.4348894348894342E-6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'PbSCdS_pyr cds_dark'!$M$13:$M$14</c:f>
              <c:numCache>
                <c:formatCode>General</c:formatCode>
                <c:ptCount val="2"/>
                <c:pt idx="0" formatCode="0.00">
                  <c:v>-1.8518518518518517E-2</c:v>
                </c:pt>
                <c:pt idx="1">
                  <c:v>-1.8518518518518517E-2</c:v>
                </c:pt>
              </c:numCache>
            </c:numRef>
          </c:xVal>
          <c:yVal>
            <c:numRef>
              <c:f>'PbSCdS_pyr cds_dark'!$N$13:$N$14</c:f>
              <c:numCache>
                <c:formatCode>0.00</c:formatCode>
                <c:ptCount val="2"/>
                <c:pt idx="0">
                  <c:v>-6.2899262899262899E-7</c:v>
                </c:pt>
                <c:pt idx="1">
                  <c:v>6.2899262899262899E-7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'PbSCdS_pyr cds_dark'!$M$15:$M$16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'PbSCdS_pyr cds_dark'!$N$15:$N$16</c:f>
              <c:numCache>
                <c:formatCode>0.00</c:formatCode>
                <c:ptCount val="2"/>
                <c:pt idx="0">
                  <c:v>-6.2899262899262899E-7</c:v>
                </c:pt>
                <c:pt idx="1">
                  <c:v>6.2899262899262899E-7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'PbSCdS_pyr cds_dark'!$M$18:$M$20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'PbSCdS_pyr cds_dark'!$N$18:$N$20</c:f>
              <c:numCache>
                <c:formatCode>General</c:formatCode>
                <c:ptCount val="3"/>
                <c:pt idx="0">
                  <c:v>1.8673218673218671E-5</c:v>
                </c:pt>
                <c:pt idx="1">
                  <c:v>1.8673218673218671E-5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'PbSCdS_pyr cds_dark'!$M$22:$M$24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'PbSCdS_pyr cds_dark'!$N$22:$N$24</c:f>
              <c:numCache>
                <c:formatCode>General</c:formatCode>
                <c:ptCount val="3"/>
                <c:pt idx="0">
                  <c:v>2.6633906633906633E-5</c:v>
                </c:pt>
                <c:pt idx="1">
                  <c:v>2.6633906633906633E-5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53280"/>
        <c:axId val="378857592"/>
      </c:scatterChart>
      <c:valAx>
        <c:axId val="378853280"/>
        <c:scaling>
          <c:orientation val="minMax"/>
          <c:max val="-2.1000000000000001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57592"/>
        <c:crossesAt val="0"/>
        <c:crossBetween val="midCat"/>
      </c:valAx>
      <c:valAx>
        <c:axId val="378857592"/>
        <c:scaling>
          <c:orientation val="minMax"/>
          <c:max val="9.4399999999999998E-7"/>
          <c:min val="-1.04E-5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53280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66253869969040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I-V curve PbSCdS_pyr cds_dark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PbSCdS_pyr cds_dark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'PbSCdS_pyr cds_dark'!$A$10:$A$410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'PbSCdS_pyr cds_dark'!$K$10:$K$410</c:f>
              <c:numCache>
                <c:formatCode>General</c:formatCode>
                <c:ptCount val="401"/>
                <c:pt idx="0">
                  <c:v>1.4103194103194105E-5</c:v>
                </c:pt>
                <c:pt idx="1">
                  <c:v>1.5479115479115479E-5</c:v>
                </c:pt>
                <c:pt idx="2">
                  <c:v>-1.1597051597051599E-5</c:v>
                </c:pt>
                <c:pt idx="3">
                  <c:v>-5.9312039312039312E-5</c:v>
                </c:pt>
                <c:pt idx="4">
                  <c:v>-7.061425061425061E-5</c:v>
                </c:pt>
                <c:pt idx="5">
                  <c:v>-7.4545454545454551E-5</c:v>
                </c:pt>
                <c:pt idx="6">
                  <c:v>-7.125307125307125E-5</c:v>
                </c:pt>
                <c:pt idx="7">
                  <c:v>-5.3169533169533167E-5</c:v>
                </c:pt>
                <c:pt idx="8">
                  <c:v>-7.6265356265356262E-5</c:v>
                </c:pt>
                <c:pt idx="9">
                  <c:v>-1.3690417690417691E-4</c:v>
                </c:pt>
                <c:pt idx="10">
                  <c:v>-1.7297297297297297E-4</c:v>
                </c:pt>
                <c:pt idx="11">
                  <c:v>-1.6594594594594595E-4</c:v>
                </c:pt>
                <c:pt idx="12">
                  <c:v>-1.6633906633906634E-4</c:v>
                </c:pt>
                <c:pt idx="13">
                  <c:v>-2.2098280098280097E-4</c:v>
                </c:pt>
                <c:pt idx="14">
                  <c:v>-2.9577395577395579E-4</c:v>
                </c:pt>
                <c:pt idx="15">
                  <c:v>-3.283046683046683E-4</c:v>
                </c:pt>
                <c:pt idx="16">
                  <c:v>-3.2289926289926288E-4</c:v>
                </c:pt>
                <c:pt idx="17">
                  <c:v>-3.7041769041769041E-4</c:v>
                </c:pt>
                <c:pt idx="18">
                  <c:v>-4.4638820638820637E-4</c:v>
                </c:pt>
                <c:pt idx="19">
                  <c:v>-5.1769041769041764E-4</c:v>
                </c:pt>
                <c:pt idx="20">
                  <c:v>-6.0289926289926296E-4</c:v>
                </c:pt>
                <c:pt idx="21">
                  <c:v>-5.3557739557739557E-4</c:v>
                </c:pt>
                <c:pt idx="22">
                  <c:v>-4.6000000000000001E-4</c:v>
                </c:pt>
                <c:pt idx="23">
                  <c:v>-4.0628992628992627E-4</c:v>
                </c:pt>
                <c:pt idx="24">
                  <c:v>-3.8678132678132677E-4</c:v>
                </c:pt>
                <c:pt idx="25">
                  <c:v>-3.5582309582309583E-4</c:v>
                </c:pt>
                <c:pt idx="26">
                  <c:v>-3.0058968058968056E-4</c:v>
                </c:pt>
                <c:pt idx="27">
                  <c:v>-2.4810810810810811E-4</c:v>
                </c:pt>
                <c:pt idx="28">
                  <c:v>-1.9031941031941033E-4</c:v>
                </c:pt>
                <c:pt idx="29">
                  <c:v>-1.7380835380835383E-4</c:v>
                </c:pt>
                <c:pt idx="30">
                  <c:v>-1.8142506142506141E-4</c:v>
                </c:pt>
                <c:pt idx="31">
                  <c:v>-1.4378378378378378E-4</c:v>
                </c:pt>
                <c:pt idx="32">
                  <c:v>-9.3218673218673219E-5</c:v>
                </c:pt>
                <c:pt idx="33">
                  <c:v>-7.2825552825552827E-5</c:v>
                </c:pt>
                <c:pt idx="34">
                  <c:v>-8.0737100737100732E-5</c:v>
                </c:pt>
                <c:pt idx="35">
                  <c:v>-8.2113022113022112E-5</c:v>
                </c:pt>
                <c:pt idx="36">
                  <c:v>-4.4864864864864867E-5</c:v>
                </c:pt>
                <c:pt idx="37">
                  <c:v>-5.9459459459459454E-6</c:v>
                </c:pt>
                <c:pt idx="38">
                  <c:v>-1.194103194103194E-5</c:v>
                </c:pt>
                <c:pt idx="39">
                  <c:v>-2.7714987714987717E-5</c:v>
                </c:pt>
                <c:pt idx="40">
                  <c:v>-6.5356265356265367E-6</c:v>
                </c:pt>
                <c:pt idx="41">
                  <c:v>1.8673218673218671E-5</c:v>
                </c:pt>
                <c:pt idx="42">
                  <c:v>4.3587223587223586E-5</c:v>
                </c:pt>
                <c:pt idx="43">
                  <c:v>5.0565110565110569E-5</c:v>
                </c:pt>
                <c:pt idx="44">
                  <c:v>3.4889434889434886E-5</c:v>
                </c:pt>
                <c:pt idx="45">
                  <c:v>2.6535626535626537E-5</c:v>
                </c:pt>
                <c:pt idx="46">
                  <c:v>4.2113022113022115E-5</c:v>
                </c:pt>
                <c:pt idx="47">
                  <c:v>8.8599508599508602E-5</c:v>
                </c:pt>
                <c:pt idx="48">
                  <c:v>1.0997542997542998E-4</c:v>
                </c:pt>
                <c:pt idx="49">
                  <c:v>1.1336609336609337E-4</c:v>
                </c:pt>
                <c:pt idx="50">
                  <c:v>1.0687960687960688E-4</c:v>
                </c:pt>
                <c:pt idx="51">
                  <c:v>1.1695331695331696E-4</c:v>
                </c:pt>
                <c:pt idx="52">
                  <c:v>1.5734643734643735E-4</c:v>
                </c:pt>
                <c:pt idx="53">
                  <c:v>2.0098280098280097E-4</c:v>
                </c:pt>
                <c:pt idx="54">
                  <c:v>2.268304668304668E-4</c:v>
                </c:pt>
                <c:pt idx="55">
                  <c:v>2.235872235872236E-4</c:v>
                </c:pt>
                <c:pt idx="56">
                  <c:v>2.3017199017199015E-4</c:v>
                </c:pt>
                <c:pt idx="57">
                  <c:v>2.654054054054054E-4</c:v>
                </c:pt>
                <c:pt idx="58">
                  <c:v>3.2334152334152332E-4</c:v>
                </c:pt>
                <c:pt idx="59">
                  <c:v>3.6938574938574938E-4</c:v>
                </c:pt>
                <c:pt idx="60">
                  <c:v>3.981818181818182E-4</c:v>
                </c:pt>
                <c:pt idx="61">
                  <c:v>4.043243243243243E-4</c:v>
                </c:pt>
                <c:pt idx="62">
                  <c:v>4.4378378378378381E-4</c:v>
                </c:pt>
                <c:pt idx="63">
                  <c:v>5.043734643734644E-4</c:v>
                </c:pt>
                <c:pt idx="64">
                  <c:v>5.7238329238329237E-4</c:v>
                </c:pt>
                <c:pt idx="65">
                  <c:v>6.5375921375921374E-4</c:v>
                </c:pt>
                <c:pt idx="66">
                  <c:v>6.8825552825552822E-4</c:v>
                </c:pt>
                <c:pt idx="67">
                  <c:v>7.6461916461916446E-4</c:v>
                </c:pt>
                <c:pt idx="68">
                  <c:v>7.9886977886977891E-4</c:v>
                </c:pt>
                <c:pt idx="69">
                  <c:v>8.9788697788697797E-4</c:v>
                </c:pt>
                <c:pt idx="70">
                  <c:v>1.001965601965602E-3</c:v>
                </c:pt>
                <c:pt idx="71">
                  <c:v>1.0758230958230958E-3</c:v>
                </c:pt>
                <c:pt idx="72">
                  <c:v>1.2182309582309582E-3</c:v>
                </c:pt>
                <c:pt idx="73">
                  <c:v>1.3247665847665848E-3</c:v>
                </c:pt>
                <c:pt idx="74">
                  <c:v>1.46982800982801E-3</c:v>
                </c:pt>
                <c:pt idx="75">
                  <c:v>1.5378869778869778E-3</c:v>
                </c:pt>
                <c:pt idx="76">
                  <c:v>1.6884520884520883E-3</c:v>
                </c:pt>
                <c:pt idx="77">
                  <c:v>1.8097297297297297E-3</c:v>
                </c:pt>
                <c:pt idx="78">
                  <c:v>1.996412776412776E-3</c:v>
                </c:pt>
                <c:pt idx="79">
                  <c:v>2.1694840294840295E-3</c:v>
                </c:pt>
                <c:pt idx="80">
                  <c:v>2.303980343980344E-3</c:v>
                </c:pt>
                <c:pt idx="81">
                  <c:v>2.5473218673218675E-3</c:v>
                </c:pt>
                <c:pt idx="82">
                  <c:v>2.622014742014742E-3</c:v>
                </c:pt>
                <c:pt idx="83">
                  <c:v>2.4549877149877149E-3</c:v>
                </c:pt>
                <c:pt idx="84">
                  <c:v>2.3136117936117936E-3</c:v>
                </c:pt>
                <c:pt idx="85">
                  <c:v>2.1949877149877151E-3</c:v>
                </c:pt>
                <c:pt idx="86">
                  <c:v>2.0917936117936121E-3</c:v>
                </c:pt>
                <c:pt idx="87">
                  <c:v>1.9575429975429975E-3</c:v>
                </c:pt>
                <c:pt idx="88">
                  <c:v>1.7984766584766584E-3</c:v>
                </c:pt>
                <c:pt idx="89">
                  <c:v>1.7058968058968056E-3</c:v>
                </c:pt>
                <c:pt idx="90">
                  <c:v>1.6753316953316954E-3</c:v>
                </c:pt>
                <c:pt idx="91">
                  <c:v>1.5377886977886979E-3</c:v>
                </c:pt>
                <c:pt idx="92">
                  <c:v>1.4192137592137592E-3</c:v>
                </c:pt>
                <c:pt idx="93">
                  <c:v>1.2437346437346437E-3</c:v>
                </c:pt>
                <c:pt idx="94">
                  <c:v>1.1745454545454546E-3</c:v>
                </c:pt>
                <c:pt idx="95">
                  <c:v>1.1173955773955775E-3</c:v>
                </c:pt>
                <c:pt idx="96">
                  <c:v>1.03990171990172E-3</c:v>
                </c:pt>
                <c:pt idx="97">
                  <c:v>9.3307125307125313E-4</c:v>
                </c:pt>
                <c:pt idx="98">
                  <c:v>8.5425061425061421E-4</c:v>
                </c:pt>
                <c:pt idx="99">
                  <c:v>7.4977886977886979E-4</c:v>
                </c:pt>
                <c:pt idx="100">
                  <c:v>6.6835380835380837E-4</c:v>
                </c:pt>
                <c:pt idx="101">
                  <c:v>6.3813267813267807E-4</c:v>
                </c:pt>
                <c:pt idx="102">
                  <c:v>5.9469287469287473E-4</c:v>
                </c:pt>
                <c:pt idx="103">
                  <c:v>5.0427518427518419E-4</c:v>
                </c:pt>
                <c:pt idx="104">
                  <c:v>4.3769041769041765E-4</c:v>
                </c:pt>
                <c:pt idx="105">
                  <c:v>4.048157248157249E-4</c:v>
                </c:pt>
                <c:pt idx="106">
                  <c:v>3.4550368550368549E-4</c:v>
                </c:pt>
                <c:pt idx="107">
                  <c:v>3.4958230958230958E-4</c:v>
                </c:pt>
                <c:pt idx="108">
                  <c:v>3.0958230958230958E-4</c:v>
                </c:pt>
                <c:pt idx="109">
                  <c:v>2.5164619164619166E-4</c:v>
                </c:pt>
                <c:pt idx="110">
                  <c:v>2.107616707616708E-4</c:v>
                </c:pt>
                <c:pt idx="111">
                  <c:v>1.8486486486486486E-4</c:v>
                </c:pt>
                <c:pt idx="112">
                  <c:v>1.7336609336609336E-4</c:v>
                </c:pt>
                <c:pt idx="113">
                  <c:v>1.6466830466830467E-4</c:v>
                </c:pt>
                <c:pt idx="114">
                  <c:v>1.3085995085995088E-4</c:v>
                </c:pt>
                <c:pt idx="115">
                  <c:v>9.1105651105651101E-5</c:v>
                </c:pt>
                <c:pt idx="116">
                  <c:v>7.1597051597051595E-5</c:v>
                </c:pt>
                <c:pt idx="117">
                  <c:v>7.0466830466830462E-5</c:v>
                </c:pt>
                <c:pt idx="118">
                  <c:v>6.6437346437346449E-5</c:v>
                </c:pt>
                <c:pt idx="119">
                  <c:v>5.4348894348894342E-5</c:v>
                </c:pt>
                <c:pt idx="120">
                  <c:v>2.6633906633906633E-5</c:v>
                </c:pt>
                <c:pt idx="121">
                  <c:v>1.5233415233415233E-6</c:v>
                </c:pt>
                <c:pt idx="122">
                  <c:v>-9.4348894348894342E-6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57200"/>
        <c:axId val="378854456"/>
      </c:scatterChart>
      <c:valAx>
        <c:axId val="378857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54456"/>
        <c:crossesAt val="0"/>
        <c:crossBetween val="midCat"/>
      </c:valAx>
      <c:valAx>
        <c:axId val="3788544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5720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I-V curve PbSCdS_Pyr CdS anneal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PbSCdS_Pyr CdS anneal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'PbSCdS_Pyr CdS anneal'!$A$10:$A$410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'PbSCdS_Pyr CdS anneal'!$K$10:$K$410</c:f>
              <c:numCache>
                <c:formatCode>General</c:formatCode>
                <c:ptCount val="401"/>
                <c:pt idx="0">
                  <c:v>-4.9359705159705159E-3</c:v>
                </c:pt>
                <c:pt idx="1">
                  <c:v>-9.5007862407862406E-3</c:v>
                </c:pt>
                <c:pt idx="2">
                  <c:v>-1.4489877149877151E-2</c:v>
                </c:pt>
                <c:pt idx="3">
                  <c:v>-1.9265749385749386E-2</c:v>
                </c:pt>
                <c:pt idx="4">
                  <c:v>-2.4153759213759212E-2</c:v>
                </c:pt>
                <c:pt idx="5">
                  <c:v>-2.810314496314496E-2</c:v>
                </c:pt>
                <c:pt idx="6">
                  <c:v>-3.1324078624078627E-2</c:v>
                </c:pt>
                <c:pt idx="7">
                  <c:v>-3.758633906633907E-2</c:v>
                </c:pt>
                <c:pt idx="8">
                  <c:v>-3.7140933660933663E-2</c:v>
                </c:pt>
                <c:pt idx="9">
                  <c:v>-3.9676068796068796E-2</c:v>
                </c:pt>
                <c:pt idx="10">
                  <c:v>-4.2867813267813269E-2</c:v>
                </c:pt>
                <c:pt idx="11">
                  <c:v>-5.3434594594594591E-2</c:v>
                </c:pt>
                <c:pt idx="12">
                  <c:v>-6.2405651105651098E-2</c:v>
                </c:pt>
                <c:pt idx="13">
                  <c:v>-6.7389041769041771E-2</c:v>
                </c:pt>
                <c:pt idx="14">
                  <c:v>-7.4237592137592123E-2</c:v>
                </c:pt>
                <c:pt idx="15">
                  <c:v>-8.1980687960687956E-2</c:v>
                </c:pt>
                <c:pt idx="16">
                  <c:v>-9.3483488943488943E-2</c:v>
                </c:pt>
                <c:pt idx="17">
                  <c:v>-9.9122162162162145E-2</c:v>
                </c:pt>
                <c:pt idx="18">
                  <c:v>-0.10751100737100737</c:v>
                </c:pt>
                <c:pt idx="19">
                  <c:v>-0.12255302211302212</c:v>
                </c:pt>
                <c:pt idx="20">
                  <c:v>-0.14735449631449632</c:v>
                </c:pt>
                <c:pt idx="21">
                  <c:v>-0.13837862407862409</c:v>
                </c:pt>
                <c:pt idx="22">
                  <c:v>-0.12514402948402947</c:v>
                </c:pt>
                <c:pt idx="23">
                  <c:v>-0.1189679606879607</c:v>
                </c:pt>
                <c:pt idx="24">
                  <c:v>-0.10527626535626536</c:v>
                </c:pt>
                <c:pt idx="25">
                  <c:v>-9.7713267813267821E-2</c:v>
                </c:pt>
                <c:pt idx="26">
                  <c:v>-7.8904815724815738E-2</c:v>
                </c:pt>
                <c:pt idx="27">
                  <c:v>-8.207425061425061E-2</c:v>
                </c:pt>
                <c:pt idx="28">
                  <c:v>-6.7313562653562656E-2</c:v>
                </c:pt>
                <c:pt idx="29">
                  <c:v>-5.9890466830466831E-2</c:v>
                </c:pt>
                <c:pt idx="30">
                  <c:v>-5.482889434889434E-2</c:v>
                </c:pt>
                <c:pt idx="31">
                  <c:v>-5.3058083538083542E-2</c:v>
                </c:pt>
                <c:pt idx="32">
                  <c:v>-4.0479852579852586E-2</c:v>
                </c:pt>
                <c:pt idx="33">
                  <c:v>-4.0957542997542992E-2</c:v>
                </c:pt>
                <c:pt idx="34">
                  <c:v>-3.8854152334152334E-2</c:v>
                </c:pt>
                <c:pt idx="35">
                  <c:v>-3.082668304668305E-2</c:v>
                </c:pt>
                <c:pt idx="36">
                  <c:v>-2.7749385749385749E-2</c:v>
                </c:pt>
                <c:pt idx="37">
                  <c:v>-2.3862113022113021E-2</c:v>
                </c:pt>
                <c:pt idx="38">
                  <c:v>-1.8563587223587225E-2</c:v>
                </c:pt>
                <c:pt idx="39">
                  <c:v>-1.4311498771498772E-2</c:v>
                </c:pt>
                <c:pt idx="40">
                  <c:v>-9.3958722358722362E-3</c:v>
                </c:pt>
                <c:pt idx="41">
                  <c:v>-5.020835380835381E-3</c:v>
                </c:pt>
                <c:pt idx="42">
                  <c:v>-8.7213759213759215E-4</c:v>
                </c:pt>
                <c:pt idx="43">
                  <c:v>4.0154299754299756E-3</c:v>
                </c:pt>
                <c:pt idx="44">
                  <c:v>8.0065356265356276E-3</c:v>
                </c:pt>
                <c:pt idx="45">
                  <c:v>1.3985257985257984E-2</c:v>
                </c:pt>
                <c:pt idx="46">
                  <c:v>1.8287862407862409E-2</c:v>
                </c:pt>
                <c:pt idx="47">
                  <c:v>2.3784520884520887E-2</c:v>
                </c:pt>
                <c:pt idx="48">
                  <c:v>2.6341719901719903E-2</c:v>
                </c:pt>
                <c:pt idx="49">
                  <c:v>3.4937002457002458E-2</c:v>
                </c:pt>
                <c:pt idx="50">
                  <c:v>3.6980589680589683E-2</c:v>
                </c:pt>
                <c:pt idx="51">
                  <c:v>3.9283685503685509E-2</c:v>
                </c:pt>
                <c:pt idx="52">
                  <c:v>4.3064520884520882E-2</c:v>
                </c:pt>
                <c:pt idx="53">
                  <c:v>5.3802260442260448E-2</c:v>
                </c:pt>
                <c:pt idx="54">
                  <c:v>5.645277641277642E-2</c:v>
                </c:pt>
                <c:pt idx="55">
                  <c:v>8.6888894348894338E-2</c:v>
                </c:pt>
                <c:pt idx="56">
                  <c:v>6.956093366093366E-2</c:v>
                </c:pt>
                <c:pt idx="57">
                  <c:v>7.8871597051597062E-2</c:v>
                </c:pt>
                <c:pt idx="58">
                  <c:v>0.11256525798525797</c:v>
                </c:pt>
                <c:pt idx="59">
                  <c:v>0.1061923832923833</c:v>
                </c:pt>
                <c:pt idx="60">
                  <c:v>0.11199724815724815</c:v>
                </c:pt>
                <c:pt idx="61">
                  <c:v>9.312029484029484E-2</c:v>
                </c:pt>
                <c:pt idx="62">
                  <c:v>0.11298063882063883</c:v>
                </c:pt>
                <c:pt idx="63">
                  <c:v>0.13178520884520886</c:v>
                </c:pt>
                <c:pt idx="64">
                  <c:v>0.17393621621621622</c:v>
                </c:pt>
                <c:pt idx="65">
                  <c:v>0.196894742014742</c:v>
                </c:pt>
                <c:pt idx="66">
                  <c:v>0.21923331695331696</c:v>
                </c:pt>
                <c:pt idx="67">
                  <c:v>0.20799842751842754</c:v>
                </c:pt>
                <c:pt idx="68">
                  <c:v>0.21079872235872235</c:v>
                </c:pt>
                <c:pt idx="69">
                  <c:v>4.5289926289926296E-3</c:v>
                </c:pt>
                <c:pt idx="70">
                  <c:v>4.1000491400491395E-3</c:v>
                </c:pt>
                <c:pt idx="71">
                  <c:v>4.5472727272727271E-3</c:v>
                </c:pt>
                <c:pt idx="72">
                  <c:v>5.3179852579852581E-3</c:v>
                </c:pt>
                <c:pt idx="73">
                  <c:v>5.6631449631449633E-3</c:v>
                </c:pt>
                <c:pt idx="74">
                  <c:v>6.2630958230958222E-3</c:v>
                </c:pt>
                <c:pt idx="75">
                  <c:v>6.7675184275184271E-3</c:v>
                </c:pt>
                <c:pt idx="76">
                  <c:v>7.3132186732186733E-3</c:v>
                </c:pt>
                <c:pt idx="77">
                  <c:v>7.8027518427518433E-3</c:v>
                </c:pt>
                <c:pt idx="78">
                  <c:v>8.4702702702702699E-3</c:v>
                </c:pt>
                <c:pt idx="79">
                  <c:v>9.04884520884521E-3</c:v>
                </c:pt>
                <c:pt idx="80">
                  <c:v>9.7585257985257981E-3</c:v>
                </c:pt>
                <c:pt idx="81">
                  <c:v>1.0755036855036855E-2</c:v>
                </c:pt>
                <c:pt idx="82">
                  <c:v>1.1026486486486487E-2</c:v>
                </c:pt>
                <c:pt idx="83">
                  <c:v>1.0418722358722357E-2</c:v>
                </c:pt>
                <c:pt idx="84">
                  <c:v>9.7291891891891878E-3</c:v>
                </c:pt>
                <c:pt idx="85">
                  <c:v>9.0280098280098291E-3</c:v>
                </c:pt>
                <c:pt idx="86">
                  <c:v>8.174152334152333E-3</c:v>
                </c:pt>
                <c:pt idx="87">
                  <c:v>7.6704176904176906E-3</c:v>
                </c:pt>
                <c:pt idx="88">
                  <c:v>6.988746928746928E-3</c:v>
                </c:pt>
                <c:pt idx="89">
                  <c:v>6.897149877149877E-3</c:v>
                </c:pt>
                <c:pt idx="90">
                  <c:v>6.0272235872235874E-3</c:v>
                </c:pt>
                <c:pt idx="91">
                  <c:v>5.7080589680589683E-3</c:v>
                </c:pt>
                <c:pt idx="92">
                  <c:v>3.3900835380835381E-2</c:v>
                </c:pt>
                <c:pt idx="93">
                  <c:v>4.38068796068796E-3</c:v>
                </c:pt>
                <c:pt idx="94">
                  <c:v>3.9089434889434888E-3</c:v>
                </c:pt>
                <c:pt idx="95">
                  <c:v>3.4796068796068792E-3</c:v>
                </c:pt>
                <c:pt idx="96">
                  <c:v>2.9875184275184275E-3</c:v>
                </c:pt>
                <c:pt idx="97">
                  <c:v>2.6363636363636363E-3</c:v>
                </c:pt>
                <c:pt idx="98">
                  <c:v>2.2270761670761673E-3</c:v>
                </c:pt>
                <c:pt idx="99">
                  <c:v>1.9472727272727272E-3</c:v>
                </c:pt>
                <c:pt idx="100">
                  <c:v>1.5364619164619164E-3</c:v>
                </c:pt>
                <c:pt idx="101">
                  <c:v>1.1812776412776413E-3</c:v>
                </c:pt>
                <c:pt idx="102">
                  <c:v>8.223095823095823E-4</c:v>
                </c:pt>
                <c:pt idx="103">
                  <c:v>4.9945945945945947E-4</c:v>
                </c:pt>
                <c:pt idx="104">
                  <c:v>1.1670761670761672E-4</c:v>
                </c:pt>
                <c:pt idx="105">
                  <c:v>-1.5896805896805898E-4</c:v>
                </c:pt>
                <c:pt idx="106">
                  <c:v>-5.0196560196560198E-4</c:v>
                </c:pt>
                <c:pt idx="107">
                  <c:v>-7.7361179361179369E-4</c:v>
                </c:pt>
                <c:pt idx="108">
                  <c:v>-1.0837837837837838E-3</c:v>
                </c:pt>
                <c:pt idx="109">
                  <c:v>-1.3829484029484029E-3</c:v>
                </c:pt>
                <c:pt idx="110">
                  <c:v>-1.6486486486486489E-3</c:v>
                </c:pt>
                <c:pt idx="111">
                  <c:v>-1.9500737100737102E-3</c:v>
                </c:pt>
                <c:pt idx="112">
                  <c:v>-2.2551842751842755E-3</c:v>
                </c:pt>
                <c:pt idx="113">
                  <c:v>-2.4986240786240782E-3</c:v>
                </c:pt>
                <c:pt idx="114">
                  <c:v>-2.7691891891891891E-3</c:v>
                </c:pt>
                <c:pt idx="115">
                  <c:v>-2.9791646191646196E-3</c:v>
                </c:pt>
                <c:pt idx="116">
                  <c:v>-3.3028009828009832E-3</c:v>
                </c:pt>
                <c:pt idx="117">
                  <c:v>-3.5628501228501227E-3</c:v>
                </c:pt>
                <c:pt idx="118">
                  <c:v>-3.8571498771498769E-3</c:v>
                </c:pt>
                <c:pt idx="119">
                  <c:v>-4.1358230958230963E-3</c:v>
                </c:pt>
                <c:pt idx="120">
                  <c:v>-4.4258476658476653E-3</c:v>
                </c:pt>
                <c:pt idx="121">
                  <c:v>-4.6783292383292376E-3</c:v>
                </c:pt>
                <c:pt idx="122">
                  <c:v>-4.9947420147420148E-3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'PbSCdS_Pyr CdS anneal'!$M$10:$M$11</c:f>
              <c:numCache>
                <c:formatCode>0.00E+00</c:formatCode>
                <c:ptCount val="2"/>
                <c:pt idx="0">
                  <c:v>2.1970811051693403E-2</c:v>
                </c:pt>
                <c:pt idx="1">
                  <c:v>-2.1970811051693403E-2</c:v>
                </c:pt>
              </c:numCache>
            </c:numRef>
          </c:xVal>
          <c:yVal>
            <c:numRef>
              <c:f>'PbSCdS_Pyr CdS anneal'!$N$10:$N$11</c:f>
              <c:numCache>
                <c:formatCode>0.00</c:formatCode>
                <c:ptCount val="2"/>
                <c:pt idx="0">
                  <c:v>-4.9359705159705168E-3</c:v>
                </c:pt>
                <c:pt idx="1">
                  <c:v>-4.9359705159705168E-3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'PbSCdS_Pyr CdS anneal'!$M$10:$M$11</c:f>
              <c:numCache>
                <c:formatCode>0.00E+00</c:formatCode>
                <c:ptCount val="2"/>
                <c:pt idx="0">
                  <c:v>2.1970811051693403E-2</c:v>
                </c:pt>
                <c:pt idx="1">
                  <c:v>-2.1970811051693403E-2</c:v>
                </c:pt>
              </c:numCache>
            </c:numRef>
          </c:xVal>
          <c:yVal>
            <c:numRef>
              <c:f>'PbSCdS_Pyr CdS anneal'!$O$10:$O$11</c:f>
              <c:numCache>
                <c:formatCode>0.00</c:formatCode>
                <c:ptCount val="2"/>
                <c:pt idx="0">
                  <c:v>-5.020835380835381E-3</c:v>
                </c:pt>
                <c:pt idx="1">
                  <c:v>-5.020835380835381E-3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'PbSCdS_Pyr CdS anneal'!$M$10:$M$11</c:f>
              <c:numCache>
                <c:formatCode>0.00E+00</c:formatCode>
                <c:ptCount val="2"/>
                <c:pt idx="0">
                  <c:v>2.1970811051693403E-2</c:v>
                </c:pt>
                <c:pt idx="1">
                  <c:v>-2.1970811051693403E-2</c:v>
                </c:pt>
              </c:numCache>
            </c:numRef>
          </c:xVal>
          <c:yVal>
            <c:numRef>
              <c:f>'PbSCdS_Pyr CdS anneal'!$P$10:$P$11</c:f>
              <c:numCache>
                <c:formatCode>0.00</c:formatCode>
                <c:ptCount val="2"/>
                <c:pt idx="0">
                  <c:v>-4.9947420147420148E-3</c:v>
                </c:pt>
                <c:pt idx="1">
                  <c:v>-4.9947420147420148E-3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'PbSCdS_Pyr CdS anneal'!$M$13:$M$14</c:f>
              <c:numCache>
                <c:formatCode>General</c:formatCode>
                <c:ptCount val="2"/>
                <c:pt idx="0" formatCode="0.00">
                  <c:v>2.946100018097364E-2</c:v>
                </c:pt>
                <c:pt idx="1">
                  <c:v>2.946100018097364E-2</c:v>
                </c:pt>
              </c:numCache>
            </c:numRef>
          </c:xVal>
          <c:yVal>
            <c:numRef>
              <c:f>'PbSCdS_Pyr CdS anneal'!$N$13:$N$14</c:f>
              <c:numCache>
                <c:formatCode>0.00</c:formatCode>
                <c:ptCount val="2"/>
                <c:pt idx="0">
                  <c:v>-3.3472235872235875E-4</c:v>
                </c:pt>
                <c:pt idx="1">
                  <c:v>3.3472235872235875E-4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'PbSCdS_Pyr CdS anneal'!$M$15:$M$16</c:f>
              <c:numCache>
                <c:formatCode>General</c:formatCode>
                <c:ptCount val="2"/>
                <c:pt idx="0" formatCode="0.00">
                  <c:v>0.43941622103386807</c:v>
                </c:pt>
                <c:pt idx="1">
                  <c:v>0.43941622103386807</c:v>
                </c:pt>
              </c:numCache>
            </c:numRef>
          </c:xVal>
          <c:yVal>
            <c:numRef>
              <c:f>'PbSCdS_Pyr CdS anneal'!$N$15:$N$16</c:f>
              <c:numCache>
                <c:formatCode>0.00</c:formatCode>
                <c:ptCount val="2"/>
                <c:pt idx="0">
                  <c:v>-3.3472235872235875E-4</c:v>
                </c:pt>
                <c:pt idx="1">
                  <c:v>3.3472235872235875E-4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'PbSCdS_Pyr CdS anneal'!$M$18:$M$20</c:f>
              <c:numCache>
                <c:formatCode>General</c:formatCode>
                <c:ptCount val="3"/>
                <c:pt idx="0">
                  <c:v>0</c:v>
                </c:pt>
                <c:pt idx="1">
                  <c:v>2.5000000000000001E-2</c:v>
                </c:pt>
                <c:pt idx="2">
                  <c:v>2.5000000000000001E-2</c:v>
                </c:pt>
              </c:numCache>
            </c:numRef>
          </c:xVal>
          <c:yVal>
            <c:numRef>
              <c:f>'PbSCdS_Pyr CdS anneal'!$N$18:$N$20</c:f>
              <c:numCache>
                <c:formatCode>General</c:formatCode>
                <c:ptCount val="3"/>
                <c:pt idx="0">
                  <c:v>-8.7213759213759215E-4</c:v>
                </c:pt>
                <c:pt idx="1">
                  <c:v>-8.7213759213759215E-4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'PbSCdS_Pyr CdS anneal'!$M$22:$M$24</c:f>
              <c:numCache>
                <c:formatCode>General</c:formatCode>
                <c:ptCount val="3"/>
                <c:pt idx="0">
                  <c:v>0</c:v>
                </c:pt>
                <c:pt idx="1">
                  <c:v>0.25</c:v>
                </c:pt>
                <c:pt idx="2">
                  <c:v>0.25</c:v>
                </c:pt>
              </c:numCache>
            </c:numRef>
          </c:xVal>
          <c:yVal>
            <c:numRef>
              <c:f>'PbSCdS_Pyr CdS anneal'!$N$22:$N$24</c:f>
              <c:numCache>
                <c:formatCode>General</c:formatCode>
                <c:ptCount val="3"/>
                <c:pt idx="0">
                  <c:v>-2.2551842751842755E-3</c:v>
                </c:pt>
                <c:pt idx="1">
                  <c:v>-2.2551842751842755E-3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56416"/>
        <c:axId val="378854848"/>
      </c:scatterChart>
      <c:valAx>
        <c:axId val="378856416"/>
        <c:scaling>
          <c:orientation val="minMax"/>
          <c:max val="0.48399999999999999"/>
          <c:min val="-4.3999999999999997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54848"/>
        <c:crossesAt val="0"/>
        <c:crossBetween val="midCat"/>
      </c:valAx>
      <c:valAx>
        <c:axId val="378854848"/>
        <c:scaling>
          <c:orientation val="minMax"/>
          <c:max val="5.0299999999999997E-4"/>
          <c:min val="-5.5300000000000002E-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5641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17337461300311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I-V curve PbSCdS_Pyr CdS anneal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PbSCdS_Pyr CdS anneal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'PbSCdS_Pyr CdS anneal'!$A$10:$A$410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'PbSCdS_Pyr CdS anneal'!$K$10:$K$410</c:f>
              <c:numCache>
                <c:formatCode>General</c:formatCode>
                <c:ptCount val="401"/>
                <c:pt idx="0">
                  <c:v>-4.9359705159705159E-3</c:v>
                </c:pt>
                <c:pt idx="1">
                  <c:v>-9.5007862407862406E-3</c:v>
                </c:pt>
                <c:pt idx="2">
                  <c:v>-1.4489877149877151E-2</c:v>
                </c:pt>
                <c:pt idx="3">
                  <c:v>-1.9265749385749386E-2</c:v>
                </c:pt>
                <c:pt idx="4">
                  <c:v>-2.4153759213759212E-2</c:v>
                </c:pt>
                <c:pt idx="5">
                  <c:v>-2.810314496314496E-2</c:v>
                </c:pt>
                <c:pt idx="6">
                  <c:v>-3.1324078624078627E-2</c:v>
                </c:pt>
                <c:pt idx="7">
                  <c:v>-3.758633906633907E-2</c:v>
                </c:pt>
                <c:pt idx="8">
                  <c:v>-3.7140933660933663E-2</c:v>
                </c:pt>
                <c:pt idx="9">
                  <c:v>-3.9676068796068796E-2</c:v>
                </c:pt>
                <c:pt idx="10">
                  <c:v>-4.2867813267813269E-2</c:v>
                </c:pt>
                <c:pt idx="11">
                  <c:v>-5.3434594594594591E-2</c:v>
                </c:pt>
                <c:pt idx="12">
                  <c:v>-6.2405651105651098E-2</c:v>
                </c:pt>
                <c:pt idx="13">
                  <c:v>-6.7389041769041771E-2</c:v>
                </c:pt>
                <c:pt idx="14">
                  <c:v>-7.4237592137592123E-2</c:v>
                </c:pt>
                <c:pt idx="15">
                  <c:v>-8.1980687960687956E-2</c:v>
                </c:pt>
                <c:pt idx="16">
                  <c:v>-9.3483488943488943E-2</c:v>
                </c:pt>
                <c:pt idx="17">
                  <c:v>-9.9122162162162145E-2</c:v>
                </c:pt>
                <c:pt idx="18">
                  <c:v>-0.10751100737100737</c:v>
                </c:pt>
                <c:pt idx="19">
                  <c:v>-0.12255302211302212</c:v>
                </c:pt>
                <c:pt idx="20">
                  <c:v>-0.14735449631449632</c:v>
                </c:pt>
                <c:pt idx="21">
                  <c:v>-0.13837862407862409</c:v>
                </c:pt>
                <c:pt idx="22">
                  <c:v>-0.12514402948402947</c:v>
                </c:pt>
                <c:pt idx="23">
                  <c:v>-0.1189679606879607</c:v>
                </c:pt>
                <c:pt idx="24">
                  <c:v>-0.10527626535626536</c:v>
                </c:pt>
                <c:pt idx="25">
                  <c:v>-9.7713267813267821E-2</c:v>
                </c:pt>
                <c:pt idx="26">
                  <c:v>-7.8904815724815738E-2</c:v>
                </c:pt>
                <c:pt idx="27">
                  <c:v>-8.207425061425061E-2</c:v>
                </c:pt>
                <c:pt idx="28">
                  <c:v>-6.7313562653562656E-2</c:v>
                </c:pt>
                <c:pt idx="29">
                  <c:v>-5.9890466830466831E-2</c:v>
                </c:pt>
                <c:pt idx="30">
                  <c:v>-5.482889434889434E-2</c:v>
                </c:pt>
                <c:pt idx="31">
                  <c:v>-5.3058083538083542E-2</c:v>
                </c:pt>
                <c:pt idx="32">
                  <c:v>-4.0479852579852586E-2</c:v>
                </c:pt>
                <c:pt idx="33">
                  <c:v>-4.0957542997542992E-2</c:v>
                </c:pt>
                <c:pt idx="34">
                  <c:v>-3.8854152334152334E-2</c:v>
                </c:pt>
                <c:pt idx="35">
                  <c:v>-3.082668304668305E-2</c:v>
                </c:pt>
                <c:pt idx="36">
                  <c:v>-2.7749385749385749E-2</c:v>
                </c:pt>
                <c:pt idx="37">
                  <c:v>-2.3862113022113021E-2</c:v>
                </c:pt>
                <c:pt idx="38">
                  <c:v>-1.8563587223587225E-2</c:v>
                </c:pt>
                <c:pt idx="39">
                  <c:v>-1.4311498771498772E-2</c:v>
                </c:pt>
                <c:pt idx="40">
                  <c:v>-9.3958722358722362E-3</c:v>
                </c:pt>
                <c:pt idx="41">
                  <c:v>-5.020835380835381E-3</c:v>
                </c:pt>
                <c:pt idx="42">
                  <c:v>-8.7213759213759215E-4</c:v>
                </c:pt>
                <c:pt idx="43">
                  <c:v>4.0154299754299756E-3</c:v>
                </c:pt>
                <c:pt idx="44">
                  <c:v>8.0065356265356276E-3</c:v>
                </c:pt>
                <c:pt idx="45">
                  <c:v>1.3985257985257984E-2</c:v>
                </c:pt>
                <c:pt idx="46">
                  <c:v>1.8287862407862409E-2</c:v>
                </c:pt>
                <c:pt idx="47">
                  <c:v>2.3784520884520887E-2</c:v>
                </c:pt>
                <c:pt idx="48">
                  <c:v>2.6341719901719903E-2</c:v>
                </c:pt>
                <c:pt idx="49">
                  <c:v>3.4937002457002458E-2</c:v>
                </c:pt>
                <c:pt idx="50">
                  <c:v>3.6980589680589683E-2</c:v>
                </c:pt>
                <c:pt idx="51">
                  <c:v>3.9283685503685509E-2</c:v>
                </c:pt>
                <c:pt idx="52">
                  <c:v>4.3064520884520882E-2</c:v>
                </c:pt>
                <c:pt idx="53">
                  <c:v>5.3802260442260448E-2</c:v>
                </c:pt>
                <c:pt idx="54">
                  <c:v>5.645277641277642E-2</c:v>
                </c:pt>
                <c:pt idx="55">
                  <c:v>8.6888894348894338E-2</c:v>
                </c:pt>
                <c:pt idx="56">
                  <c:v>6.956093366093366E-2</c:v>
                </c:pt>
                <c:pt idx="57">
                  <c:v>7.8871597051597062E-2</c:v>
                </c:pt>
                <c:pt idx="58">
                  <c:v>0.11256525798525797</c:v>
                </c:pt>
                <c:pt idx="59">
                  <c:v>0.1061923832923833</c:v>
                </c:pt>
                <c:pt idx="60">
                  <c:v>0.11199724815724815</c:v>
                </c:pt>
                <c:pt idx="61">
                  <c:v>9.312029484029484E-2</c:v>
                </c:pt>
                <c:pt idx="62">
                  <c:v>0.11298063882063883</c:v>
                </c:pt>
                <c:pt idx="63">
                  <c:v>0.13178520884520886</c:v>
                </c:pt>
                <c:pt idx="64">
                  <c:v>0.17393621621621622</c:v>
                </c:pt>
                <c:pt idx="65">
                  <c:v>0.196894742014742</c:v>
                </c:pt>
                <c:pt idx="66">
                  <c:v>0.21923331695331696</c:v>
                </c:pt>
                <c:pt idx="67">
                  <c:v>0.20799842751842754</c:v>
                </c:pt>
                <c:pt idx="68">
                  <c:v>0.21079872235872235</c:v>
                </c:pt>
                <c:pt idx="69">
                  <c:v>4.5289926289926296E-3</c:v>
                </c:pt>
                <c:pt idx="70">
                  <c:v>4.1000491400491395E-3</c:v>
                </c:pt>
                <c:pt idx="71">
                  <c:v>4.5472727272727271E-3</c:v>
                </c:pt>
                <c:pt idx="72">
                  <c:v>5.3179852579852581E-3</c:v>
                </c:pt>
                <c:pt idx="73">
                  <c:v>5.6631449631449633E-3</c:v>
                </c:pt>
                <c:pt idx="74">
                  <c:v>6.2630958230958222E-3</c:v>
                </c:pt>
                <c:pt idx="75">
                  <c:v>6.7675184275184271E-3</c:v>
                </c:pt>
                <c:pt idx="76">
                  <c:v>7.3132186732186733E-3</c:v>
                </c:pt>
                <c:pt idx="77">
                  <c:v>7.8027518427518433E-3</c:v>
                </c:pt>
                <c:pt idx="78">
                  <c:v>8.4702702702702699E-3</c:v>
                </c:pt>
                <c:pt idx="79">
                  <c:v>9.04884520884521E-3</c:v>
                </c:pt>
                <c:pt idx="80">
                  <c:v>9.7585257985257981E-3</c:v>
                </c:pt>
                <c:pt idx="81">
                  <c:v>1.0755036855036855E-2</c:v>
                </c:pt>
                <c:pt idx="82">
                  <c:v>1.1026486486486487E-2</c:v>
                </c:pt>
                <c:pt idx="83">
                  <c:v>1.0418722358722357E-2</c:v>
                </c:pt>
                <c:pt idx="84">
                  <c:v>9.7291891891891878E-3</c:v>
                </c:pt>
                <c:pt idx="85">
                  <c:v>9.0280098280098291E-3</c:v>
                </c:pt>
                <c:pt idx="86">
                  <c:v>8.174152334152333E-3</c:v>
                </c:pt>
                <c:pt idx="87">
                  <c:v>7.6704176904176906E-3</c:v>
                </c:pt>
                <c:pt idx="88">
                  <c:v>6.988746928746928E-3</c:v>
                </c:pt>
                <c:pt idx="89">
                  <c:v>6.897149877149877E-3</c:v>
                </c:pt>
                <c:pt idx="90">
                  <c:v>6.0272235872235874E-3</c:v>
                </c:pt>
                <c:pt idx="91">
                  <c:v>5.7080589680589683E-3</c:v>
                </c:pt>
                <c:pt idx="92">
                  <c:v>3.3900835380835381E-2</c:v>
                </c:pt>
                <c:pt idx="93">
                  <c:v>4.38068796068796E-3</c:v>
                </c:pt>
                <c:pt idx="94">
                  <c:v>3.9089434889434888E-3</c:v>
                </c:pt>
                <c:pt idx="95">
                  <c:v>3.4796068796068792E-3</c:v>
                </c:pt>
                <c:pt idx="96">
                  <c:v>2.9875184275184275E-3</c:v>
                </c:pt>
                <c:pt idx="97">
                  <c:v>2.6363636363636363E-3</c:v>
                </c:pt>
                <c:pt idx="98">
                  <c:v>2.2270761670761673E-3</c:v>
                </c:pt>
                <c:pt idx="99">
                  <c:v>1.9472727272727272E-3</c:v>
                </c:pt>
                <c:pt idx="100">
                  <c:v>1.5364619164619164E-3</c:v>
                </c:pt>
                <c:pt idx="101">
                  <c:v>1.1812776412776413E-3</c:v>
                </c:pt>
                <c:pt idx="102">
                  <c:v>8.223095823095823E-4</c:v>
                </c:pt>
                <c:pt idx="103">
                  <c:v>4.9945945945945947E-4</c:v>
                </c:pt>
                <c:pt idx="104">
                  <c:v>1.1670761670761672E-4</c:v>
                </c:pt>
                <c:pt idx="105">
                  <c:v>-1.5896805896805898E-4</c:v>
                </c:pt>
                <c:pt idx="106">
                  <c:v>-5.0196560196560198E-4</c:v>
                </c:pt>
                <c:pt idx="107">
                  <c:v>-7.7361179361179369E-4</c:v>
                </c:pt>
                <c:pt idx="108">
                  <c:v>-1.0837837837837838E-3</c:v>
                </c:pt>
                <c:pt idx="109">
                  <c:v>-1.3829484029484029E-3</c:v>
                </c:pt>
                <c:pt idx="110">
                  <c:v>-1.6486486486486489E-3</c:v>
                </c:pt>
                <c:pt idx="111">
                  <c:v>-1.9500737100737102E-3</c:v>
                </c:pt>
                <c:pt idx="112">
                  <c:v>-2.2551842751842755E-3</c:v>
                </c:pt>
                <c:pt idx="113">
                  <c:v>-2.4986240786240782E-3</c:v>
                </c:pt>
                <c:pt idx="114">
                  <c:v>-2.7691891891891891E-3</c:v>
                </c:pt>
                <c:pt idx="115">
                  <c:v>-2.9791646191646196E-3</c:v>
                </c:pt>
                <c:pt idx="116">
                  <c:v>-3.3028009828009832E-3</c:v>
                </c:pt>
                <c:pt idx="117">
                  <c:v>-3.5628501228501227E-3</c:v>
                </c:pt>
                <c:pt idx="118">
                  <c:v>-3.8571498771498769E-3</c:v>
                </c:pt>
                <c:pt idx="119">
                  <c:v>-4.1358230958230963E-3</c:v>
                </c:pt>
                <c:pt idx="120">
                  <c:v>-4.4258476658476653E-3</c:v>
                </c:pt>
                <c:pt idx="121">
                  <c:v>-4.6783292383292376E-3</c:v>
                </c:pt>
                <c:pt idx="122">
                  <c:v>-4.9947420147420148E-3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58376"/>
        <c:axId val="378854064"/>
      </c:scatterChart>
      <c:valAx>
        <c:axId val="378858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54064"/>
        <c:crossesAt val="0"/>
        <c:crossBetween val="midCat"/>
      </c:valAx>
      <c:valAx>
        <c:axId val="3788540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5837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I-V curve PbSCdS_br+EDT 5layers_dark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PbSCdS_br+EDT 5layers_dark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'PbSCdS_br+EDT 5layers_dark'!$A$10:$A$410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'PbSCdS_br+EDT 5layers_dark'!$K$10:$K$410</c:f>
              <c:numCache>
                <c:formatCode>General</c:formatCode>
                <c:ptCount val="401"/>
                <c:pt idx="0">
                  <c:v>2.4997542997542998E-4</c:v>
                </c:pt>
                <c:pt idx="1">
                  <c:v>-4.0064963144963148E-2</c:v>
                </c:pt>
                <c:pt idx="2">
                  <c:v>-8.0955773955773955E-2</c:v>
                </c:pt>
                <c:pt idx="3">
                  <c:v>-0.12339921375921374</c:v>
                </c:pt>
                <c:pt idx="4">
                  <c:v>-0.16828019656019655</c:v>
                </c:pt>
                <c:pt idx="5">
                  <c:v>-0.21603233415233417</c:v>
                </c:pt>
                <c:pt idx="6">
                  <c:v>-0.26679950859950857</c:v>
                </c:pt>
                <c:pt idx="7">
                  <c:v>-0.32043262899262898</c:v>
                </c:pt>
                <c:pt idx="8">
                  <c:v>-0.37776457002457003</c:v>
                </c:pt>
                <c:pt idx="9">
                  <c:v>-0.43795945945945941</c:v>
                </c:pt>
                <c:pt idx="10">
                  <c:v>-0.50094840294840293</c:v>
                </c:pt>
                <c:pt idx="11">
                  <c:v>-0.5665297297297297</c:v>
                </c:pt>
                <c:pt idx="12">
                  <c:v>-0.63477002457002452</c:v>
                </c:pt>
                <c:pt idx="13">
                  <c:v>-0.70564815724815722</c:v>
                </c:pt>
                <c:pt idx="14">
                  <c:v>-0.77861719901719895</c:v>
                </c:pt>
                <c:pt idx="15">
                  <c:v>-0.85492137592137596</c:v>
                </c:pt>
                <c:pt idx="16">
                  <c:v>-0.933819656019656</c:v>
                </c:pt>
                <c:pt idx="17">
                  <c:v>-1.0149395577395579</c:v>
                </c:pt>
                <c:pt idx="18">
                  <c:v>-1.0974265356265356</c:v>
                </c:pt>
                <c:pt idx="19">
                  <c:v>-1.1819444717444716</c:v>
                </c:pt>
                <c:pt idx="20">
                  <c:v>-1.2700805896805898</c:v>
                </c:pt>
                <c:pt idx="21">
                  <c:v>-1.2722845208845208</c:v>
                </c:pt>
                <c:pt idx="22">
                  <c:v>-1.1886722358722359</c:v>
                </c:pt>
                <c:pt idx="23">
                  <c:v>-1.1081277641277643</c:v>
                </c:pt>
                <c:pt idx="24">
                  <c:v>-1.0268511056511056</c:v>
                </c:pt>
                <c:pt idx="25">
                  <c:v>-0.94838427518427515</c:v>
                </c:pt>
                <c:pt idx="26">
                  <c:v>-0.87080245700245695</c:v>
                </c:pt>
                <c:pt idx="27">
                  <c:v>-0.79575626535626531</c:v>
                </c:pt>
                <c:pt idx="28">
                  <c:v>-0.72308452088452091</c:v>
                </c:pt>
                <c:pt idx="29">
                  <c:v>-0.65233513513513519</c:v>
                </c:pt>
                <c:pt idx="30">
                  <c:v>-0.58378722358722357</c:v>
                </c:pt>
                <c:pt idx="31">
                  <c:v>-0.51785061425061418</c:v>
                </c:pt>
                <c:pt idx="32">
                  <c:v>-0.45427975429975431</c:v>
                </c:pt>
                <c:pt idx="33">
                  <c:v>-0.39363051597051602</c:v>
                </c:pt>
                <c:pt idx="34">
                  <c:v>-0.33587670761670763</c:v>
                </c:pt>
                <c:pt idx="35">
                  <c:v>-0.28060850122850117</c:v>
                </c:pt>
                <c:pt idx="36">
                  <c:v>-0.22848417690417691</c:v>
                </c:pt>
                <c:pt idx="37">
                  <c:v>-0.17858009828009827</c:v>
                </c:pt>
                <c:pt idx="38">
                  <c:v>-0.13143729729729728</c:v>
                </c:pt>
                <c:pt idx="39">
                  <c:v>-8.6013513513513509E-2</c:v>
                </c:pt>
                <c:pt idx="40">
                  <c:v>-4.2594496314496313E-2</c:v>
                </c:pt>
                <c:pt idx="41">
                  <c:v>2.4717444717444717E-4</c:v>
                </c:pt>
                <c:pt idx="42">
                  <c:v>4.3509877149877155E-2</c:v>
                </c:pt>
                <c:pt idx="43">
                  <c:v>8.7648304668304672E-2</c:v>
                </c:pt>
                <c:pt idx="44">
                  <c:v>0.13465051597051597</c:v>
                </c:pt>
                <c:pt idx="45">
                  <c:v>0.18445995085995087</c:v>
                </c:pt>
                <c:pt idx="46">
                  <c:v>0.23807194103194101</c:v>
                </c:pt>
                <c:pt idx="47">
                  <c:v>0.29607626535626536</c:v>
                </c:pt>
                <c:pt idx="48">
                  <c:v>0.35847223587223587</c:v>
                </c:pt>
                <c:pt idx="49">
                  <c:v>0.42576599508599511</c:v>
                </c:pt>
                <c:pt idx="50">
                  <c:v>0.49739262899262898</c:v>
                </c:pt>
                <c:pt idx="51">
                  <c:v>0.57589140049140053</c:v>
                </c:pt>
                <c:pt idx="52">
                  <c:v>0.65646388206388206</c:v>
                </c:pt>
                <c:pt idx="53">
                  <c:v>0.743207371007371</c:v>
                </c:pt>
                <c:pt idx="54">
                  <c:v>0.83479115479115473</c:v>
                </c:pt>
                <c:pt idx="55">
                  <c:v>0.93119164619164607</c:v>
                </c:pt>
                <c:pt idx="56">
                  <c:v>1.033149877149877</c:v>
                </c:pt>
                <c:pt idx="57">
                  <c:v>1.1402280098280098</c:v>
                </c:pt>
                <c:pt idx="58">
                  <c:v>1.2524476658476658</c:v>
                </c:pt>
                <c:pt idx="59">
                  <c:v>1.3747071253071252</c:v>
                </c:pt>
                <c:pt idx="60">
                  <c:v>1.4993857493857492</c:v>
                </c:pt>
                <c:pt idx="61">
                  <c:v>1.6355410319410317</c:v>
                </c:pt>
                <c:pt idx="62">
                  <c:v>1.7758476658476656</c:v>
                </c:pt>
                <c:pt idx="63">
                  <c:v>1.924025552825553</c:v>
                </c:pt>
                <c:pt idx="64">
                  <c:v>2.0817316953316953</c:v>
                </c:pt>
                <c:pt idx="65">
                  <c:v>2.2483464373464375</c:v>
                </c:pt>
                <c:pt idx="66">
                  <c:v>2.4273375921375924</c:v>
                </c:pt>
                <c:pt idx="67">
                  <c:v>2.6117857493857493</c:v>
                </c:pt>
                <c:pt idx="68">
                  <c:v>2.8097341523341526</c:v>
                </c:pt>
                <c:pt idx="69">
                  <c:v>3.0118014742014743</c:v>
                </c:pt>
                <c:pt idx="70">
                  <c:v>3.2343552825552826</c:v>
                </c:pt>
                <c:pt idx="71">
                  <c:v>3.4660368550368554</c:v>
                </c:pt>
                <c:pt idx="72">
                  <c:v>3.7091400491400495</c:v>
                </c:pt>
                <c:pt idx="73">
                  <c:v>3.9650535626535626</c:v>
                </c:pt>
                <c:pt idx="74">
                  <c:v>4.24742113022113</c:v>
                </c:pt>
                <c:pt idx="75">
                  <c:v>4.549643243243243</c:v>
                </c:pt>
                <c:pt idx="76">
                  <c:v>4.8758918918918921</c:v>
                </c:pt>
                <c:pt idx="77">
                  <c:v>5.2802014742014736</c:v>
                </c:pt>
                <c:pt idx="78">
                  <c:v>5.6589238329238327</c:v>
                </c:pt>
                <c:pt idx="79">
                  <c:v>6.0855135135135132</c:v>
                </c:pt>
                <c:pt idx="80">
                  <c:v>6.5649484029484038</c:v>
                </c:pt>
                <c:pt idx="81">
                  <c:v>7.1092481572481576</c:v>
                </c:pt>
                <c:pt idx="82">
                  <c:v>7.1846093366093369</c:v>
                </c:pt>
                <c:pt idx="83">
                  <c:v>6.7349926289926296</c:v>
                </c:pt>
                <c:pt idx="84">
                  <c:v>6.2936019656019653</c:v>
                </c:pt>
                <c:pt idx="85">
                  <c:v>5.8703832923832922</c:v>
                </c:pt>
                <c:pt idx="86">
                  <c:v>5.4707567567567565</c:v>
                </c:pt>
                <c:pt idx="87">
                  <c:v>5.1019950859950862</c:v>
                </c:pt>
                <c:pt idx="88">
                  <c:v>4.7410594594594588</c:v>
                </c:pt>
                <c:pt idx="89">
                  <c:v>4.4281012285012284</c:v>
                </c:pt>
                <c:pt idx="90">
                  <c:v>4.1313282555282562</c:v>
                </c:pt>
                <c:pt idx="91">
                  <c:v>3.8511105651105648</c:v>
                </c:pt>
                <c:pt idx="92">
                  <c:v>3.5877778869778867</c:v>
                </c:pt>
                <c:pt idx="93">
                  <c:v>3.3373808353808352</c:v>
                </c:pt>
                <c:pt idx="94">
                  <c:v>3.1007144963144961</c:v>
                </c:pt>
                <c:pt idx="95">
                  <c:v>2.879106633906634</c:v>
                </c:pt>
                <c:pt idx="96">
                  <c:v>2.6670732186732189</c:v>
                </c:pt>
                <c:pt idx="97">
                  <c:v>2.466986732186732</c:v>
                </c:pt>
                <c:pt idx="98">
                  <c:v>2.2777857493857492</c:v>
                </c:pt>
                <c:pt idx="99">
                  <c:v>2.0985719901719904</c:v>
                </c:pt>
                <c:pt idx="100">
                  <c:v>1.9328078624078624</c:v>
                </c:pt>
                <c:pt idx="101">
                  <c:v>1.7762530712530711</c:v>
                </c:pt>
                <c:pt idx="102">
                  <c:v>1.6307449631449631</c:v>
                </c:pt>
                <c:pt idx="103">
                  <c:v>1.4920417690417689</c:v>
                </c:pt>
                <c:pt idx="104">
                  <c:v>1.3629675675675677</c:v>
                </c:pt>
                <c:pt idx="105">
                  <c:v>1.2408152334152334</c:v>
                </c:pt>
                <c:pt idx="106">
                  <c:v>1.1254250614250614</c:v>
                </c:pt>
                <c:pt idx="107">
                  <c:v>1.0157842751842752</c:v>
                </c:pt>
                <c:pt idx="108">
                  <c:v>0.91227665847665851</c:v>
                </c:pt>
                <c:pt idx="109">
                  <c:v>0.81397641277641297</c:v>
                </c:pt>
                <c:pt idx="110">
                  <c:v>0.7209484029484029</c:v>
                </c:pt>
                <c:pt idx="111">
                  <c:v>0.63338771498771496</c:v>
                </c:pt>
                <c:pt idx="112">
                  <c:v>0.5515479115479115</c:v>
                </c:pt>
                <c:pt idx="113">
                  <c:v>0.4718790663390664</c:v>
                </c:pt>
                <c:pt idx="114">
                  <c:v>0.40078928746928749</c:v>
                </c:pt>
                <c:pt idx="115">
                  <c:v>0.3349810810810811</c:v>
                </c:pt>
                <c:pt idx="116">
                  <c:v>0.27388963144963147</c:v>
                </c:pt>
                <c:pt idx="117">
                  <c:v>0.21827528255528256</c:v>
                </c:pt>
                <c:pt idx="118">
                  <c:v>0.16729818181818182</c:v>
                </c:pt>
                <c:pt idx="119">
                  <c:v>0.12088245700245701</c:v>
                </c:pt>
                <c:pt idx="120">
                  <c:v>7.8111351351351346E-2</c:v>
                </c:pt>
                <c:pt idx="121">
                  <c:v>3.8338329238329236E-2</c:v>
                </c:pt>
                <c:pt idx="122">
                  <c:v>1.8063882063882065E-4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'PbSCdS_br+EDT 5layers_dark'!$M$10:$M$11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'PbSCdS_br+EDT 5layers_dark'!$N$10:$N$11</c:f>
              <c:numCache>
                <c:formatCode>0.00</c:formatCode>
                <c:ptCount val="2"/>
                <c:pt idx="0">
                  <c:v>2.4997542997542857E-4</c:v>
                </c:pt>
                <c:pt idx="1">
                  <c:v>2.4997542997542857E-4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'PbSCdS_br+EDT 5layers_dark'!$M$10:$M$11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'PbSCdS_br+EDT 5layers_dark'!$O$10:$O$11</c:f>
              <c:numCache>
                <c:formatCode>0.00</c:formatCode>
                <c:ptCount val="2"/>
                <c:pt idx="0">
                  <c:v>2.4717444717444907E-4</c:v>
                </c:pt>
                <c:pt idx="1">
                  <c:v>2.4717444717444907E-4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'PbSCdS_br+EDT 5layers_dark'!$M$10:$M$11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'PbSCdS_br+EDT 5layers_dark'!$P$10:$P$11</c:f>
              <c:numCache>
                <c:formatCode>0.00</c:formatCode>
                <c:ptCount val="2"/>
                <c:pt idx="0">
                  <c:v>1.8063882063882255E-4</c:v>
                </c:pt>
                <c:pt idx="1">
                  <c:v>1.8063882063882255E-4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'PbSCdS_br+EDT 5layers_dark'!$M$13:$M$14</c:f>
              <c:numCache>
                <c:formatCode>General</c:formatCode>
                <c:ptCount val="2"/>
                <c:pt idx="0" formatCode="0.00">
                  <c:v>-1.4423716604651526E-4</c:v>
                </c:pt>
                <c:pt idx="1">
                  <c:v>-1.4423716604651526E-4</c:v>
                </c:pt>
              </c:numCache>
            </c:numRef>
          </c:xVal>
          <c:yVal>
            <c:numRef>
              <c:f>'PbSCdS_br+EDT 5layers_dark'!$N$13:$N$14</c:f>
              <c:numCache>
                <c:formatCode>0.00</c:formatCode>
                <c:ptCount val="2"/>
                <c:pt idx="0">
                  <c:v>1.2042588042588171E-5</c:v>
                </c:pt>
                <c:pt idx="1">
                  <c:v>-1.2042588042588171E-5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'PbSCdS_br+EDT 5layers_dark'!$M$15:$M$16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'PbSCdS_br+EDT 5layers_dark'!$N$15:$N$16</c:f>
              <c:numCache>
                <c:formatCode>0.00</c:formatCode>
                <c:ptCount val="2"/>
                <c:pt idx="0">
                  <c:v>1.2042588042588171E-5</c:v>
                </c:pt>
                <c:pt idx="1">
                  <c:v>-1.2042588042588171E-5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'PbSCdS_br+EDT 5layers_dark'!$M$18:$M$20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'PbSCdS_br+EDT 5layers_dark'!$N$18:$N$20</c:f>
              <c:numCache>
                <c:formatCode>General</c:formatCode>
                <c:ptCount val="3"/>
                <c:pt idx="0">
                  <c:v>2.4717444717444717E-4</c:v>
                </c:pt>
                <c:pt idx="1">
                  <c:v>2.4717444717444717E-4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'PbSCdS_br+EDT 5layers_dark'!$M$22:$M$24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'PbSCdS_br+EDT 5layers_dark'!$N$22:$N$24</c:f>
              <c:numCache>
                <c:formatCode>General</c:formatCode>
                <c:ptCount val="3"/>
                <c:pt idx="0">
                  <c:v>7.8111351351351346E-2</c:v>
                </c:pt>
                <c:pt idx="1">
                  <c:v>7.8111351351351346E-2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55632"/>
        <c:axId val="378856024"/>
      </c:scatterChart>
      <c:valAx>
        <c:axId val="378855632"/>
        <c:scaling>
          <c:orientation val="minMax"/>
          <c:max val="-1.6000000000000001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56024"/>
        <c:crossesAt val="0"/>
        <c:crossBetween val="midCat"/>
      </c:valAx>
      <c:valAx>
        <c:axId val="378856024"/>
        <c:scaling>
          <c:orientation val="minMax"/>
          <c:max val="-1.9000000000000001E-5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5563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414860681114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I-V curve PbSCdS_br+EDT 5layers_dark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PbSCdS_br+EDT 5layers_dark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'PbSCdS_br+EDT 5layers_dark'!$A$10:$A$410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'PbSCdS_br+EDT 5layers_dark'!$K$10:$K$410</c:f>
              <c:numCache>
                <c:formatCode>General</c:formatCode>
                <c:ptCount val="401"/>
                <c:pt idx="0">
                  <c:v>2.4997542997542998E-4</c:v>
                </c:pt>
                <c:pt idx="1">
                  <c:v>-4.0064963144963148E-2</c:v>
                </c:pt>
                <c:pt idx="2">
                  <c:v>-8.0955773955773955E-2</c:v>
                </c:pt>
                <c:pt idx="3">
                  <c:v>-0.12339921375921374</c:v>
                </c:pt>
                <c:pt idx="4">
                  <c:v>-0.16828019656019655</c:v>
                </c:pt>
                <c:pt idx="5">
                  <c:v>-0.21603233415233417</c:v>
                </c:pt>
                <c:pt idx="6">
                  <c:v>-0.26679950859950857</c:v>
                </c:pt>
                <c:pt idx="7">
                  <c:v>-0.32043262899262898</c:v>
                </c:pt>
                <c:pt idx="8">
                  <c:v>-0.37776457002457003</c:v>
                </c:pt>
                <c:pt idx="9">
                  <c:v>-0.43795945945945941</c:v>
                </c:pt>
                <c:pt idx="10">
                  <c:v>-0.50094840294840293</c:v>
                </c:pt>
                <c:pt idx="11">
                  <c:v>-0.5665297297297297</c:v>
                </c:pt>
                <c:pt idx="12">
                  <c:v>-0.63477002457002452</c:v>
                </c:pt>
                <c:pt idx="13">
                  <c:v>-0.70564815724815722</c:v>
                </c:pt>
                <c:pt idx="14">
                  <c:v>-0.77861719901719895</c:v>
                </c:pt>
                <c:pt idx="15">
                  <c:v>-0.85492137592137596</c:v>
                </c:pt>
                <c:pt idx="16">
                  <c:v>-0.933819656019656</c:v>
                </c:pt>
                <c:pt idx="17">
                  <c:v>-1.0149395577395579</c:v>
                </c:pt>
                <c:pt idx="18">
                  <c:v>-1.0974265356265356</c:v>
                </c:pt>
                <c:pt idx="19">
                  <c:v>-1.1819444717444716</c:v>
                </c:pt>
                <c:pt idx="20">
                  <c:v>-1.2700805896805898</c:v>
                </c:pt>
                <c:pt idx="21">
                  <c:v>-1.2722845208845208</c:v>
                </c:pt>
                <c:pt idx="22">
                  <c:v>-1.1886722358722359</c:v>
                </c:pt>
                <c:pt idx="23">
                  <c:v>-1.1081277641277643</c:v>
                </c:pt>
                <c:pt idx="24">
                  <c:v>-1.0268511056511056</c:v>
                </c:pt>
                <c:pt idx="25">
                  <c:v>-0.94838427518427515</c:v>
                </c:pt>
                <c:pt idx="26">
                  <c:v>-0.87080245700245695</c:v>
                </c:pt>
                <c:pt idx="27">
                  <c:v>-0.79575626535626531</c:v>
                </c:pt>
                <c:pt idx="28">
                  <c:v>-0.72308452088452091</c:v>
                </c:pt>
                <c:pt idx="29">
                  <c:v>-0.65233513513513519</c:v>
                </c:pt>
                <c:pt idx="30">
                  <c:v>-0.58378722358722357</c:v>
                </c:pt>
                <c:pt idx="31">
                  <c:v>-0.51785061425061418</c:v>
                </c:pt>
                <c:pt idx="32">
                  <c:v>-0.45427975429975431</c:v>
                </c:pt>
                <c:pt idx="33">
                  <c:v>-0.39363051597051602</c:v>
                </c:pt>
                <c:pt idx="34">
                  <c:v>-0.33587670761670763</c:v>
                </c:pt>
                <c:pt idx="35">
                  <c:v>-0.28060850122850117</c:v>
                </c:pt>
                <c:pt idx="36">
                  <c:v>-0.22848417690417691</c:v>
                </c:pt>
                <c:pt idx="37">
                  <c:v>-0.17858009828009827</c:v>
                </c:pt>
                <c:pt idx="38">
                  <c:v>-0.13143729729729728</c:v>
                </c:pt>
                <c:pt idx="39">
                  <c:v>-8.6013513513513509E-2</c:v>
                </c:pt>
                <c:pt idx="40">
                  <c:v>-4.2594496314496313E-2</c:v>
                </c:pt>
                <c:pt idx="41">
                  <c:v>2.4717444717444717E-4</c:v>
                </c:pt>
                <c:pt idx="42">
                  <c:v>4.3509877149877155E-2</c:v>
                </c:pt>
                <c:pt idx="43">
                  <c:v>8.7648304668304672E-2</c:v>
                </c:pt>
                <c:pt idx="44">
                  <c:v>0.13465051597051597</c:v>
                </c:pt>
                <c:pt idx="45">
                  <c:v>0.18445995085995087</c:v>
                </c:pt>
                <c:pt idx="46">
                  <c:v>0.23807194103194101</c:v>
                </c:pt>
                <c:pt idx="47">
                  <c:v>0.29607626535626536</c:v>
                </c:pt>
                <c:pt idx="48">
                  <c:v>0.35847223587223587</c:v>
                </c:pt>
                <c:pt idx="49">
                  <c:v>0.42576599508599511</c:v>
                </c:pt>
                <c:pt idx="50">
                  <c:v>0.49739262899262898</c:v>
                </c:pt>
                <c:pt idx="51">
                  <c:v>0.57589140049140053</c:v>
                </c:pt>
                <c:pt idx="52">
                  <c:v>0.65646388206388206</c:v>
                </c:pt>
                <c:pt idx="53">
                  <c:v>0.743207371007371</c:v>
                </c:pt>
                <c:pt idx="54">
                  <c:v>0.83479115479115473</c:v>
                </c:pt>
                <c:pt idx="55">
                  <c:v>0.93119164619164607</c:v>
                </c:pt>
                <c:pt idx="56">
                  <c:v>1.033149877149877</c:v>
                </c:pt>
                <c:pt idx="57">
                  <c:v>1.1402280098280098</c:v>
                </c:pt>
                <c:pt idx="58">
                  <c:v>1.2524476658476658</c:v>
                </c:pt>
                <c:pt idx="59">
                  <c:v>1.3747071253071252</c:v>
                </c:pt>
                <c:pt idx="60">
                  <c:v>1.4993857493857492</c:v>
                </c:pt>
                <c:pt idx="61">
                  <c:v>1.6355410319410317</c:v>
                </c:pt>
                <c:pt idx="62">
                  <c:v>1.7758476658476656</c:v>
                </c:pt>
                <c:pt idx="63">
                  <c:v>1.924025552825553</c:v>
                </c:pt>
                <c:pt idx="64">
                  <c:v>2.0817316953316953</c:v>
                </c:pt>
                <c:pt idx="65">
                  <c:v>2.2483464373464375</c:v>
                </c:pt>
                <c:pt idx="66">
                  <c:v>2.4273375921375924</c:v>
                </c:pt>
                <c:pt idx="67">
                  <c:v>2.6117857493857493</c:v>
                </c:pt>
                <c:pt idx="68">
                  <c:v>2.8097341523341526</c:v>
                </c:pt>
                <c:pt idx="69">
                  <c:v>3.0118014742014743</c:v>
                </c:pt>
                <c:pt idx="70">
                  <c:v>3.2343552825552826</c:v>
                </c:pt>
                <c:pt idx="71">
                  <c:v>3.4660368550368554</c:v>
                </c:pt>
                <c:pt idx="72">
                  <c:v>3.7091400491400495</c:v>
                </c:pt>
                <c:pt idx="73">
                  <c:v>3.9650535626535626</c:v>
                </c:pt>
                <c:pt idx="74">
                  <c:v>4.24742113022113</c:v>
                </c:pt>
                <c:pt idx="75">
                  <c:v>4.549643243243243</c:v>
                </c:pt>
                <c:pt idx="76">
                  <c:v>4.8758918918918921</c:v>
                </c:pt>
                <c:pt idx="77">
                  <c:v>5.2802014742014736</c:v>
                </c:pt>
                <c:pt idx="78">
                  <c:v>5.6589238329238327</c:v>
                </c:pt>
                <c:pt idx="79">
                  <c:v>6.0855135135135132</c:v>
                </c:pt>
                <c:pt idx="80">
                  <c:v>6.5649484029484038</c:v>
                </c:pt>
                <c:pt idx="81">
                  <c:v>7.1092481572481576</c:v>
                </c:pt>
                <c:pt idx="82">
                  <c:v>7.1846093366093369</c:v>
                </c:pt>
                <c:pt idx="83">
                  <c:v>6.7349926289926296</c:v>
                </c:pt>
                <c:pt idx="84">
                  <c:v>6.2936019656019653</c:v>
                </c:pt>
                <c:pt idx="85">
                  <c:v>5.8703832923832922</c:v>
                </c:pt>
                <c:pt idx="86">
                  <c:v>5.4707567567567565</c:v>
                </c:pt>
                <c:pt idx="87">
                  <c:v>5.1019950859950862</c:v>
                </c:pt>
                <c:pt idx="88">
                  <c:v>4.7410594594594588</c:v>
                </c:pt>
                <c:pt idx="89">
                  <c:v>4.4281012285012284</c:v>
                </c:pt>
                <c:pt idx="90">
                  <c:v>4.1313282555282562</c:v>
                </c:pt>
                <c:pt idx="91">
                  <c:v>3.8511105651105648</c:v>
                </c:pt>
                <c:pt idx="92">
                  <c:v>3.5877778869778867</c:v>
                </c:pt>
                <c:pt idx="93">
                  <c:v>3.3373808353808352</c:v>
                </c:pt>
                <c:pt idx="94">
                  <c:v>3.1007144963144961</c:v>
                </c:pt>
                <c:pt idx="95">
                  <c:v>2.879106633906634</c:v>
                </c:pt>
                <c:pt idx="96">
                  <c:v>2.6670732186732189</c:v>
                </c:pt>
                <c:pt idx="97">
                  <c:v>2.466986732186732</c:v>
                </c:pt>
                <c:pt idx="98">
                  <c:v>2.2777857493857492</c:v>
                </c:pt>
                <c:pt idx="99">
                  <c:v>2.0985719901719904</c:v>
                </c:pt>
                <c:pt idx="100">
                  <c:v>1.9328078624078624</c:v>
                </c:pt>
                <c:pt idx="101">
                  <c:v>1.7762530712530711</c:v>
                </c:pt>
                <c:pt idx="102">
                  <c:v>1.6307449631449631</c:v>
                </c:pt>
                <c:pt idx="103">
                  <c:v>1.4920417690417689</c:v>
                </c:pt>
                <c:pt idx="104">
                  <c:v>1.3629675675675677</c:v>
                </c:pt>
                <c:pt idx="105">
                  <c:v>1.2408152334152334</c:v>
                </c:pt>
                <c:pt idx="106">
                  <c:v>1.1254250614250614</c:v>
                </c:pt>
                <c:pt idx="107">
                  <c:v>1.0157842751842752</c:v>
                </c:pt>
                <c:pt idx="108">
                  <c:v>0.91227665847665851</c:v>
                </c:pt>
                <c:pt idx="109">
                  <c:v>0.81397641277641297</c:v>
                </c:pt>
                <c:pt idx="110">
                  <c:v>0.7209484029484029</c:v>
                </c:pt>
                <c:pt idx="111">
                  <c:v>0.63338771498771496</c:v>
                </c:pt>
                <c:pt idx="112">
                  <c:v>0.5515479115479115</c:v>
                </c:pt>
                <c:pt idx="113">
                  <c:v>0.4718790663390664</c:v>
                </c:pt>
                <c:pt idx="114">
                  <c:v>0.40078928746928749</c:v>
                </c:pt>
                <c:pt idx="115">
                  <c:v>0.3349810810810811</c:v>
                </c:pt>
                <c:pt idx="116">
                  <c:v>0.27388963144963147</c:v>
                </c:pt>
                <c:pt idx="117">
                  <c:v>0.21827528255528256</c:v>
                </c:pt>
                <c:pt idx="118">
                  <c:v>0.16729818181818182</c:v>
                </c:pt>
                <c:pt idx="119">
                  <c:v>0.12088245700245701</c:v>
                </c:pt>
                <c:pt idx="120">
                  <c:v>7.8111351351351346E-2</c:v>
                </c:pt>
                <c:pt idx="121">
                  <c:v>3.8338329238329236E-2</c:v>
                </c:pt>
                <c:pt idx="122">
                  <c:v>1.8063882063882065E-4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33680"/>
        <c:axId val="378835640"/>
      </c:scatterChart>
      <c:valAx>
        <c:axId val="378833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35640"/>
        <c:crossesAt val="0"/>
        <c:crossBetween val="midCat"/>
      </c:valAx>
      <c:valAx>
        <c:axId val="3788356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3368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I-V curve PbSCdS_br+EDT 5layers2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PbSCdS_br+EDT 5layers2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'PbSCdS_br+EDT 5layers2'!$A$10:$A$410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'PbSCdS_br+EDT 5layers2'!$K$10:$K$410</c:f>
              <c:numCache>
                <c:formatCode>General</c:formatCode>
                <c:ptCount val="401"/>
                <c:pt idx="0">
                  <c:v>-25.220678132678135</c:v>
                </c:pt>
                <c:pt idx="1">
                  <c:v>-24.696373464373465</c:v>
                </c:pt>
                <c:pt idx="2">
                  <c:v>-24.965302211302212</c:v>
                </c:pt>
                <c:pt idx="3">
                  <c:v>-25.406113022113022</c:v>
                </c:pt>
                <c:pt idx="4">
                  <c:v>-25.72156265356265</c:v>
                </c:pt>
                <c:pt idx="5">
                  <c:v>-25.970633906633903</c:v>
                </c:pt>
                <c:pt idx="6">
                  <c:v>-26.452805896805895</c:v>
                </c:pt>
                <c:pt idx="7">
                  <c:v>-26.839174447174443</c:v>
                </c:pt>
                <c:pt idx="8">
                  <c:v>-27.25646191646192</c:v>
                </c:pt>
                <c:pt idx="9">
                  <c:v>-27.795862407862408</c:v>
                </c:pt>
                <c:pt idx="10">
                  <c:v>-28.042884520884517</c:v>
                </c:pt>
                <c:pt idx="11">
                  <c:v>-28.613793611793607</c:v>
                </c:pt>
                <c:pt idx="12">
                  <c:v>-28.679380835380833</c:v>
                </c:pt>
                <c:pt idx="13">
                  <c:v>-29.227253071253074</c:v>
                </c:pt>
                <c:pt idx="14">
                  <c:v>-29.610339066339066</c:v>
                </c:pt>
                <c:pt idx="15">
                  <c:v>-30.107675675675676</c:v>
                </c:pt>
                <c:pt idx="16">
                  <c:v>-30.515847665847669</c:v>
                </c:pt>
                <c:pt idx="17">
                  <c:v>-31.050550368550368</c:v>
                </c:pt>
                <c:pt idx="18">
                  <c:v>-31.236678132678136</c:v>
                </c:pt>
                <c:pt idx="19">
                  <c:v>-31.556609336609338</c:v>
                </c:pt>
                <c:pt idx="20">
                  <c:v>-32.177601965601966</c:v>
                </c:pt>
                <c:pt idx="21">
                  <c:v>-32.124815724815726</c:v>
                </c:pt>
                <c:pt idx="22">
                  <c:v>-31.619041769041768</c:v>
                </c:pt>
                <c:pt idx="23">
                  <c:v>-31.051223587223589</c:v>
                </c:pt>
                <c:pt idx="24">
                  <c:v>-30.674176904176907</c:v>
                </c:pt>
                <c:pt idx="25">
                  <c:v>-29.999724815724814</c:v>
                </c:pt>
                <c:pt idx="26">
                  <c:v>-29.484314496314493</c:v>
                </c:pt>
                <c:pt idx="27">
                  <c:v>-28.987705159705158</c:v>
                </c:pt>
                <c:pt idx="28">
                  <c:v>-28.933149877149877</c:v>
                </c:pt>
                <c:pt idx="29">
                  <c:v>-28.163110565110564</c:v>
                </c:pt>
                <c:pt idx="30">
                  <c:v>-27.81392628992629</c:v>
                </c:pt>
                <c:pt idx="31">
                  <c:v>-27.202963144963146</c:v>
                </c:pt>
                <c:pt idx="32">
                  <c:v>-26.837582309582309</c:v>
                </c:pt>
                <c:pt idx="33">
                  <c:v>-26.342457002457003</c:v>
                </c:pt>
                <c:pt idx="34">
                  <c:v>-25.801203931203929</c:v>
                </c:pt>
                <c:pt idx="35">
                  <c:v>-25.492191646191646</c:v>
                </c:pt>
                <c:pt idx="36">
                  <c:v>-24.907297297297298</c:v>
                </c:pt>
                <c:pt idx="37">
                  <c:v>-24.42285503685504</c:v>
                </c:pt>
                <c:pt idx="38">
                  <c:v>-23.9760343980344</c:v>
                </c:pt>
                <c:pt idx="39">
                  <c:v>-23.63543488943489</c:v>
                </c:pt>
                <c:pt idx="40">
                  <c:v>-22.994280098280097</c:v>
                </c:pt>
                <c:pt idx="41">
                  <c:v>-22.558889434889434</c:v>
                </c:pt>
                <c:pt idx="42">
                  <c:v>-22.140879606879608</c:v>
                </c:pt>
                <c:pt idx="43">
                  <c:v>-21.575754299754298</c:v>
                </c:pt>
                <c:pt idx="44">
                  <c:v>-21.126275184275183</c:v>
                </c:pt>
                <c:pt idx="45">
                  <c:v>-20.647538083538084</c:v>
                </c:pt>
                <c:pt idx="46">
                  <c:v>-20.117798525798527</c:v>
                </c:pt>
                <c:pt idx="47">
                  <c:v>-19.567371007371008</c:v>
                </c:pt>
                <c:pt idx="48">
                  <c:v>-19.012530712530712</c:v>
                </c:pt>
                <c:pt idx="49">
                  <c:v>-18.541700245700245</c:v>
                </c:pt>
                <c:pt idx="50">
                  <c:v>-18.046791154791155</c:v>
                </c:pt>
                <c:pt idx="51">
                  <c:v>-17.491547911547912</c:v>
                </c:pt>
                <c:pt idx="52">
                  <c:v>-17.009233415233414</c:v>
                </c:pt>
                <c:pt idx="53">
                  <c:v>-16.246034398034396</c:v>
                </c:pt>
                <c:pt idx="54">
                  <c:v>-15.630167076167076</c:v>
                </c:pt>
                <c:pt idx="55">
                  <c:v>-14.915513513513513</c:v>
                </c:pt>
                <c:pt idx="56">
                  <c:v>-14.20261425061425</c:v>
                </c:pt>
                <c:pt idx="57">
                  <c:v>-13.240987714987716</c:v>
                </c:pt>
                <c:pt idx="58">
                  <c:v>-12.334948402948404</c:v>
                </c:pt>
                <c:pt idx="59">
                  <c:v>-11.206879606879607</c:v>
                </c:pt>
                <c:pt idx="60">
                  <c:v>-10.038009828009828</c:v>
                </c:pt>
                <c:pt idx="61">
                  <c:v>-8.5867960687960689</c:v>
                </c:pt>
                <c:pt idx="62">
                  <c:v>-7.2058476658476653</c:v>
                </c:pt>
                <c:pt idx="63">
                  <c:v>-5.6372530712530713</c:v>
                </c:pt>
                <c:pt idx="64">
                  <c:v>-4.118861916461916</c:v>
                </c:pt>
                <c:pt idx="65">
                  <c:v>-2.4290034398034401</c:v>
                </c:pt>
                <c:pt idx="66">
                  <c:v>-0.75937641277641288</c:v>
                </c:pt>
                <c:pt idx="67">
                  <c:v>0.89687174447174434</c:v>
                </c:pt>
                <c:pt idx="68">
                  <c:v>2.5978162162162159</c:v>
                </c:pt>
                <c:pt idx="69">
                  <c:v>4.3527508599508602</c:v>
                </c:pt>
                <c:pt idx="70">
                  <c:v>6.209906633906634</c:v>
                </c:pt>
                <c:pt idx="71">
                  <c:v>8.2903243243243239</c:v>
                </c:pt>
                <c:pt idx="72">
                  <c:v>10.557425061425061</c:v>
                </c:pt>
                <c:pt idx="73">
                  <c:v>13.076427518427518</c:v>
                </c:pt>
                <c:pt idx="74">
                  <c:v>15.949523341523344</c:v>
                </c:pt>
                <c:pt idx="75">
                  <c:v>19.089218673218671</c:v>
                </c:pt>
                <c:pt idx="76">
                  <c:v>22.669326781326781</c:v>
                </c:pt>
                <c:pt idx="77">
                  <c:v>26.715685503685499</c:v>
                </c:pt>
                <c:pt idx="78">
                  <c:v>31.024643734643732</c:v>
                </c:pt>
                <c:pt idx="79">
                  <c:v>36.019975429975432</c:v>
                </c:pt>
                <c:pt idx="80">
                  <c:v>41.261144963144964</c:v>
                </c:pt>
                <c:pt idx="81">
                  <c:v>47.009120393120398</c:v>
                </c:pt>
                <c:pt idx="82">
                  <c:v>47.933051597051595</c:v>
                </c:pt>
                <c:pt idx="83">
                  <c:v>43.492240786240785</c:v>
                </c:pt>
                <c:pt idx="84">
                  <c:v>38.919233415233414</c:v>
                </c:pt>
                <c:pt idx="85">
                  <c:v>34.409980343980337</c:v>
                </c:pt>
                <c:pt idx="86">
                  <c:v>30.014147420147417</c:v>
                </c:pt>
                <c:pt idx="87">
                  <c:v>25.84266339066339</c:v>
                </c:pt>
                <c:pt idx="88">
                  <c:v>21.978452088452091</c:v>
                </c:pt>
                <c:pt idx="89">
                  <c:v>18.412216216216219</c:v>
                </c:pt>
                <c:pt idx="90">
                  <c:v>15.063518427518428</c:v>
                </c:pt>
                <c:pt idx="91">
                  <c:v>11.966407862407863</c:v>
                </c:pt>
                <c:pt idx="92">
                  <c:v>9.1276855036855036</c:v>
                </c:pt>
                <c:pt idx="93">
                  <c:v>6.4909582309582312</c:v>
                </c:pt>
                <c:pt idx="94">
                  <c:v>4.0316289926289928</c:v>
                </c:pt>
                <c:pt idx="95">
                  <c:v>1.7409174447174445</c:v>
                </c:pt>
                <c:pt idx="96">
                  <c:v>-0.36976565110565107</c:v>
                </c:pt>
                <c:pt idx="97">
                  <c:v>-2.324184766584767</c:v>
                </c:pt>
                <c:pt idx="98">
                  <c:v>-4.2842663390663391</c:v>
                </c:pt>
                <c:pt idx="99">
                  <c:v>-5.9957100737100735</c:v>
                </c:pt>
                <c:pt idx="100">
                  <c:v>-7.7679410319410325</c:v>
                </c:pt>
                <c:pt idx="101">
                  <c:v>-9.2870810810810802</c:v>
                </c:pt>
                <c:pt idx="102">
                  <c:v>-10.716958230958232</c:v>
                </c:pt>
                <c:pt idx="103">
                  <c:v>-12.038874692874693</c:v>
                </c:pt>
                <c:pt idx="104">
                  <c:v>-13.028805896805896</c:v>
                </c:pt>
                <c:pt idx="105">
                  <c:v>-14.098889434889433</c:v>
                </c:pt>
                <c:pt idx="106">
                  <c:v>-15.035882063882063</c:v>
                </c:pt>
                <c:pt idx="107">
                  <c:v>-15.811105651105651</c:v>
                </c:pt>
                <c:pt idx="108">
                  <c:v>-16.492343980343982</c:v>
                </c:pt>
                <c:pt idx="109">
                  <c:v>-17.361847665847666</c:v>
                </c:pt>
                <c:pt idx="110">
                  <c:v>-17.971906633906634</c:v>
                </c:pt>
                <c:pt idx="111">
                  <c:v>-18.489764127764129</c:v>
                </c:pt>
                <c:pt idx="112">
                  <c:v>-19.134348894348896</c:v>
                </c:pt>
                <c:pt idx="113">
                  <c:v>-19.507538083538083</c:v>
                </c:pt>
                <c:pt idx="114">
                  <c:v>-20.098034398034397</c:v>
                </c:pt>
                <c:pt idx="115">
                  <c:v>-20.620432432432434</c:v>
                </c:pt>
                <c:pt idx="116">
                  <c:v>-21.208948402948401</c:v>
                </c:pt>
                <c:pt idx="117">
                  <c:v>-21.575208845208845</c:v>
                </c:pt>
                <c:pt idx="118">
                  <c:v>-22.201439803439804</c:v>
                </c:pt>
                <c:pt idx="119">
                  <c:v>-22.695675675675673</c:v>
                </c:pt>
                <c:pt idx="120">
                  <c:v>-23.091646191646191</c:v>
                </c:pt>
                <c:pt idx="121">
                  <c:v>-23.502815724815726</c:v>
                </c:pt>
                <c:pt idx="122">
                  <c:v>-23.936771498771499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'PbSCdS_br+EDT 5layers2'!$M$10:$M$11</c:f>
              <c:numCache>
                <c:formatCode>0.00E+00</c:formatCode>
                <c:ptCount val="2"/>
                <c:pt idx="0">
                  <c:v>3.2718984585983921E-2</c:v>
                </c:pt>
                <c:pt idx="1">
                  <c:v>-3.2718984585983921E-2</c:v>
                </c:pt>
              </c:numCache>
            </c:numRef>
          </c:xVal>
          <c:yVal>
            <c:numRef>
              <c:f>'PbSCdS_br+EDT 5layers2'!$N$10:$N$11</c:f>
              <c:numCache>
                <c:formatCode>0.00</c:formatCode>
                <c:ptCount val="2"/>
                <c:pt idx="0">
                  <c:v>-25.220678132678135</c:v>
                </c:pt>
                <c:pt idx="1">
                  <c:v>-25.220678132678135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'PbSCdS_br+EDT 5layers2'!$M$10:$M$11</c:f>
              <c:numCache>
                <c:formatCode>0.00E+00</c:formatCode>
                <c:ptCount val="2"/>
                <c:pt idx="0">
                  <c:v>3.2718984585983921E-2</c:v>
                </c:pt>
                <c:pt idx="1">
                  <c:v>-3.2718984585983921E-2</c:v>
                </c:pt>
              </c:numCache>
            </c:numRef>
          </c:xVal>
          <c:yVal>
            <c:numRef>
              <c:f>'PbSCdS_br+EDT 5layers2'!$O$10:$O$11</c:f>
              <c:numCache>
                <c:formatCode>0.00</c:formatCode>
                <c:ptCount val="2"/>
                <c:pt idx="0">
                  <c:v>-22.558889434889434</c:v>
                </c:pt>
                <c:pt idx="1">
                  <c:v>-22.558889434889434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'PbSCdS_br+EDT 5layers2'!$M$10:$M$11</c:f>
              <c:numCache>
                <c:formatCode>0.00E+00</c:formatCode>
                <c:ptCount val="2"/>
                <c:pt idx="0">
                  <c:v>3.2718984585983921E-2</c:v>
                </c:pt>
                <c:pt idx="1">
                  <c:v>-3.2718984585983921E-2</c:v>
                </c:pt>
              </c:numCache>
            </c:numRef>
          </c:xVal>
          <c:yVal>
            <c:numRef>
              <c:f>'PbSCdS_br+EDT 5layers2'!$P$10:$P$11</c:f>
              <c:numCache>
                <c:formatCode>0.00</c:formatCode>
                <c:ptCount val="2"/>
                <c:pt idx="0">
                  <c:v>-23.936771498771499</c:v>
                </c:pt>
                <c:pt idx="1">
                  <c:v>-23.936771498771499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'PbSCdS_br+EDT 5layers2'!$M$13:$M$14</c:f>
              <c:numCache>
                <c:formatCode>General</c:formatCode>
                <c:ptCount val="2"/>
                <c:pt idx="0" formatCode="0.00">
                  <c:v>0.63646229822887934</c:v>
                </c:pt>
                <c:pt idx="1">
                  <c:v>0.63646229822887934</c:v>
                </c:pt>
              </c:numCache>
            </c:numRef>
          </c:xVal>
          <c:yVal>
            <c:numRef>
              <c:f>'PbSCdS_br+EDT 5layers2'!$N$13:$N$14</c:f>
              <c:numCache>
                <c:formatCode>0.00</c:formatCode>
                <c:ptCount val="2"/>
                <c:pt idx="0">
                  <c:v>-1.6813785421785423</c:v>
                </c:pt>
                <c:pt idx="1">
                  <c:v>1.6813785421785423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'PbSCdS_br+EDT 5layers2'!$M$15:$M$16</c:f>
              <c:numCache>
                <c:formatCode>General</c:formatCode>
                <c:ptCount val="2"/>
                <c:pt idx="0" formatCode="0.00">
                  <c:v>0.65437969171967836</c:v>
                </c:pt>
                <c:pt idx="1">
                  <c:v>0.65437969171967836</c:v>
                </c:pt>
              </c:numCache>
            </c:numRef>
          </c:xVal>
          <c:yVal>
            <c:numRef>
              <c:f>'PbSCdS_br+EDT 5layers2'!$N$15:$N$16</c:f>
              <c:numCache>
                <c:formatCode>0.00</c:formatCode>
                <c:ptCount val="2"/>
                <c:pt idx="0">
                  <c:v>-1.6813785421785423</c:v>
                </c:pt>
                <c:pt idx="1">
                  <c:v>1.6813785421785423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'PbSCdS_br+EDT 5layers2'!$M$18:$M$20</c:f>
              <c:numCache>
                <c:formatCode>General</c:formatCode>
                <c:ptCount val="3"/>
                <c:pt idx="0">
                  <c:v>0</c:v>
                </c:pt>
                <c:pt idx="1">
                  <c:v>0.375</c:v>
                </c:pt>
                <c:pt idx="2">
                  <c:v>0.375</c:v>
                </c:pt>
              </c:numCache>
            </c:numRef>
          </c:xVal>
          <c:yVal>
            <c:numRef>
              <c:f>'PbSCdS_br+EDT 5layers2'!$N$18:$N$20</c:f>
              <c:numCache>
                <c:formatCode>General</c:formatCode>
                <c:ptCount val="3"/>
                <c:pt idx="0">
                  <c:v>-14.20261425061425</c:v>
                </c:pt>
                <c:pt idx="1">
                  <c:v>-14.20261425061425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'PbSCdS_br+EDT 5layers2'!$M$22:$M$24</c:f>
              <c:numCache>
                <c:formatCode>General</c:formatCode>
                <c:ptCount val="3"/>
                <c:pt idx="0">
                  <c:v>0</c:v>
                </c:pt>
                <c:pt idx="1">
                  <c:v>0.4</c:v>
                </c:pt>
                <c:pt idx="2">
                  <c:v>0.4</c:v>
                </c:pt>
              </c:numCache>
            </c:numRef>
          </c:xVal>
          <c:yVal>
            <c:numRef>
              <c:f>'PbSCdS_br+EDT 5layers2'!$N$22:$N$24</c:f>
              <c:numCache>
                <c:formatCode>General</c:formatCode>
                <c:ptCount val="3"/>
                <c:pt idx="0">
                  <c:v>-15.035882063882063</c:v>
                </c:pt>
                <c:pt idx="1">
                  <c:v>-15.035882063882063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31720"/>
        <c:axId val="378832112"/>
      </c:scatterChart>
      <c:valAx>
        <c:axId val="378831720"/>
        <c:scaling>
          <c:orientation val="minMax"/>
          <c:max val="0.72"/>
          <c:min val="-6.5500000000000003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32112"/>
        <c:crossesAt val="0"/>
        <c:crossBetween val="midCat"/>
      </c:valAx>
      <c:valAx>
        <c:axId val="378832112"/>
        <c:scaling>
          <c:orientation val="minMax"/>
          <c:max val="2.5299999999999998"/>
          <c:min val="-27.8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31720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I-V curve PbSCdS_br+EDT 5layers2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PbSCdS_br+EDT 5layers2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'PbSCdS_br+EDT 5layers2'!$A$10:$A$410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'PbSCdS_br+EDT 5layers2'!$K$10:$K$410</c:f>
              <c:numCache>
                <c:formatCode>General</c:formatCode>
                <c:ptCount val="401"/>
                <c:pt idx="0">
                  <c:v>-25.220678132678135</c:v>
                </c:pt>
                <c:pt idx="1">
                  <c:v>-24.696373464373465</c:v>
                </c:pt>
                <c:pt idx="2">
                  <c:v>-24.965302211302212</c:v>
                </c:pt>
                <c:pt idx="3">
                  <c:v>-25.406113022113022</c:v>
                </c:pt>
                <c:pt idx="4">
                  <c:v>-25.72156265356265</c:v>
                </c:pt>
                <c:pt idx="5">
                  <c:v>-25.970633906633903</c:v>
                </c:pt>
                <c:pt idx="6">
                  <c:v>-26.452805896805895</c:v>
                </c:pt>
                <c:pt idx="7">
                  <c:v>-26.839174447174443</c:v>
                </c:pt>
                <c:pt idx="8">
                  <c:v>-27.25646191646192</c:v>
                </c:pt>
                <c:pt idx="9">
                  <c:v>-27.795862407862408</c:v>
                </c:pt>
                <c:pt idx="10">
                  <c:v>-28.042884520884517</c:v>
                </c:pt>
                <c:pt idx="11">
                  <c:v>-28.613793611793607</c:v>
                </c:pt>
                <c:pt idx="12">
                  <c:v>-28.679380835380833</c:v>
                </c:pt>
                <c:pt idx="13">
                  <c:v>-29.227253071253074</c:v>
                </c:pt>
                <c:pt idx="14">
                  <c:v>-29.610339066339066</c:v>
                </c:pt>
                <c:pt idx="15">
                  <c:v>-30.107675675675676</c:v>
                </c:pt>
                <c:pt idx="16">
                  <c:v>-30.515847665847669</c:v>
                </c:pt>
                <c:pt idx="17">
                  <c:v>-31.050550368550368</c:v>
                </c:pt>
                <c:pt idx="18">
                  <c:v>-31.236678132678136</c:v>
                </c:pt>
                <c:pt idx="19">
                  <c:v>-31.556609336609338</c:v>
                </c:pt>
                <c:pt idx="20">
                  <c:v>-32.177601965601966</c:v>
                </c:pt>
                <c:pt idx="21">
                  <c:v>-32.124815724815726</c:v>
                </c:pt>
                <c:pt idx="22">
                  <c:v>-31.619041769041768</c:v>
                </c:pt>
                <c:pt idx="23">
                  <c:v>-31.051223587223589</c:v>
                </c:pt>
                <c:pt idx="24">
                  <c:v>-30.674176904176907</c:v>
                </c:pt>
                <c:pt idx="25">
                  <c:v>-29.999724815724814</c:v>
                </c:pt>
                <c:pt idx="26">
                  <c:v>-29.484314496314493</c:v>
                </c:pt>
                <c:pt idx="27">
                  <c:v>-28.987705159705158</c:v>
                </c:pt>
                <c:pt idx="28">
                  <c:v>-28.933149877149877</c:v>
                </c:pt>
                <c:pt idx="29">
                  <c:v>-28.163110565110564</c:v>
                </c:pt>
                <c:pt idx="30">
                  <c:v>-27.81392628992629</c:v>
                </c:pt>
                <c:pt idx="31">
                  <c:v>-27.202963144963146</c:v>
                </c:pt>
                <c:pt idx="32">
                  <c:v>-26.837582309582309</c:v>
                </c:pt>
                <c:pt idx="33">
                  <c:v>-26.342457002457003</c:v>
                </c:pt>
                <c:pt idx="34">
                  <c:v>-25.801203931203929</c:v>
                </c:pt>
                <c:pt idx="35">
                  <c:v>-25.492191646191646</c:v>
                </c:pt>
                <c:pt idx="36">
                  <c:v>-24.907297297297298</c:v>
                </c:pt>
                <c:pt idx="37">
                  <c:v>-24.42285503685504</c:v>
                </c:pt>
                <c:pt idx="38">
                  <c:v>-23.9760343980344</c:v>
                </c:pt>
                <c:pt idx="39">
                  <c:v>-23.63543488943489</c:v>
                </c:pt>
                <c:pt idx="40">
                  <c:v>-22.994280098280097</c:v>
                </c:pt>
                <c:pt idx="41">
                  <c:v>-22.558889434889434</c:v>
                </c:pt>
                <c:pt idx="42">
                  <c:v>-22.140879606879608</c:v>
                </c:pt>
                <c:pt idx="43">
                  <c:v>-21.575754299754298</c:v>
                </c:pt>
                <c:pt idx="44">
                  <c:v>-21.126275184275183</c:v>
                </c:pt>
                <c:pt idx="45">
                  <c:v>-20.647538083538084</c:v>
                </c:pt>
                <c:pt idx="46">
                  <c:v>-20.117798525798527</c:v>
                </c:pt>
                <c:pt idx="47">
                  <c:v>-19.567371007371008</c:v>
                </c:pt>
                <c:pt idx="48">
                  <c:v>-19.012530712530712</c:v>
                </c:pt>
                <c:pt idx="49">
                  <c:v>-18.541700245700245</c:v>
                </c:pt>
                <c:pt idx="50">
                  <c:v>-18.046791154791155</c:v>
                </c:pt>
                <c:pt idx="51">
                  <c:v>-17.491547911547912</c:v>
                </c:pt>
                <c:pt idx="52">
                  <c:v>-17.009233415233414</c:v>
                </c:pt>
                <c:pt idx="53">
                  <c:v>-16.246034398034396</c:v>
                </c:pt>
                <c:pt idx="54">
                  <c:v>-15.630167076167076</c:v>
                </c:pt>
                <c:pt idx="55">
                  <c:v>-14.915513513513513</c:v>
                </c:pt>
                <c:pt idx="56">
                  <c:v>-14.20261425061425</c:v>
                </c:pt>
                <c:pt idx="57">
                  <c:v>-13.240987714987716</c:v>
                </c:pt>
                <c:pt idx="58">
                  <c:v>-12.334948402948404</c:v>
                </c:pt>
                <c:pt idx="59">
                  <c:v>-11.206879606879607</c:v>
                </c:pt>
                <c:pt idx="60">
                  <c:v>-10.038009828009828</c:v>
                </c:pt>
                <c:pt idx="61">
                  <c:v>-8.5867960687960689</c:v>
                </c:pt>
                <c:pt idx="62">
                  <c:v>-7.2058476658476653</c:v>
                </c:pt>
                <c:pt idx="63">
                  <c:v>-5.6372530712530713</c:v>
                </c:pt>
                <c:pt idx="64">
                  <c:v>-4.118861916461916</c:v>
                </c:pt>
                <c:pt idx="65">
                  <c:v>-2.4290034398034401</c:v>
                </c:pt>
                <c:pt idx="66">
                  <c:v>-0.75937641277641288</c:v>
                </c:pt>
                <c:pt idx="67">
                  <c:v>0.89687174447174434</c:v>
                </c:pt>
                <c:pt idx="68">
                  <c:v>2.5978162162162159</c:v>
                </c:pt>
                <c:pt idx="69">
                  <c:v>4.3527508599508602</c:v>
                </c:pt>
                <c:pt idx="70">
                  <c:v>6.209906633906634</c:v>
                </c:pt>
                <c:pt idx="71">
                  <c:v>8.2903243243243239</c:v>
                </c:pt>
                <c:pt idx="72">
                  <c:v>10.557425061425061</c:v>
                </c:pt>
                <c:pt idx="73">
                  <c:v>13.076427518427518</c:v>
                </c:pt>
                <c:pt idx="74">
                  <c:v>15.949523341523344</c:v>
                </c:pt>
                <c:pt idx="75">
                  <c:v>19.089218673218671</c:v>
                </c:pt>
                <c:pt idx="76">
                  <c:v>22.669326781326781</c:v>
                </c:pt>
                <c:pt idx="77">
                  <c:v>26.715685503685499</c:v>
                </c:pt>
                <c:pt idx="78">
                  <c:v>31.024643734643732</c:v>
                </c:pt>
                <c:pt idx="79">
                  <c:v>36.019975429975432</c:v>
                </c:pt>
                <c:pt idx="80">
                  <c:v>41.261144963144964</c:v>
                </c:pt>
                <c:pt idx="81">
                  <c:v>47.009120393120398</c:v>
                </c:pt>
                <c:pt idx="82">
                  <c:v>47.933051597051595</c:v>
                </c:pt>
                <c:pt idx="83">
                  <c:v>43.492240786240785</c:v>
                </c:pt>
                <c:pt idx="84">
                  <c:v>38.919233415233414</c:v>
                </c:pt>
                <c:pt idx="85">
                  <c:v>34.409980343980337</c:v>
                </c:pt>
                <c:pt idx="86">
                  <c:v>30.014147420147417</c:v>
                </c:pt>
                <c:pt idx="87">
                  <c:v>25.84266339066339</c:v>
                </c:pt>
                <c:pt idx="88">
                  <c:v>21.978452088452091</c:v>
                </c:pt>
                <c:pt idx="89">
                  <c:v>18.412216216216219</c:v>
                </c:pt>
                <c:pt idx="90">
                  <c:v>15.063518427518428</c:v>
                </c:pt>
                <c:pt idx="91">
                  <c:v>11.966407862407863</c:v>
                </c:pt>
                <c:pt idx="92">
                  <c:v>9.1276855036855036</c:v>
                </c:pt>
                <c:pt idx="93">
                  <c:v>6.4909582309582312</c:v>
                </c:pt>
                <c:pt idx="94">
                  <c:v>4.0316289926289928</c:v>
                </c:pt>
                <c:pt idx="95">
                  <c:v>1.7409174447174445</c:v>
                </c:pt>
                <c:pt idx="96">
                  <c:v>-0.36976565110565107</c:v>
                </c:pt>
                <c:pt idx="97">
                  <c:v>-2.324184766584767</c:v>
                </c:pt>
                <c:pt idx="98">
                  <c:v>-4.2842663390663391</c:v>
                </c:pt>
                <c:pt idx="99">
                  <c:v>-5.9957100737100735</c:v>
                </c:pt>
                <c:pt idx="100">
                  <c:v>-7.7679410319410325</c:v>
                </c:pt>
                <c:pt idx="101">
                  <c:v>-9.2870810810810802</c:v>
                </c:pt>
                <c:pt idx="102">
                  <c:v>-10.716958230958232</c:v>
                </c:pt>
                <c:pt idx="103">
                  <c:v>-12.038874692874693</c:v>
                </c:pt>
                <c:pt idx="104">
                  <c:v>-13.028805896805896</c:v>
                </c:pt>
                <c:pt idx="105">
                  <c:v>-14.098889434889433</c:v>
                </c:pt>
                <c:pt idx="106">
                  <c:v>-15.035882063882063</c:v>
                </c:pt>
                <c:pt idx="107">
                  <c:v>-15.811105651105651</c:v>
                </c:pt>
                <c:pt idx="108">
                  <c:v>-16.492343980343982</c:v>
                </c:pt>
                <c:pt idx="109">
                  <c:v>-17.361847665847666</c:v>
                </c:pt>
                <c:pt idx="110">
                  <c:v>-17.971906633906634</c:v>
                </c:pt>
                <c:pt idx="111">
                  <c:v>-18.489764127764129</c:v>
                </c:pt>
                <c:pt idx="112">
                  <c:v>-19.134348894348896</c:v>
                </c:pt>
                <c:pt idx="113">
                  <c:v>-19.507538083538083</c:v>
                </c:pt>
                <c:pt idx="114">
                  <c:v>-20.098034398034397</c:v>
                </c:pt>
                <c:pt idx="115">
                  <c:v>-20.620432432432434</c:v>
                </c:pt>
                <c:pt idx="116">
                  <c:v>-21.208948402948401</c:v>
                </c:pt>
                <c:pt idx="117">
                  <c:v>-21.575208845208845</c:v>
                </c:pt>
                <c:pt idx="118">
                  <c:v>-22.201439803439804</c:v>
                </c:pt>
                <c:pt idx="119">
                  <c:v>-22.695675675675673</c:v>
                </c:pt>
                <c:pt idx="120">
                  <c:v>-23.091646191646191</c:v>
                </c:pt>
                <c:pt idx="121">
                  <c:v>-23.502815724815726</c:v>
                </c:pt>
                <c:pt idx="122">
                  <c:v>-23.936771498771499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37600"/>
        <c:axId val="378838384"/>
      </c:scatterChart>
      <c:valAx>
        <c:axId val="378837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38384"/>
        <c:crossesAt val="0"/>
        <c:crossBetween val="midCat"/>
      </c:valAx>
      <c:valAx>
        <c:axId val="3788383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3760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I-V curve PbSCdS_br+EDT 5layers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PbSCdS_br+EDT 5layers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'PbSCdS_br+EDT 5layers'!$A$10:$A$410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'PbSCdS_br+EDT 5layers'!$K$10:$K$410</c:f>
              <c:numCache>
                <c:formatCode>General</c:formatCode>
                <c:ptCount val="401"/>
                <c:pt idx="0">
                  <c:v>-23.231444717444717</c:v>
                </c:pt>
                <c:pt idx="1">
                  <c:v>-23.284648648648648</c:v>
                </c:pt>
                <c:pt idx="2">
                  <c:v>-23.423862407862408</c:v>
                </c:pt>
                <c:pt idx="3">
                  <c:v>-23.702796068796069</c:v>
                </c:pt>
                <c:pt idx="4">
                  <c:v>-24.154972972972971</c:v>
                </c:pt>
                <c:pt idx="5">
                  <c:v>-24.342240786240787</c:v>
                </c:pt>
                <c:pt idx="6">
                  <c:v>-24.950334152334154</c:v>
                </c:pt>
                <c:pt idx="7">
                  <c:v>-25.186884520884526</c:v>
                </c:pt>
                <c:pt idx="8">
                  <c:v>-25.726555282555282</c:v>
                </c:pt>
                <c:pt idx="9">
                  <c:v>-26.159002457002455</c:v>
                </c:pt>
                <c:pt idx="10">
                  <c:v>-26.459262899262903</c:v>
                </c:pt>
                <c:pt idx="11">
                  <c:v>-26.995538083538079</c:v>
                </c:pt>
                <c:pt idx="12">
                  <c:v>-27.293955773955776</c:v>
                </c:pt>
                <c:pt idx="13">
                  <c:v>-27.697778869778869</c:v>
                </c:pt>
                <c:pt idx="14">
                  <c:v>-28.222044226044225</c:v>
                </c:pt>
                <c:pt idx="15">
                  <c:v>-28.544683046683048</c:v>
                </c:pt>
                <c:pt idx="16">
                  <c:v>-29.021179361179357</c:v>
                </c:pt>
                <c:pt idx="17">
                  <c:v>-29.506963144963144</c:v>
                </c:pt>
                <c:pt idx="18">
                  <c:v>-29.724555282555283</c:v>
                </c:pt>
                <c:pt idx="19">
                  <c:v>-30.390776412776415</c:v>
                </c:pt>
                <c:pt idx="20">
                  <c:v>-30.60344471744472</c:v>
                </c:pt>
                <c:pt idx="21">
                  <c:v>-30.473036855036856</c:v>
                </c:pt>
                <c:pt idx="22">
                  <c:v>-29.905444717444716</c:v>
                </c:pt>
                <c:pt idx="23">
                  <c:v>-29.559046683046684</c:v>
                </c:pt>
                <c:pt idx="24">
                  <c:v>-28.965361179361178</c:v>
                </c:pt>
                <c:pt idx="25">
                  <c:v>-28.422191646191646</c:v>
                </c:pt>
                <c:pt idx="26">
                  <c:v>-27.989346437346434</c:v>
                </c:pt>
                <c:pt idx="27">
                  <c:v>-27.440850122850122</c:v>
                </c:pt>
                <c:pt idx="28">
                  <c:v>-27.014545454545459</c:v>
                </c:pt>
                <c:pt idx="29">
                  <c:v>-26.388122850122851</c:v>
                </c:pt>
                <c:pt idx="30">
                  <c:v>-26.113749385749383</c:v>
                </c:pt>
                <c:pt idx="31">
                  <c:v>-25.799169533169533</c:v>
                </c:pt>
                <c:pt idx="32">
                  <c:v>-25.178658476658473</c:v>
                </c:pt>
                <c:pt idx="33">
                  <c:v>-24.686285012285015</c:v>
                </c:pt>
                <c:pt idx="34">
                  <c:v>-24.259906633906635</c:v>
                </c:pt>
                <c:pt idx="35">
                  <c:v>-23.610383292383293</c:v>
                </c:pt>
                <c:pt idx="36">
                  <c:v>-23.210285012285013</c:v>
                </c:pt>
                <c:pt idx="37">
                  <c:v>-22.910083538083541</c:v>
                </c:pt>
                <c:pt idx="38">
                  <c:v>-22.428034398034399</c:v>
                </c:pt>
                <c:pt idx="39">
                  <c:v>-22.033523341523342</c:v>
                </c:pt>
                <c:pt idx="40">
                  <c:v>-21.585793611793612</c:v>
                </c:pt>
                <c:pt idx="41">
                  <c:v>-21.21996068796069</c:v>
                </c:pt>
                <c:pt idx="42">
                  <c:v>-20.602943488943488</c:v>
                </c:pt>
                <c:pt idx="43">
                  <c:v>-20.082845208845207</c:v>
                </c:pt>
                <c:pt idx="44">
                  <c:v>-19.650162162162161</c:v>
                </c:pt>
                <c:pt idx="45">
                  <c:v>-19.278673218673216</c:v>
                </c:pt>
                <c:pt idx="46">
                  <c:v>-18.683606879606881</c:v>
                </c:pt>
                <c:pt idx="47">
                  <c:v>-18.275385749385748</c:v>
                </c:pt>
                <c:pt idx="48">
                  <c:v>-17.71676167076167</c:v>
                </c:pt>
                <c:pt idx="49">
                  <c:v>-17.321331695331697</c:v>
                </c:pt>
                <c:pt idx="50">
                  <c:v>-16.761503685503683</c:v>
                </c:pt>
                <c:pt idx="51">
                  <c:v>-16.193017199017202</c:v>
                </c:pt>
                <c:pt idx="52">
                  <c:v>-15.569759213759212</c:v>
                </c:pt>
                <c:pt idx="53">
                  <c:v>-14.942756756756756</c:v>
                </c:pt>
                <c:pt idx="54">
                  <c:v>-14.30094348894349</c:v>
                </c:pt>
                <c:pt idx="55">
                  <c:v>-13.451312039312038</c:v>
                </c:pt>
                <c:pt idx="56">
                  <c:v>-12.560535626535628</c:v>
                </c:pt>
                <c:pt idx="57">
                  <c:v>-11.547847665847666</c:v>
                </c:pt>
                <c:pt idx="58">
                  <c:v>-10.35814742014742</c:v>
                </c:pt>
                <c:pt idx="59">
                  <c:v>-9.099592137592138</c:v>
                </c:pt>
                <c:pt idx="60">
                  <c:v>-7.6521277641277647</c:v>
                </c:pt>
                <c:pt idx="61">
                  <c:v>-6.1495921375921379</c:v>
                </c:pt>
                <c:pt idx="62">
                  <c:v>-4.6745307125307125</c:v>
                </c:pt>
                <c:pt idx="63">
                  <c:v>-3.0649257985257989</c:v>
                </c:pt>
                <c:pt idx="64">
                  <c:v>-1.5226171990171991</c:v>
                </c:pt>
                <c:pt idx="65">
                  <c:v>-0.2185766584766585</c:v>
                </c:pt>
                <c:pt idx="66">
                  <c:v>1.193801474201474</c:v>
                </c:pt>
                <c:pt idx="67">
                  <c:v>2.6883528255528253</c:v>
                </c:pt>
                <c:pt idx="68">
                  <c:v>4.1236353808353812</c:v>
                </c:pt>
                <c:pt idx="69">
                  <c:v>5.4170122850122846</c:v>
                </c:pt>
                <c:pt idx="70">
                  <c:v>6.922879606879607</c:v>
                </c:pt>
                <c:pt idx="71">
                  <c:v>8.4746830466830456</c:v>
                </c:pt>
                <c:pt idx="72">
                  <c:v>10.116088452088452</c:v>
                </c:pt>
                <c:pt idx="73">
                  <c:v>11.949257985257985</c:v>
                </c:pt>
                <c:pt idx="74">
                  <c:v>13.872565110565109</c:v>
                </c:pt>
                <c:pt idx="75">
                  <c:v>16.106648648648651</c:v>
                </c:pt>
                <c:pt idx="76">
                  <c:v>18.62140049140049</c:v>
                </c:pt>
                <c:pt idx="77">
                  <c:v>21.41044226044226</c:v>
                </c:pt>
                <c:pt idx="78">
                  <c:v>24.565567567567566</c:v>
                </c:pt>
                <c:pt idx="79">
                  <c:v>27.971056511056513</c:v>
                </c:pt>
                <c:pt idx="80">
                  <c:v>31.796530712530711</c:v>
                </c:pt>
                <c:pt idx="81">
                  <c:v>36.002619164619162</c:v>
                </c:pt>
                <c:pt idx="82">
                  <c:v>36.733847665847669</c:v>
                </c:pt>
                <c:pt idx="83">
                  <c:v>33.57794103194103</c:v>
                </c:pt>
                <c:pt idx="84">
                  <c:v>30.292904176904177</c:v>
                </c:pt>
                <c:pt idx="85">
                  <c:v>27.009027027027027</c:v>
                </c:pt>
                <c:pt idx="86">
                  <c:v>23.846845208845206</c:v>
                </c:pt>
                <c:pt idx="87">
                  <c:v>20.810162162162161</c:v>
                </c:pt>
                <c:pt idx="88">
                  <c:v>17.947700245700247</c:v>
                </c:pt>
                <c:pt idx="89">
                  <c:v>15.277282555282556</c:v>
                </c:pt>
                <c:pt idx="90">
                  <c:v>12.795724815724816</c:v>
                </c:pt>
                <c:pt idx="91">
                  <c:v>10.536461916461917</c:v>
                </c:pt>
                <c:pt idx="92">
                  <c:v>8.4020442260442252</c:v>
                </c:pt>
                <c:pt idx="93">
                  <c:v>6.4132285012285006</c:v>
                </c:pt>
                <c:pt idx="94">
                  <c:v>4.5236407862407857</c:v>
                </c:pt>
                <c:pt idx="95">
                  <c:v>2.6841149877149877</c:v>
                </c:pt>
                <c:pt idx="96">
                  <c:v>0.86964176904176915</c:v>
                </c:pt>
                <c:pt idx="97">
                  <c:v>-0.89310909090909085</c:v>
                </c:pt>
                <c:pt idx="98">
                  <c:v>-2.6682579852579855</c:v>
                </c:pt>
                <c:pt idx="99">
                  <c:v>-4.4387169533169528</c:v>
                </c:pt>
                <c:pt idx="100">
                  <c:v>-5.9197395577395584</c:v>
                </c:pt>
                <c:pt idx="101">
                  <c:v>-7.5345110565110565</c:v>
                </c:pt>
                <c:pt idx="102">
                  <c:v>-9.0675626535626535</c:v>
                </c:pt>
                <c:pt idx="103">
                  <c:v>-10.400604422604422</c:v>
                </c:pt>
                <c:pt idx="104">
                  <c:v>-11.665872235872236</c:v>
                </c:pt>
                <c:pt idx="105">
                  <c:v>-12.699007371007372</c:v>
                </c:pt>
                <c:pt idx="106">
                  <c:v>-13.647631449631451</c:v>
                </c:pt>
                <c:pt idx="107">
                  <c:v>-14.537371007371005</c:v>
                </c:pt>
                <c:pt idx="108">
                  <c:v>-15.285823095823094</c:v>
                </c:pt>
                <c:pt idx="109">
                  <c:v>-16.021351351351353</c:v>
                </c:pt>
                <c:pt idx="110">
                  <c:v>-16.595945945945946</c:v>
                </c:pt>
                <c:pt idx="111">
                  <c:v>-17.272555282555281</c:v>
                </c:pt>
                <c:pt idx="112">
                  <c:v>-17.959400491400491</c:v>
                </c:pt>
                <c:pt idx="113">
                  <c:v>-18.453719901719904</c:v>
                </c:pt>
                <c:pt idx="114">
                  <c:v>-18.959002457002455</c:v>
                </c:pt>
                <c:pt idx="115">
                  <c:v>-19.499282555282555</c:v>
                </c:pt>
                <c:pt idx="116">
                  <c:v>-20.165823095823093</c:v>
                </c:pt>
                <c:pt idx="117">
                  <c:v>-20.577700245700246</c:v>
                </c:pt>
                <c:pt idx="118">
                  <c:v>-20.889272727272726</c:v>
                </c:pt>
                <c:pt idx="119">
                  <c:v>-21.545454545454547</c:v>
                </c:pt>
                <c:pt idx="120">
                  <c:v>-21.923891891891895</c:v>
                </c:pt>
                <c:pt idx="121">
                  <c:v>-22.472879606879609</c:v>
                </c:pt>
                <c:pt idx="122">
                  <c:v>-22.735243243243243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'PbSCdS_br+EDT 5layers'!$M$10:$M$11</c:f>
              <c:numCache>
                <c:formatCode>0.00E+00</c:formatCode>
                <c:ptCount val="2"/>
                <c:pt idx="0">
                  <c:v>3.1883320561061863E-2</c:v>
                </c:pt>
                <c:pt idx="1">
                  <c:v>-3.1883320561061863E-2</c:v>
                </c:pt>
              </c:numCache>
            </c:numRef>
          </c:xVal>
          <c:yVal>
            <c:numRef>
              <c:f>'PbSCdS_br+EDT 5layers'!$N$10:$N$11</c:f>
              <c:numCache>
                <c:formatCode>0.00</c:formatCode>
                <c:ptCount val="2"/>
                <c:pt idx="0">
                  <c:v>-23.231444717444717</c:v>
                </c:pt>
                <c:pt idx="1">
                  <c:v>-23.231444717444717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'PbSCdS_br+EDT 5layers'!$M$10:$M$11</c:f>
              <c:numCache>
                <c:formatCode>0.00E+00</c:formatCode>
                <c:ptCount val="2"/>
                <c:pt idx="0">
                  <c:v>3.1883320561061863E-2</c:v>
                </c:pt>
                <c:pt idx="1">
                  <c:v>-3.1883320561061863E-2</c:v>
                </c:pt>
              </c:numCache>
            </c:numRef>
          </c:xVal>
          <c:yVal>
            <c:numRef>
              <c:f>'PbSCdS_br+EDT 5layers'!$O$10:$O$11</c:f>
              <c:numCache>
                <c:formatCode>0.00</c:formatCode>
                <c:ptCount val="2"/>
                <c:pt idx="0">
                  <c:v>-21.21996068796069</c:v>
                </c:pt>
                <c:pt idx="1">
                  <c:v>-21.21996068796069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'PbSCdS_br+EDT 5layers'!$M$10:$M$11</c:f>
              <c:numCache>
                <c:formatCode>0.00E+00</c:formatCode>
                <c:ptCount val="2"/>
                <c:pt idx="0">
                  <c:v>3.1883320561061863E-2</c:v>
                </c:pt>
                <c:pt idx="1">
                  <c:v>-3.1883320561061863E-2</c:v>
                </c:pt>
              </c:numCache>
            </c:numRef>
          </c:xVal>
          <c:yVal>
            <c:numRef>
              <c:f>'PbSCdS_br+EDT 5layers'!$P$10:$P$11</c:f>
              <c:numCache>
                <c:formatCode>0.00</c:formatCode>
                <c:ptCount val="2"/>
                <c:pt idx="0">
                  <c:v>-22.735243243243243</c:v>
                </c:pt>
                <c:pt idx="1">
                  <c:v>-22.735243243243243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'PbSCdS_br+EDT 5layers'!$M$13:$M$14</c:f>
              <c:numCache>
                <c:formatCode>General</c:formatCode>
                <c:ptCount val="2"/>
                <c:pt idx="0" formatCode="0.00">
                  <c:v>0.60386894722842743</c:v>
                </c:pt>
                <c:pt idx="1">
                  <c:v>0.60386894722842743</c:v>
                </c:pt>
              </c:numCache>
            </c:numRef>
          </c:xVal>
          <c:yVal>
            <c:numRef>
              <c:f>'PbSCdS_br+EDT 5layers'!$N$13:$N$14</c:f>
              <c:numCache>
                <c:formatCode>0.00</c:formatCode>
                <c:ptCount val="2"/>
                <c:pt idx="0">
                  <c:v>-1.5487629811629811</c:v>
                </c:pt>
                <c:pt idx="1">
                  <c:v>1.5487629811629811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'PbSCdS_br+EDT 5layers'!$M$15:$M$16</c:f>
              <c:numCache>
                <c:formatCode>General</c:formatCode>
                <c:ptCount val="2"/>
                <c:pt idx="0" formatCode="0.00">
                  <c:v>0.63766641122123724</c:v>
                </c:pt>
                <c:pt idx="1">
                  <c:v>0.63766641122123724</c:v>
                </c:pt>
              </c:numCache>
            </c:numRef>
          </c:xVal>
          <c:yVal>
            <c:numRef>
              <c:f>'PbSCdS_br+EDT 5layers'!$N$15:$N$16</c:f>
              <c:numCache>
                <c:formatCode>0.00</c:formatCode>
                <c:ptCount val="2"/>
                <c:pt idx="0">
                  <c:v>-1.5487629811629811</c:v>
                </c:pt>
                <c:pt idx="1">
                  <c:v>1.5487629811629811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'PbSCdS_br+EDT 5layers'!$M$18:$M$20</c:f>
              <c:numCache>
                <c:formatCode>General</c:formatCode>
                <c:ptCount val="3"/>
                <c:pt idx="0">
                  <c:v>0</c:v>
                </c:pt>
                <c:pt idx="1">
                  <c:v>0.375</c:v>
                </c:pt>
                <c:pt idx="2">
                  <c:v>0.375</c:v>
                </c:pt>
              </c:numCache>
            </c:numRef>
          </c:xVal>
          <c:yVal>
            <c:numRef>
              <c:f>'PbSCdS_br+EDT 5layers'!$N$18:$N$20</c:f>
              <c:numCache>
                <c:formatCode>General</c:formatCode>
                <c:ptCount val="3"/>
                <c:pt idx="0">
                  <c:v>-12.560535626535628</c:v>
                </c:pt>
                <c:pt idx="1">
                  <c:v>-12.560535626535628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'PbSCdS_br+EDT 5layers'!$M$22:$M$24</c:f>
              <c:numCache>
                <c:formatCode>General</c:formatCode>
                <c:ptCount val="3"/>
                <c:pt idx="0">
                  <c:v>0</c:v>
                </c:pt>
                <c:pt idx="1">
                  <c:v>0.4</c:v>
                </c:pt>
                <c:pt idx="2">
                  <c:v>0.4</c:v>
                </c:pt>
              </c:numCache>
            </c:numRef>
          </c:xVal>
          <c:yVal>
            <c:numRef>
              <c:f>'PbSCdS_br+EDT 5layers'!$N$22:$N$24</c:f>
              <c:numCache>
                <c:formatCode>General</c:formatCode>
                <c:ptCount val="3"/>
                <c:pt idx="0">
                  <c:v>-13.647631449631451</c:v>
                </c:pt>
                <c:pt idx="1">
                  <c:v>-13.647631449631451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28584"/>
        <c:axId val="378829368"/>
      </c:scatterChart>
      <c:valAx>
        <c:axId val="378828584"/>
        <c:scaling>
          <c:orientation val="minMax"/>
          <c:max val="0.70199999999999996"/>
          <c:min val="-6.3799999999999996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29368"/>
        <c:crossesAt val="0"/>
        <c:crossBetween val="midCat"/>
      </c:valAx>
      <c:valAx>
        <c:axId val="378829368"/>
        <c:scaling>
          <c:orientation val="minMax"/>
          <c:max val="2.33"/>
          <c:min val="-25.6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28584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I-V curve PbSCdS_br+EDT 5layers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PbSCdS_br+EDT 5layers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'PbSCdS_br+EDT 5layers'!$A$10:$A$410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'PbSCdS_br+EDT 5layers'!$K$10:$K$410</c:f>
              <c:numCache>
                <c:formatCode>General</c:formatCode>
                <c:ptCount val="401"/>
                <c:pt idx="0">
                  <c:v>-23.231444717444717</c:v>
                </c:pt>
                <c:pt idx="1">
                  <c:v>-23.284648648648648</c:v>
                </c:pt>
                <c:pt idx="2">
                  <c:v>-23.423862407862408</c:v>
                </c:pt>
                <c:pt idx="3">
                  <c:v>-23.702796068796069</c:v>
                </c:pt>
                <c:pt idx="4">
                  <c:v>-24.154972972972971</c:v>
                </c:pt>
                <c:pt idx="5">
                  <c:v>-24.342240786240787</c:v>
                </c:pt>
                <c:pt idx="6">
                  <c:v>-24.950334152334154</c:v>
                </c:pt>
                <c:pt idx="7">
                  <c:v>-25.186884520884526</c:v>
                </c:pt>
                <c:pt idx="8">
                  <c:v>-25.726555282555282</c:v>
                </c:pt>
                <c:pt idx="9">
                  <c:v>-26.159002457002455</c:v>
                </c:pt>
                <c:pt idx="10">
                  <c:v>-26.459262899262903</c:v>
                </c:pt>
                <c:pt idx="11">
                  <c:v>-26.995538083538079</c:v>
                </c:pt>
                <c:pt idx="12">
                  <c:v>-27.293955773955776</c:v>
                </c:pt>
                <c:pt idx="13">
                  <c:v>-27.697778869778869</c:v>
                </c:pt>
                <c:pt idx="14">
                  <c:v>-28.222044226044225</c:v>
                </c:pt>
                <c:pt idx="15">
                  <c:v>-28.544683046683048</c:v>
                </c:pt>
                <c:pt idx="16">
                  <c:v>-29.021179361179357</c:v>
                </c:pt>
                <c:pt idx="17">
                  <c:v>-29.506963144963144</c:v>
                </c:pt>
                <c:pt idx="18">
                  <c:v>-29.724555282555283</c:v>
                </c:pt>
                <c:pt idx="19">
                  <c:v>-30.390776412776415</c:v>
                </c:pt>
                <c:pt idx="20">
                  <c:v>-30.60344471744472</c:v>
                </c:pt>
                <c:pt idx="21">
                  <c:v>-30.473036855036856</c:v>
                </c:pt>
                <c:pt idx="22">
                  <c:v>-29.905444717444716</c:v>
                </c:pt>
                <c:pt idx="23">
                  <c:v>-29.559046683046684</c:v>
                </c:pt>
                <c:pt idx="24">
                  <c:v>-28.965361179361178</c:v>
                </c:pt>
                <c:pt idx="25">
                  <c:v>-28.422191646191646</c:v>
                </c:pt>
                <c:pt idx="26">
                  <c:v>-27.989346437346434</c:v>
                </c:pt>
                <c:pt idx="27">
                  <c:v>-27.440850122850122</c:v>
                </c:pt>
                <c:pt idx="28">
                  <c:v>-27.014545454545459</c:v>
                </c:pt>
                <c:pt idx="29">
                  <c:v>-26.388122850122851</c:v>
                </c:pt>
                <c:pt idx="30">
                  <c:v>-26.113749385749383</c:v>
                </c:pt>
                <c:pt idx="31">
                  <c:v>-25.799169533169533</c:v>
                </c:pt>
                <c:pt idx="32">
                  <c:v>-25.178658476658473</c:v>
                </c:pt>
                <c:pt idx="33">
                  <c:v>-24.686285012285015</c:v>
                </c:pt>
                <c:pt idx="34">
                  <c:v>-24.259906633906635</c:v>
                </c:pt>
                <c:pt idx="35">
                  <c:v>-23.610383292383293</c:v>
                </c:pt>
                <c:pt idx="36">
                  <c:v>-23.210285012285013</c:v>
                </c:pt>
                <c:pt idx="37">
                  <c:v>-22.910083538083541</c:v>
                </c:pt>
                <c:pt idx="38">
                  <c:v>-22.428034398034399</c:v>
                </c:pt>
                <c:pt idx="39">
                  <c:v>-22.033523341523342</c:v>
                </c:pt>
                <c:pt idx="40">
                  <c:v>-21.585793611793612</c:v>
                </c:pt>
                <c:pt idx="41">
                  <c:v>-21.21996068796069</c:v>
                </c:pt>
                <c:pt idx="42">
                  <c:v>-20.602943488943488</c:v>
                </c:pt>
                <c:pt idx="43">
                  <c:v>-20.082845208845207</c:v>
                </c:pt>
                <c:pt idx="44">
                  <c:v>-19.650162162162161</c:v>
                </c:pt>
                <c:pt idx="45">
                  <c:v>-19.278673218673216</c:v>
                </c:pt>
                <c:pt idx="46">
                  <c:v>-18.683606879606881</c:v>
                </c:pt>
                <c:pt idx="47">
                  <c:v>-18.275385749385748</c:v>
                </c:pt>
                <c:pt idx="48">
                  <c:v>-17.71676167076167</c:v>
                </c:pt>
                <c:pt idx="49">
                  <c:v>-17.321331695331697</c:v>
                </c:pt>
                <c:pt idx="50">
                  <c:v>-16.761503685503683</c:v>
                </c:pt>
                <c:pt idx="51">
                  <c:v>-16.193017199017202</c:v>
                </c:pt>
                <c:pt idx="52">
                  <c:v>-15.569759213759212</c:v>
                </c:pt>
                <c:pt idx="53">
                  <c:v>-14.942756756756756</c:v>
                </c:pt>
                <c:pt idx="54">
                  <c:v>-14.30094348894349</c:v>
                </c:pt>
                <c:pt idx="55">
                  <c:v>-13.451312039312038</c:v>
                </c:pt>
                <c:pt idx="56">
                  <c:v>-12.560535626535628</c:v>
                </c:pt>
                <c:pt idx="57">
                  <c:v>-11.547847665847666</c:v>
                </c:pt>
                <c:pt idx="58">
                  <c:v>-10.35814742014742</c:v>
                </c:pt>
                <c:pt idx="59">
                  <c:v>-9.099592137592138</c:v>
                </c:pt>
                <c:pt idx="60">
                  <c:v>-7.6521277641277647</c:v>
                </c:pt>
                <c:pt idx="61">
                  <c:v>-6.1495921375921379</c:v>
                </c:pt>
                <c:pt idx="62">
                  <c:v>-4.6745307125307125</c:v>
                </c:pt>
                <c:pt idx="63">
                  <c:v>-3.0649257985257989</c:v>
                </c:pt>
                <c:pt idx="64">
                  <c:v>-1.5226171990171991</c:v>
                </c:pt>
                <c:pt idx="65">
                  <c:v>-0.2185766584766585</c:v>
                </c:pt>
                <c:pt idx="66">
                  <c:v>1.193801474201474</c:v>
                </c:pt>
                <c:pt idx="67">
                  <c:v>2.6883528255528253</c:v>
                </c:pt>
                <c:pt idx="68">
                  <c:v>4.1236353808353812</c:v>
                </c:pt>
                <c:pt idx="69">
                  <c:v>5.4170122850122846</c:v>
                </c:pt>
                <c:pt idx="70">
                  <c:v>6.922879606879607</c:v>
                </c:pt>
                <c:pt idx="71">
                  <c:v>8.4746830466830456</c:v>
                </c:pt>
                <c:pt idx="72">
                  <c:v>10.116088452088452</c:v>
                </c:pt>
                <c:pt idx="73">
                  <c:v>11.949257985257985</c:v>
                </c:pt>
                <c:pt idx="74">
                  <c:v>13.872565110565109</c:v>
                </c:pt>
                <c:pt idx="75">
                  <c:v>16.106648648648651</c:v>
                </c:pt>
                <c:pt idx="76">
                  <c:v>18.62140049140049</c:v>
                </c:pt>
                <c:pt idx="77">
                  <c:v>21.41044226044226</c:v>
                </c:pt>
                <c:pt idx="78">
                  <c:v>24.565567567567566</c:v>
                </c:pt>
                <c:pt idx="79">
                  <c:v>27.971056511056513</c:v>
                </c:pt>
                <c:pt idx="80">
                  <c:v>31.796530712530711</c:v>
                </c:pt>
                <c:pt idx="81">
                  <c:v>36.002619164619162</c:v>
                </c:pt>
                <c:pt idx="82">
                  <c:v>36.733847665847669</c:v>
                </c:pt>
                <c:pt idx="83">
                  <c:v>33.57794103194103</c:v>
                </c:pt>
                <c:pt idx="84">
                  <c:v>30.292904176904177</c:v>
                </c:pt>
                <c:pt idx="85">
                  <c:v>27.009027027027027</c:v>
                </c:pt>
                <c:pt idx="86">
                  <c:v>23.846845208845206</c:v>
                </c:pt>
                <c:pt idx="87">
                  <c:v>20.810162162162161</c:v>
                </c:pt>
                <c:pt idx="88">
                  <c:v>17.947700245700247</c:v>
                </c:pt>
                <c:pt idx="89">
                  <c:v>15.277282555282556</c:v>
                </c:pt>
                <c:pt idx="90">
                  <c:v>12.795724815724816</c:v>
                </c:pt>
                <c:pt idx="91">
                  <c:v>10.536461916461917</c:v>
                </c:pt>
                <c:pt idx="92">
                  <c:v>8.4020442260442252</c:v>
                </c:pt>
                <c:pt idx="93">
                  <c:v>6.4132285012285006</c:v>
                </c:pt>
                <c:pt idx="94">
                  <c:v>4.5236407862407857</c:v>
                </c:pt>
                <c:pt idx="95">
                  <c:v>2.6841149877149877</c:v>
                </c:pt>
                <c:pt idx="96">
                  <c:v>0.86964176904176915</c:v>
                </c:pt>
                <c:pt idx="97">
                  <c:v>-0.89310909090909085</c:v>
                </c:pt>
                <c:pt idx="98">
                  <c:v>-2.6682579852579855</c:v>
                </c:pt>
                <c:pt idx="99">
                  <c:v>-4.4387169533169528</c:v>
                </c:pt>
                <c:pt idx="100">
                  <c:v>-5.9197395577395584</c:v>
                </c:pt>
                <c:pt idx="101">
                  <c:v>-7.5345110565110565</c:v>
                </c:pt>
                <c:pt idx="102">
                  <c:v>-9.0675626535626535</c:v>
                </c:pt>
                <c:pt idx="103">
                  <c:v>-10.400604422604422</c:v>
                </c:pt>
                <c:pt idx="104">
                  <c:v>-11.665872235872236</c:v>
                </c:pt>
                <c:pt idx="105">
                  <c:v>-12.699007371007372</c:v>
                </c:pt>
                <c:pt idx="106">
                  <c:v>-13.647631449631451</c:v>
                </c:pt>
                <c:pt idx="107">
                  <c:v>-14.537371007371005</c:v>
                </c:pt>
                <c:pt idx="108">
                  <c:v>-15.285823095823094</c:v>
                </c:pt>
                <c:pt idx="109">
                  <c:v>-16.021351351351353</c:v>
                </c:pt>
                <c:pt idx="110">
                  <c:v>-16.595945945945946</c:v>
                </c:pt>
                <c:pt idx="111">
                  <c:v>-17.272555282555281</c:v>
                </c:pt>
                <c:pt idx="112">
                  <c:v>-17.959400491400491</c:v>
                </c:pt>
                <c:pt idx="113">
                  <c:v>-18.453719901719904</c:v>
                </c:pt>
                <c:pt idx="114">
                  <c:v>-18.959002457002455</c:v>
                </c:pt>
                <c:pt idx="115">
                  <c:v>-19.499282555282555</c:v>
                </c:pt>
                <c:pt idx="116">
                  <c:v>-20.165823095823093</c:v>
                </c:pt>
                <c:pt idx="117">
                  <c:v>-20.577700245700246</c:v>
                </c:pt>
                <c:pt idx="118">
                  <c:v>-20.889272727272726</c:v>
                </c:pt>
                <c:pt idx="119">
                  <c:v>-21.545454545454547</c:v>
                </c:pt>
                <c:pt idx="120">
                  <c:v>-21.923891891891895</c:v>
                </c:pt>
                <c:pt idx="121">
                  <c:v>-22.472879606879609</c:v>
                </c:pt>
                <c:pt idx="122">
                  <c:v>-22.735243243243243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32896"/>
        <c:axId val="378829760"/>
      </c:scatterChart>
      <c:valAx>
        <c:axId val="3788328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29760"/>
        <c:crossesAt val="0"/>
        <c:crossBetween val="midCat"/>
      </c:valAx>
      <c:valAx>
        <c:axId val="3788297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3289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7layers_dark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7layers_dark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7layers_dark'!$A$10:$A$410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7layers_dark'!$K$10:$K$410</c:f>
              <c:numCache>
                <c:formatCode>General</c:formatCode>
                <c:ptCount val="401"/>
                <c:pt idx="0">
                  <c:v>4.3474201474201474E-4</c:v>
                </c:pt>
                <c:pt idx="1">
                  <c:v>-5.9491793611793617E-2</c:v>
                </c:pt>
                <c:pt idx="2">
                  <c:v>-0.1193995085995086</c:v>
                </c:pt>
                <c:pt idx="3">
                  <c:v>-0.17977184275184274</c:v>
                </c:pt>
                <c:pt idx="4">
                  <c:v>-0.2405180343980344</c:v>
                </c:pt>
                <c:pt idx="5">
                  <c:v>-0.3021966093366093</c:v>
                </c:pt>
                <c:pt idx="6">
                  <c:v>-0.36436687960687958</c:v>
                </c:pt>
                <c:pt idx="7">
                  <c:v>-0.42756417690417692</c:v>
                </c:pt>
                <c:pt idx="8">
                  <c:v>-0.49172923832923837</c:v>
                </c:pt>
                <c:pt idx="9">
                  <c:v>-0.55520884520884517</c:v>
                </c:pt>
                <c:pt idx="10">
                  <c:v>-0.62200098280098282</c:v>
                </c:pt>
                <c:pt idx="11">
                  <c:v>-0.68976363636363636</c:v>
                </c:pt>
                <c:pt idx="12">
                  <c:v>-0.75900638820638822</c:v>
                </c:pt>
                <c:pt idx="13">
                  <c:v>-0.83024570024570032</c:v>
                </c:pt>
                <c:pt idx="14">
                  <c:v>-0.90317886977886963</c:v>
                </c:pt>
                <c:pt idx="15">
                  <c:v>-0.97797346437346444</c:v>
                </c:pt>
                <c:pt idx="16">
                  <c:v>-1.0553552825552825</c:v>
                </c:pt>
                <c:pt idx="17">
                  <c:v>-1.1346471744471742</c:v>
                </c:pt>
                <c:pt idx="18">
                  <c:v>-1.2175970515970516</c:v>
                </c:pt>
                <c:pt idx="19">
                  <c:v>-1.3029769041769041</c:v>
                </c:pt>
                <c:pt idx="20">
                  <c:v>-1.3919027027027027</c:v>
                </c:pt>
                <c:pt idx="21">
                  <c:v>-1.3935164619164619</c:v>
                </c:pt>
                <c:pt idx="22">
                  <c:v>-1.3102884520884521</c:v>
                </c:pt>
                <c:pt idx="23">
                  <c:v>-1.2291739557739558</c:v>
                </c:pt>
                <c:pt idx="24">
                  <c:v>-1.1505577395577395</c:v>
                </c:pt>
                <c:pt idx="25">
                  <c:v>-1.0713773955773955</c:v>
                </c:pt>
                <c:pt idx="26">
                  <c:v>-0.99489828009828019</c:v>
                </c:pt>
                <c:pt idx="27">
                  <c:v>-0.91964766584766588</c:v>
                </c:pt>
                <c:pt idx="28">
                  <c:v>-0.84564422604422607</c:v>
                </c:pt>
                <c:pt idx="29">
                  <c:v>-0.77334348894348881</c:v>
                </c:pt>
                <c:pt idx="30">
                  <c:v>-0.70235970515970514</c:v>
                </c:pt>
                <c:pt idx="31">
                  <c:v>-0.63297641277641281</c:v>
                </c:pt>
                <c:pt idx="32">
                  <c:v>-0.56495970515970517</c:v>
                </c:pt>
                <c:pt idx="33">
                  <c:v>-0.49827469287469289</c:v>
                </c:pt>
                <c:pt idx="34">
                  <c:v>-0.43402280098280099</c:v>
                </c:pt>
                <c:pt idx="35">
                  <c:v>-0.36925714987714986</c:v>
                </c:pt>
                <c:pt idx="36">
                  <c:v>-0.30579886977886978</c:v>
                </c:pt>
                <c:pt idx="37">
                  <c:v>-0.24331135135135132</c:v>
                </c:pt>
                <c:pt idx="38">
                  <c:v>-0.18162850122850124</c:v>
                </c:pt>
                <c:pt idx="39">
                  <c:v>-0.12055282555282557</c:v>
                </c:pt>
                <c:pt idx="40">
                  <c:v>-6.0043243243243248E-2</c:v>
                </c:pt>
                <c:pt idx="41">
                  <c:v>3.6520884520884519E-4</c:v>
                </c:pt>
                <c:pt idx="42">
                  <c:v>6.1526830466830468E-2</c:v>
                </c:pt>
                <c:pt idx="43">
                  <c:v>0.12318501228501227</c:v>
                </c:pt>
                <c:pt idx="44">
                  <c:v>0.18631444717444717</c:v>
                </c:pt>
                <c:pt idx="45">
                  <c:v>0.25125361179361178</c:v>
                </c:pt>
                <c:pt idx="46">
                  <c:v>0.31878874692874692</c:v>
                </c:pt>
                <c:pt idx="47">
                  <c:v>0.38941341523341527</c:v>
                </c:pt>
                <c:pt idx="48">
                  <c:v>0.46411729729729728</c:v>
                </c:pt>
                <c:pt idx="49">
                  <c:v>0.54619999999999991</c:v>
                </c:pt>
                <c:pt idx="50">
                  <c:v>0.63181425061425056</c:v>
                </c:pt>
                <c:pt idx="51">
                  <c:v>0.72570466830466829</c:v>
                </c:pt>
                <c:pt idx="52">
                  <c:v>0.8289970515970515</c:v>
                </c:pt>
                <c:pt idx="53">
                  <c:v>0.94357886977886973</c:v>
                </c:pt>
                <c:pt idx="54">
                  <c:v>1.0735017199017201</c:v>
                </c:pt>
                <c:pt idx="55">
                  <c:v>1.2200481572481572</c:v>
                </c:pt>
                <c:pt idx="56">
                  <c:v>1.3860987714987716</c:v>
                </c:pt>
                <c:pt idx="57">
                  <c:v>1.5739651105651105</c:v>
                </c:pt>
                <c:pt idx="58">
                  <c:v>1.7863606879606879</c:v>
                </c:pt>
                <c:pt idx="59">
                  <c:v>2.0251975429975428</c:v>
                </c:pt>
                <c:pt idx="60">
                  <c:v>2.2942619164619162</c:v>
                </c:pt>
                <c:pt idx="61">
                  <c:v>2.5924250614250615</c:v>
                </c:pt>
                <c:pt idx="62">
                  <c:v>2.9221498771498768</c:v>
                </c:pt>
                <c:pt idx="63">
                  <c:v>3.2853641277641277</c:v>
                </c:pt>
                <c:pt idx="64">
                  <c:v>3.6861754299754304</c:v>
                </c:pt>
                <c:pt idx="65">
                  <c:v>4.1182437346437339</c:v>
                </c:pt>
                <c:pt idx="66">
                  <c:v>4.5910353808353808</c:v>
                </c:pt>
                <c:pt idx="67">
                  <c:v>5.1037444717444718</c:v>
                </c:pt>
                <c:pt idx="68">
                  <c:v>5.7122211302211303</c:v>
                </c:pt>
                <c:pt idx="69">
                  <c:v>6.2869434889434892</c:v>
                </c:pt>
                <c:pt idx="70">
                  <c:v>6.9157542997542993</c:v>
                </c:pt>
                <c:pt idx="71">
                  <c:v>7.5951449631449623</c:v>
                </c:pt>
                <c:pt idx="72">
                  <c:v>8.3301277641277647</c:v>
                </c:pt>
                <c:pt idx="73">
                  <c:v>9.1258378378378389</c:v>
                </c:pt>
                <c:pt idx="74">
                  <c:v>9.9818034398034392</c:v>
                </c:pt>
                <c:pt idx="75">
                  <c:v>10.908314496314498</c:v>
                </c:pt>
                <c:pt idx="76">
                  <c:v>11.903955773955774</c:v>
                </c:pt>
                <c:pt idx="77">
                  <c:v>12.982427518427517</c:v>
                </c:pt>
                <c:pt idx="78">
                  <c:v>14.16121375921376</c:v>
                </c:pt>
                <c:pt idx="79">
                  <c:v>15.438103194103196</c:v>
                </c:pt>
                <c:pt idx="80">
                  <c:v>16.828638820638819</c:v>
                </c:pt>
                <c:pt idx="81">
                  <c:v>18.3499656019656</c:v>
                </c:pt>
                <c:pt idx="82">
                  <c:v>18.487312039312041</c:v>
                </c:pt>
                <c:pt idx="83">
                  <c:v>17.155985257985257</c:v>
                </c:pt>
                <c:pt idx="84">
                  <c:v>15.853975429975431</c:v>
                </c:pt>
                <c:pt idx="85">
                  <c:v>14.607852579852581</c:v>
                </c:pt>
                <c:pt idx="86">
                  <c:v>13.441749385749386</c:v>
                </c:pt>
                <c:pt idx="87">
                  <c:v>12.343415233415236</c:v>
                </c:pt>
                <c:pt idx="88">
                  <c:v>11.325641277641276</c:v>
                </c:pt>
                <c:pt idx="89">
                  <c:v>10.379051597051598</c:v>
                </c:pt>
                <c:pt idx="90">
                  <c:v>9.488511056511058</c:v>
                </c:pt>
                <c:pt idx="91">
                  <c:v>8.6659901719901704</c:v>
                </c:pt>
                <c:pt idx="92">
                  <c:v>7.9027371007370997</c:v>
                </c:pt>
                <c:pt idx="93">
                  <c:v>7.1943931203931193</c:v>
                </c:pt>
                <c:pt idx="94">
                  <c:v>6.5317690417690413</c:v>
                </c:pt>
                <c:pt idx="95">
                  <c:v>5.9191449631449631</c:v>
                </c:pt>
                <c:pt idx="96">
                  <c:v>5.3450859950859959</c:v>
                </c:pt>
                <c:pt idx="97">
                  <c:v>4.7850250614250616</c:v>
                </c:pt>
                <c:pt idx="98">
                  <c:v>4.3072314496314501</c:v>
                </c:pt>
                <c:pt idx="99">
                  <c:v>3.8552584766584768</c:v>
                </c:pt>
                <c:pt idx="100">
                  <c:v>3.4415995085995088</c:v>
                </c:pt>
                <c:pt idx="101">
                  <c:v>3.0609926289926292</c:v>
                </c:pt>
                <c:pt idx="102">
                  <c:v>2.7140368550368552</c:v>
                </c:pt>
                <c:pt idx="103">
                  <c:v>2.3991886977886976</c:v>
                </c:pt>
                <c:pt idx="104">
                  <c:v>2.1153847665847665</c:v>
                </c:pt>
                <c:pt idx="105">
                  <c:v>1.8608265356265354</c:v>
                </c:pt>
                <c:pt idx="106">
                  <c:v>1.6342948402948403</c:v>
                </c:pt>
                <c:pt idx="107">
                  <c:v>1.4337611793611795</c:v>
                </c:pt>
                <c:pt idx="108">
                  <c:v>1.2559911547911549</c:v>
                </c:pt>
                <c:pt idx="109">
                  <c:v>1.1000756756756758</c:v>
                </c:pt>
                <c:pt idx="110">
                  <c:v>0.96291400491400492</c:v>
                </c:pt>
                <c:pt idx="111">
                  <c:v>0.84082604422604423</c:v>
                </c:pt>
                <c:pt idx="112">
                  <c:v>0.7322073710073711</c:v>
                </c:pt>
                <c:pt idx="113">
                  <c:v>0.63458083538083543</c:v>
                </c:pt>
                <c:pt idx="114">
                  <c:v>0.54570565110565106</c:v>
                </c:pt>
                <c:pt idx="115">
                  <c:v>0.4612000491400492</c:v>
                </c:pt>
                <c:pt idx="116">
                  <c:v>0.38606127764127762</c:v>
                </c:pt>
                <c:pt idx="117">
                  <c:v>0.31508982800982799</c:v>
                </c:pt>
                <c:pt idx="118">
                  <c:v>0.24782250614250612</c:v>
                </c:pt>
                <c:pt idx="119">
                  <c:v>0.18337361179361181</c:v>
                </c:pt>
                <c:pt idx="120">
                  <c:v>0.12101739557739558</c:v>
                </c:pt>
                <c:pt idx="121">
                  <c:v>6.0257199017199024E-2</c:v>
                </c:pt>
                <c:pt idx="122">
                  <c:v>3.7660933660933662E-4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7layers_dark'!$M$10:$M$11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7layers_dark'!$N$10:$N$11</c:f>
              <c:numCache>
                <c:formatCode>0.00</c:formatCode>
                <c:ptCount val="2"/>
                <c:pt idx="0">
                  <c:v>4.3474201474201735E-4</c:v>
                </c:pt>
                <c:pt idx="1">
                  <c:v>4.3474201474201735E-4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7layers_dark'!$M$10:$M$11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7layers_dark'!$O$10:$O$11</c:f>
              <c:numCache>
                <c:formatCode>0.00</c:formatCode>
                <c:ptCount val="2"/>
                <c:pt idx="0">
                  <c:v>3.6520884520884308E-4</c:v>
                </c:pt>
                <c:pt idx="1">
                  <c:v>3.6520884520884308E-4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7layers_dark'!$P$10:$P$11</c:f>
              <c:numCache>
                <c:formatCode>0.00</c:formatCode>
                <c:ptCount val="2"/>
                <c:pt idx="0">
                  <c:v>3.76609336609337E-4</c:v>
                </c:pt>
                <c:pt idx="1">
                  <c:v>3.76609336609337E-4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7layers_dark'!$M$13:$M$14</c:f>
              <c:numCache>
                <c:formatCode>General</c:formatCode>
                <c:ptCount val="2"/>
                <c:pt idx="0" formatCode="0.00">
                  <c:v>-1.5114145147854946E-4</c:v>
                </c:pt>
                <c:pt idx="1">
                  <c:v>-1.5114145147854946E-4</c:v>
                </c:pt>
              </c:numCache>
            </c:numRef>
          </c:xVal>
          <c:yVal>
            <c:numRef>
              <c:f>'PbSCdS_br 7layers_dark'!$N$13:$N$14</c:f>
              <c:numCache>
                <c:formatCode>0.00</c:formatCode>
                <c:ptCount val="2"/>
                <c:pt idx="0">
                  <c:v>2.4347256347256206E-5</c:v>
                </c:pt>
                <c:pt idx="1">
                  <c:v>-2.4347256347256206E-5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7layers_dark'!$M$15:$M$16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7layers_dark'!$N$15:$N$16</c:f>
              <c:numCache>
                <c:formatCode>0.00</c:formatCode>
                <c:ptCount val="2"/>
                <c:pt idx="0">
                  <c:v>2.4347256347256206E-5</c:v>
                </c:pt>
                <c:pt idx="1">
                  <c:v>-2.4347256347256206E-5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7layers_dark'!$M$18:$M$20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'PbSCdS_br 7layers_dark'!$N$18:$N$20</c:f>
              <c:numCache>
                <c:formatCode>General</c:formatCode>
                <c:ptCount val="3"/>
                <c:pt idx="0">
                  <c:v>3.6520884520884519E-4</c:v>
                </c:pt>
                <c:pt idx="1">
                  <c:v>3.6520884520884519E-4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7layers_dark'!$M$22:$M$24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'PbSCdS_br 7layers_dark'!$N$22:$N$24</c:f>
              <c:numCache>
                <c:formatCode>General</c:formatCode>
                <c:ptCount val="3"/>
                <c:pt idx="0">
                  <c:v>0.12101739557739558</c:v>
                </c:pt>
                <c:pt idx="1">
                  <c:v>0.12101739557739558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34464"/>
        <c:axId val="378834072"/>
      </c:scatterChart>
      <c:valAx>
        <c:axId val="378834464"/>
        <c:scaling>
          <c:orientation val="minMax"/>
          <c:max val="-1.7000000000000001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34072"/>
        <c:crossesAt val="0"/>
        <c:crossBetween val="midCat"/>
      </c:valAx>
      <c:valAx>
        <c:axId val="378834072"/>
        <c:scaling>
          <c:orientation val="minMax"/>
          <c:max val="-3.6999999999999998E-5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34464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414860681114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7layers_dark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7layers_dark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7layers_dark'!$A$10:$A$410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7layers_dark'!$K$10:$K$410</c:f>
              <c:numCache>
                <c:formatCode>General</c:formatCode>
                <c:ptCount val="401"/>
                <c:pt idx="0">
                  <c:v>4.3474201474201474E-4</c:v>
                </c:pt>
                <c:pt idx="1">
                  <c:v>-5.9491793611793617E-2</c:v>
                </c:pt>
                <c:pt idx="2">
                  <c:v>-0.1193995085995086</c:v>
                </c:pt>
                <c:pt idx="3">
                  <c:v>-0.17977184275184274</c:v>
                </c:pt>
                <c:pt idx="4">
                  <c:v>-0.2405180343980344</c:v>
                </c:pt>
                <c:pt idx="5">
                  <c:v>-0.3021966093366093</c:v>
                </c:pt>
                <c:pt idx="6">
                  <c:v>-0.36436687960687958</c:v>
                </c:pt>
                <c:pt idx="7">
                  <c:v>-0.42756417690417692</c:v>
                </c:pt>
                <c:pt idx="8">
                  <c:v>-0.49172923832923837</c:v>
                </c:pt>
                <c:pt idx="9">
                  <c:v>-0.55520884520884517</c:v>
                </c:pt>
                <c:pt idx="10">
                  <c:v>-0.62200098280098282</c:v>
                </c:pt>
                <c:pt idx="11">
                  <c:v>-0.68976363636363636</c:v>
                </c:pt>
                <c:pt idx="12">
                  <c:v>-0.75900638820638822</c:v>
                </c:pt>
                <c:pt idx="13">
                  <c:v>-0.83024570024570032</c:v>
                </c:pt>
                <c:pt idx="14">
                  <c:v>-0.90317886977886963</c:v>
                </c:pt>
                <c:pt idx="15">
                  <c:v>-0.97797346437346444</c:v>
                </c:pt>
                <c:pt idx="16">
                  <c:v>-1.0553552825552825</c:v>
                </c:pt>
                <c:pt idx="17">
                  <c:v>-1.1346471744471742</c:v>
                </c:pt>
                <c:pt idx="18">
                  <c:v>-1.2175970515970516</c:v>
                </c:pt>
                <c:pt idx="19">
                  <c:v>-1.3029769041769041</c:v>
                </c:pt>
                <c:pt idx="20">
                  <c:v>-1.3919027027027027</c:v>
                </c:pt>
                <c:pt idx="21">
                  <c:v>-1.3935164619164619</c:v>
                </c:pt>
                <c:pt idx="22">
                  <c:v>-1.3102884520884521</c:v>
                </c:pt>
                <c:pt idx="23">
                  <c:v>-1.2291739557739558</c:v>
                </c:pt>
                <c:pt idx="24">
                  <c:v>-1.1505577395577395</c:v>
                </c:pt>
                <c:pt idx="25">
                  <c:v>-1.0713773955773955</c:v>
                </c:pt>
                <c:pt idx="26">
                  <c:v>-0.99489828009828019</c:v>
                </c:pt>
                <c:pt idx="27">
                  <c:v>-0.91964766584766588</c:v>
                </c:pt>
                <c:pt idx="28">
                  <c:v>-0.84564422604422607</c:v>
                </c:pt>
                <c:pt idx="29">
                  <c:v>-0.77334348894348881</c:v>
                </c:pt>
                <c:pt idx="30">
                  <c:v>-0.70235970515970514</c:v>
                </c:pt>
                <c:pt idx="31">
                  <c:v>-0.63297641277641281</c:v>
                </c:pt>
                <c:pt idx="32">
                  <c:v>-0.56495970515970517</c:v>
                </c:pt>
                <c:pt idx="33">
                  <c:v>-0.49827469287469289</c:v>
                </c:pt>
                <c:pt idx="34">
                  <c:v>-0.43402280098280099</c:v>
                </c:pt>
                <c:pt idx="35">
                  <c:v>-0.36925714987714986</c:v>
                </c:pt>
                <c:pt idx="36">
                  <c:v>-0.30579886977886978</c:v>
                </c:pt>
                <c:pt idx="37">
                  <c:v>-0.24331135135135132</c:v>
                </c:pt>
                <c:pt idx="38">
                  <c:v>-0.18162850122850124</c:v>
                </c:pt>
                <c:pt idx="39">
                  <c:v>-0.12055282555282557</c:v>
                </c:pt>
                <c:pt idx="40">
                  <c:v>-6.0043243243243248E-2</c:v>
                </c:pt>
                <c:pt idx="41">
                  <c:v>3.6520884520884519E-4</c:v>
                </c:pt>
                <c:pt idx="42">
                  <c:v>6.1526830466830468E-2</c:v>
                </c:pt>
                <c:pt idx="43">
                  <c:v>0.12318501228501227</c:v>
                </c:pt>
                <c:pt idx="44">
                  <c:v>0.18631444717444717</c:v>
                </c:pt>
                <c:pt idx="45">
                  <c:v>0.25125361179361178</c:v>
                </c:pt>
                <c:pt idx="46">
                  <c:v>0.31878874692874692</c:v>
                </c:pt>
                <c:pt idx="47">
                  <c:v>0.38941341523341527</c:v>
                </c:pt>
                <c:pt idx="48">
                  <c:v>0.46411729729729728</c:v>
                </c:pt>
                <c:pt idx="49">
                  <c:v>0.54619999999999991</c:v>
                </c:pt>
                <c:pt idx="50">
                  <c:v>0.63181425061425056</c:v>
                </c:pt>
                <c:pt idx="51">
                  <c:v>0.72570466830466829</c:v>
                </c:pt>
                <c:pt idx="52">
                  <c:v>0.8289970515970515</c:v>
                </c:pt>
                <c:pt idx="53">
                  <c:v>0.94357886977886973</c:v>
                </c:pt>
                <c:pt idx="54">
                  <c:v>1.0735017199017201</c:v>
                </c:pt>
                <c:pt idx="55">
                  <c:v>1.2200481572481572</c:v>
                </c:pt>
                <c:pt idx="56">
                  <c:v>1.3860987714987716</c:v>
                </c:pt>
                <c:pt idx="57">
                  <c:v>1.5739651105651105</c:v>
                </c:pt>
                <c:pt idx="58">
                  <c:v>1.7863606879606879</c:v>
                </c:pt>
                <c:pt idx="59">
                  <c:v>2.0251975429975428</c:v>
                </c:pt>
                <c:pt idx="60">
                  <c:v>2.2942619164619162</c:v>
                </c:pt>
                <c:pt idx="61">
                  <c:v>2.5924250614250615</c:v>
                </c:pt>
                <c:pt idx="62">
                  <c:v>2.9221498771498768</c:v>
                </c:pt>
                <c:pt idx="63">
                  <c:v>3.2853641277641277</c:v>
                </c:pt>
                <c:pt idx="64">
                  <c:v>3.6861754299754304</c:v>
                </c:pt>
                <c:pt idx="65">
                  <c:v>4.1182437346437339</c:v>
                </c:pt>
                <c:pt idx="66">
                  <c:v>4.5910353808353808</c:v>
                </c:pt>
                <c:pt idx="67">
                  <c:v>5.1037444717444718</c:v>
                </c:pt>
                <c:pt idx="68">
                  <c:v>5.7122211302211303</c:v>
                </c:pt>
                <c:pt idx="69">
                  <c:v>6.2869434889434892</c:v>
                </c:pt>
                <c:pt idx="70">
                  <c:v>6.9157542997542993</c:v>
                </c:pt>
                <c:pt idx="71">
                  <c:v>7.5951449631449623</c:v>
                </c:pt>
                <c:pt idx="72">
                  <c:v>8.3301277641277647</c:v>
                </c:pt>
                <c:pt idx="73">
                  <c:v>9.1258378378378389</c:v>
                </c:pt>
                <c:pt idx="74">
                  <c:v>9.9818034398034392</c:v>
                </c:pt>
                <c:pt idx="75">
                  <c:v>10.908314496314498</c:v>
                </c:pt>
                <c:pt idx="76">
                  <c:v>11.903955773955774</c:v>
                </c:pt>
                <c:pt idx="77">
                  <c:v>12.982427518427517</c:v>
                </c:pt>
                <c:pt idx="78">
                  <c:v>14.16121375921376</c:v>
                </c:pt>
                <c:pt idx="79">
                  <c:v>15.438103194103196</c:v>
                </c:pt>
                <c:pt idx="80">
                  <c:v>16.828638820638819</c:v>
                </c:pt>
                <c:pt idx="81">
                  <c:v>18.3499656019656</c:v>
                </c:pt>
                <c:pt idx="82">
                  <c:v>18.487312039312041</c:v>
                </c:pt>
                <c:pt idx="83">
                  <c:v>17.155985257985257</c:v>
                </c:pt>
                <c:pt idx="84">
                  <c:v>15.853975429975431</c:v>
                </c:pt>
                <c:pt idx="85">
                  <c:v>14.607852579852581</c:v>
                </c:pt>
                <c:pt idx="86">
                  <c:v>13.441749385749386</c:v>
                </c:pt>
                <c:pt idx="87">
                  <c:v>12.343415233415236</c:v>
                </c:pt>
                <c:pt idx="88">
                  <c:v>11.325641277641276</c:v>
                </c:pt>
                <c:pt idx="89">
                  <c:v>10.379051597051598</c:v>
                </c:pt>
                <c:pt idx="90">
                  <c:v>9.488511056511058</c:v>
                </c:pt>
                <c:pt idx="91">
                  <c:v>8.6659901719901704</c:v>
                </c:pt>
                <c:pt idx="92">
                  <c:v>7.9027371007370997</c:v>
                </c:pt>
                <c:pt idx="93">
                  <c:v>7.1943931203931193</c:v>
                </c:pt>
                <c:pt idx="94">
                  <c:v>6.5317690417690413</c:v>
                </c:pt>
                <c:pt idx="95">
                  <c:v>5.9191449631449631</c:v>
                </c:pt>
                <c:pt idx="96">
                  <c:v>5.3450859950859959</c:v>
                </c:pt>
                <c:pt idx="97">
                  <c:v>4.7850250614250616</c:v>
                </c:pt>
                <c:pt idx="98">
                  <c:v>4.3072314496314501</c:v>
                </c:pt>
                <c:pt idx="99">
                  <c:v>3.8552584766584768</c:v>
                </c:pt>
                <c:pt idx="100">
                  <c:v>3.4415995085995088</c:v>
                </c:pt>
                <c:pt idx="101">
                  <c:v>3.0609926289926292</c:v>
                </c:pt>
                <c:pt idx="102">
                  <c:v>2.7140368550368552</c:v>
                </c:pt>
                <c:pt idx="103">
                  <c:v>2.3991886977886976</c:v>
                </c:pt>
                <c:pt idx="104">
                  <c:v>2.1153847665847665</c:v>
                </c:pt>
                <c:pt idx="105">
                  <c:v>1.8608265356265354</c:v>
                </c:pt>
                <c:pt idx="106">
                  <c:v>1.6342948402948403</c:v>
                </c:pt>
                <c:pt idx="107">
                  <c:v>1.4337611793611795</c:v>
                </c:pt>
                <c:pt idx="108">
                  <c:v>1.2559911547911549</c:v>
                </c:pt>
                <c:pt idx="109">
                  <c:v>1.1000756756756758</c:v>
                </c:pt>
                <c:pt idx="110">
                  <c:v>0.96291400491400492</c:v>
                </c:pt>
                <c:pt idx="111">
                  <c:v>0.84082604422604423</c:v>
                </c:pt>
                <c:pt idx="112">
                  <c:v>0.7322073710073711</c:v>
                </c:pt>
                <c:pt idx="113">
                  <c:v>0.63458083538083543</c:v>
                </c:pt>
                <c:pt idx="114">
                  <c:v>0.54570565110565106</c:v>
                </c:pt>
                <c:pt idx="115">
                  <c:v>0.4612000491400492</c:v>
                </c:pt>
                <c:pt idx="116">
                  <c:v>0.38606127764127762</c:v>
                </c:pt>
                <c:pt idx="117">
                  <c:v>0.31508982800982799</c:v>
                </c:pt>
                <c:pt idx="118">
                  <c:v>0.24782250614250612</c:v>
                </c:pt>
                <c:pt idx="119">
                  <c:v>0.18337361179361181</c:v>
                </c:pt>
                <c:pt idx="120">
                  <c:v>0.12101739557739558</c:v>
                </c:pt>
                <c:pt idx="121">
                  <c:v>6.0257199017199024E-2</c:v>
                </c:pt>
                <c:pt idx="122">
                  <c:v>3.7660933660933662E-4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826232"/>
        <c:axId val="378834856"/>
      </c:scatterChart>
      <c:valAx>
        <c:axId val="378826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34856"/>
        <c:crossesAt val="0"/>
        <c:crossBetween val="midCat"/>
      </c:valAx>
      <c:valAx>
        <c:axId val="3788348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882623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7 layers2try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7 layers2try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7 layers2try'!$A$10:$A$410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7 layers2try'!$K$10:$K$410</c:f>
              <c:numCache>
                <c:formatCode>General</c:formatCode>
                <c:ptCount val="401"/>
                <c:pt idx="0">
                  <c:v>-7.4363734643734647</c:v>
                </c:pt>
                <c:pt idx="1">
                  <c:v>-7.8401228501228504</c:v>
                </c:pt>
                <c:pt idx="2">
                  <c:v>-8.3939557739557742</c:v>
                </c:pt>
                <c:pt idx="3">
                  <c:v>-8.6325700245700254</c:v>
                </c:pt>
                <c:pt idx="4">
                  <c:v>-8.9481081081081086</c:v>
                </c:pt>
                <c:pt idx="5">
                  <c:v>-9.3618869778869787</c:v>
                </c:pt>
                <c:pt idx="6">
                  <c:v>-9.7417837837837826</c:v>
                </c:pt>
                <c:pt idx="7">
                  <c:v>-10.30614742014742</c:v>
                </c:pt>
                <c:pt idx="8">
                  <c:v>-10.564972972972972</c:v>
                </c:pt>
                <c:pt idx="9">
                  <c:v>-10.830245700245699</c:v>
                </c:pt>
                <c:pt idx="10">
                  <c:v>-11.198530712530712</c:v>
                </c:pt>
                <c:pt idx="11">
                  <c:v>-11.702088452088452</c:v>
                </c:pt>
                <c:pt idx="12">
                  <c:v>-11.727651105651105</c:v>
                </c:pt>
                <c:pt idx="13">
                  <c:v>-11.992486486486488</c:v>
                </c:pt>
                <c:pt idx="14">
                  <c:v>-12.190147420147422</c:v>
                </c:pt>
                <c:pt idx="15">
                  <c:v>-12.346850122850123</c:v>
                </c:pt>
                <c:pt idx="16">
                  <c:v>-12.64500737100737</c:v>
                </c:pt>
                <c:pt idx="17">
                  <c:v>-12.845867321867322</c:v>
                </c:pt>
                <c:pt idx="18">
                  <c:v>-13.168265356265357</c:v>
                </c:pt>
                <c:pt idx="19">
                  <c:v>-13.413739557739559</c:v>
                </c:pt>
                <c:pt idx="20">
                  <c:v>-13.743081081081082</c:v>
                </c:pt>
                <c:pt idx="21">
                  <c:v>-13.635680589680589</c:v>
                </c:pt>
                <c:pt idx="22">
                  <c:v>-13.212643734643734</c:v>
                </c:pt>
                <c:pt idx="23">
                  <c:v>-12.845508599508598</c:v>
                </c:pt>
                <c:pt idx="24">
                  <c:v>-12.410928746928745</c:v>
                </c:pt>
                <c:pt idx="25">
                  <c:v>-12.055356265356265</c:v>
                </c:pt>
                <c:pt idx="26">
                  <c:v>-11.608280098280099</c:v>
                </c:pt>
                <c:pt idx="27">
                  <c:v>-11.079253071253072</c:v>
                </c:pt>
                <c:pt idx="28">
                  <c:v>-10.836633906633907</c:v>
                </c:pt>
                <c:pt idx="29">
                  <c:v>-10.616339066339066</c:v>
                </c:pt>
                <c:pt idx="30">
                  <c:v>-10.077474201474201</c:v>
                </c:pt>
                <c:pt idx="31">
                  <c:v>-9.6502555282555296</c:v>
                </c:pt>
                <c:pt idx="32">
                  <c:v>-9.4040196560196563</c:v>
                </c:pt>
                <c:pt idx="33">
                  <c:v>-9.0952678132678138</c:v>
                </c:pt>
                <c:pt idx="34">
                  <c:v>-8.6780737100737095</c:v>
                </c:pt>
                <c:pt idx="35">
                  <c:v>-8.3198476658476643</c:v>
                </c:pt>
                <c:pt idx="36">
                  <c:v>-7.9992137592137587</c:v>
                </c:pt>
                <c:pt idx="37">
                  <c:v>-7.6499312039312048</c:v>
                </c:pt>
                <c:pt idx="38">
                  <c:v>-7.3358280098280098</c:v>
                </c:pt>
                <c:pt idx="39">
                  <c:v>-6.9516511056511066</c:v>
                </c:pt>
                <c:pt idx="40">
                  <c:v>-6.6645012285012291</c:v>
                </c:pt>
                <c:pt idx="41">
                  <c:v>-6.2925503685503674</c:v>
                </c:pt>
                <c:pt idx="42">
                  <c:v>-5.9844029484029475</c:v>
                </c:pt>
                <c:pt idx="43">
                  <c:v>-5.6173120393120399</c:v>
                </c:pt>
                <c:pt idx="44">
                  <c:v>-5.2889582309582313</c:v>
                </c:pt>
                <c:pt idx="45">
                  <c:v>-4.9420049140049134</c:v>
                </c:pt>
                <c:pt idx="46">
                  <c:v>-4.6789459459459461</c:v>
                </c:pt>
                <c:pt idx="47">
                  <c:v>-4.3976712530712527</c:v>
                </c:pt>
                <c:pt idx="48">
                  <c:v>-4.0884648648648652</c:v>
                </c:pt>
                <c:pt idx="49">
                  <c:v>-3.7892540540540538</c:v>
                </c:pt>
                <c:pt idx="50">
                  <c:v>-3.4780343980343984</c:v>
                </c:pt>
                <c:pt idx="51">
                  <c:v>-3.1707425061425059</c:v>
                </c:pt>
                <c:pt idx="52">
                  <c:v>-2.8752727272727272</c:v>
                </c:pt>
                <c:pt idx="53">
                  <c:v>-2.5960393120393119</c:v>
                </c:pt>
                <c:pt idx="54">
                  <c:v>-2.2795297297297297</c:v>
                </c:pt>
                <c:pt idx="55">
                  <c:v>-1.9813292383292382</c:v>
                </c:pt>
                <c:pt idx="56">
                  <c:v>-1.6693601965601965</c:v>
                </c:pt>
                <c:pt idx="57">
                  <c:v>-1.3356447174447175</c:v>
                </c:pt>
                <c:pt idx="58">
                  <c:v>-1.0439572481572481</c:v>
                </c:pt>
                <c:pt idx="59">
                  <c:v>-0.75000540540540539</c:v>
                </c:pt>
                <c:pt idx="60">
                  <c:v>-0.43255778869778871</c:v>
                </c:pt>
                <c:pt idx="61">
                  <c:v>-0.12550977886977888</c:v>
                </c:pt>
                <c:pt idx="62">
                  <c:v>0.19151282555282553</c:v>
                </c:pt>
                <c:pt idx="63">
                  <c:v>1.4506923832923833</c:v>
                </c:pt>
                <c:pt idx="64">
                  <c:v>2.4095066339066338</c:v>
                </c:pt>
                <c:pt idx="65">
                  <c:v>3.3334226044226041</c:v>
                </c:pt>
                <c:pt idx="66">
                  <c:v>4.3189950859950859</c:v>
                </c:pt>
                <c:pt idx="67">
                  <c:v>5.2308304668304668</c:v>
                </c:pt>
                <c:pt idx="68">
                  <c:v>6.2304471744471748</c:v>
                </c:pt>
                <c:pt idx="69">
                  <c:v>7.2268255528255532</c:v>
                </c:pt>
                <c:pt idx="70">
                  <c:v>8.2302899262899274</c:v>
                </c:pt>
                <c:pt idx="71">
                  <c:v>9.288039312039313</c:v>
                </c:pt>
                <c:pt idx="72">
                  <c:v>10.428275184275185</c:v>
                </c:pt>
                <c:pt idx="73">
                  <c:v>11.563449631449632</c:v>
                </c:pt>
                <c:pt idx="74">
                  <c:v>12.785277641277643</c:v>
                </c:pt>
                <c:pt idx="75">
                  <c:v>14.046904176904178</c:v>
                </c:pt>
                <c:pt idx="76">
                  <c:v>15.472933660933661</c:v>
                </c:pt>
                <c:pt idx="77">
                  <c:v>16.610619164619166</c:v>
                </c:pt>
                <c:pt idx="78">
                  <c:v>18.022525798525798</c:v>
                </c:pt>
                <c:pt idx="79">
                  <c:v>19.264594594594595</c:v>
                </c:pt>
                <c:pt idx="80">
                  <c:v>20.674201474201475</c:v>
                </c:pt>
                <c:pt idx="81">
                  <c:v>21.930619164619166</c:v>
                </c:pt>
                <c:pt idx="82">
                  <c:v>21.881410319410318</c:v>
                </c:pt>
                <c:pt idx="83">
                  <c:v>20.462668304668306</c:v>
                </c:pt>
                <c:pt idx="84">
                  <c:v>19.236181818181816</c:v>
                </c:pt>
                <c:pt idx="85">
                  <c:v>17.690230958230959</c:v>
                </c:pt>
                <c:pt idx="86">
                  <c:v>16.395808353808352</c:v>
                </c:pt>
                <c:pt idx="87">
                  <c:v>15.145587223587224</c:v>
                </c:pt>
                <c:pt idx="88">
                  <c:v>13.822108108108107</c:v>
                </c:pt>
                <c:pt idx="89">
                  <c:v>12.625832923832924</c:v>
                </c:pt>
                <c:pt idx="90">
                  <c:v>11.491582309582309</c:v>
                </c:pt>
                <c:pt idx="91">
                  <c:v>10.352353808353808</c:v>
                </c:pt>
                <c:pt idx="92">
                  <c:v>9.3063931203931212</c:v>
                </c:pt>
                <c:pt idx="93">
                  <c:v>8.2270417690417688</c:v>
                </c:pt>
                <c:pt idx="94">
                  <c:v>7.1870073710073701</c:v>
                </c:pt>
                <c:pt idx="95">
                  <c:v>6.1512972972972966</c:v>
                </c:pt>
                <c:pt idx="96">
                  <c:v>5.1766928746928746</c:v>
                </c:pt>
                <c:pt idx="97">
                  <c:v>4.1739606879606885</c:v>
                </c:pt>
                <c:pt idx="98">
                  <c:v>3.2442452088452089</c:v>
                </c:pt>
                <c:pt idx="99">
                  <c:v>2.3322687960687958</c:v>
                </c:pt>
                <c:pt idx="100">
                  <c:v>1.4162088452088453</c:v>
                </c:pt>
                <c:pt idx="101">
                  <c:v>0.53056560196560199</c:v>
                </c:pt>
                <c:pt idx="102">
                  <c:v>-0.32825459459459461</c:v>
                </c:pt>
                <c:pt idx="103">
                  <c:v>-1.1843847665847664</c:v>
                </c:pt>
                <c:pt idx="104">
                  <c:v>-2.0233803439803437</c:v>
                </c:pt>
                <c:pt idx="105">
                  <c:v>-2.8559759213759213</c:v>
                </c:pt>
                <c:pt idx="106">
                  <c:v>-3.6373611793611791</c:v>
                </c:pt>
                <c:pt idx="107">
                  <c:v>-4.4061542997543004</c:v>
                </c:pt>
                <c:pt idx="108">
                  <c:v>-5.1502997542997546</c:v>
                </c:pt>
                <c:pt idx="109">
                  <c:v>-5.9325847665847657</c:v>
                </c:pt>
                <c:pt idx="110">
                  <c:v>-6.674555282555283</c:v>
                </c:pt>
                <c:pt idx="111">
                  <c:v>-7.3495773955773958</c:v>
                </c:pt>
                <c:pt idx="112">
                  <c:v>-8.0152235872235877</c:v>
                </c:pt>
                <c:pt idx="113">
                  <c:v>-8.6473120393120393</c:v>
                </c:pt>
                <c:pt idx="114">
                  <c:v>-9.3120098280098293</c:v>
                </c:pt>
                <c:pt idx="115">
                  <c:v>-9.9705995085995092</c:v>
                </c:pt>
                <c:pt idx="116">
                  <c:v>-10.584398034398033</c:v>
                </c:pt>
                <c:pt idx="117">
                  <c:v>-11.152717444717444</c:v>
                </c:pt>
                <c:pt idx="118">
                  <c:v>-11.810339066339065</c:v>
                </c:pt>
                <c:pt idx="119">
                  <c:v>-12.331764127764128</c:v>
                </c:pt>
                <c:pt idx="120">
                  <c:v>-12.867680589680591</c:v>
                </c:pt>
                <c:pt idx="121">
                  <c:v>-13.35923832923833</c:v>
                </c:pt>
                <c:pt idx="122">
                  <c:v>-13.928683046683046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7 layers2try'!$M$10:$M$11</c:f>
              <c:numCache>
                <c:formatCode>0.00E+00</c:formatCode>
                <c:ptCount val="2"/>
                <c:pt idx="0">
                  <c:v>2.5494877088884444E-2</c:v>
                </c:pt>
                <c:pt idx="1">
                  <c:v>-2.547776967156417E-2</c:v>
                </c:pt>
              </c:numCache>
            </c:numRef>
          </c:xVal>
          <c:yVal>
            <c:numRef>
              <c:f>'PbSCdS_br 7 layers2try'!$N$10:$N$11</c:f>
              <c:numCache>
                <c:formatCode>0.00</c:formatCode>
                <c:ptCount val="2"/>
                <c:pt idx="0">
                  <c:v>-7.4363734643734647</c:v>
                </c:pt>
                <c:pt idx="1">
                  <c:v>-7.4363734643734647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7 layers2try'!$M$10:$M$11</c:f>
              <c:numCache>
                <c:formatCode>0.00E+00</c:formatCode>
                <c:ptCount val="2"/>
                <c:pt idx="0">
                  <c:v>2.5494877088884444E-2</c:v>
                </c:pt>
                <c:pt idx="1">
                  <c:v>-2.547776967156417E-2</c:v>
                </c:pt>
              </c:numCache>
            </c:numRef>
          </c:xVal>
          <c:yVal>
            <c:numRef>
              <c:f>'PbSCdS_br 7 layers2try'!$O$10:$O$11</c:f>
              <c:numCache>
                <c:formatCode>0.00</c:formatCode>
                <c:ptCount val="2"/>
                <c:pt idx="0">
                  <c:v>-6.2925503685503674</c:v>
                </c:pt>
                <c:pt idx="1">
                  <c:v>-6.2925503685503674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 layers2try'!$M$10:$M$11</c:f>
              <c:numCache>
                <c:formatCode>0.00E+00</c:formatCode>
                <c:ptCount val="2"/>
                <c:pt idx="0">
                  <c:v>2.5494877088884444E-2</c:v>
                </c:pt>
                <c:pt idx="1">
                  <c:v>-2.547776967156417E-2</c:v>
                </c:pt>
              </c:numCache>
            </c:numRef>
          </c:xVal>
          <c:yVal>
            <c:numRef>
              <c:f>'PbSCdS_br 7 layers2try'!$P$10:$P$11</c:f>
              <c:numCache>
                <c:formatCode>0.00</c:formatCode>
                <c:ptCount val="2"/>
                <c:pt idx="0">
                  <c:v>-13.928683046683044</c:v>
                </c:pt>
                <c:pt idx="1">
                  <c:v>-13.928683046683044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7 layers2try'!$M$13:$M$14</c:f>
              <c:numCache>
                <c:formatCode>General</c:formatCode>
                <c:ptCount val="2"/>
                <c:pt idx="0" formatCode="0.00">
                  <c:v>0.50989754177768887</c:v>
                </c:pt>
                <c:pt idx="1">
                  <c:v>0.50989754177768887</c:v>
                </c:pt>
              </c:numCache>
            </c:numRef>
          </c:xVal>
          <c:yVal>
            <c:numRef>
              <c:f>'PbSCdS_br 7 layers2try'!$N$13:$N$14</c:f>
              <c:numCache>
                <c:formatCode>0.00</c:formatCode>
                <c:ptCount val="2"/>
                <c:pt idx="0">
                  <c:v>-0.92857886977886961</c:v>
                </c:pt>
                <c:pt idx="1">
                  <c:v>0.92857886977886961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 layers2try'!$M$15:$M$16</c:f>
              <c:numCache>
                <c:formatCode>General</c:formatCode>
                <c:ptCount val="2"/>
                <c:pt idx="0" formatCode="0.00">
                  <c:v>0.50955539343128342</c:v>
                </c:pt>
                <c:pt idx="1">
                  <c:v>0.50955539343128342</c:v>
                </c:pt>
              </c:numCache>
            </c:numRef>
          </c:xVal>
          <c:yVal>
            <c:numRef>
              <c:f>'PbSCdS_br 7 layers2try'!$N$15:$N$16</c:f>
              <c:numCache>
                <c:formatCode>0.00</c:formatCode>
                <c:ptCount val="2"/>
                <c:pt idx="0">
                  <c:v>-0.92857886977886961</c:v>
                </c:pt>
                <c:pt idx="1">
                  <c:v>0.92857886977886961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7 layers2try'!$M$18:$M$20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0.25</c:v>
                </c:pt>
                <c:pt idx="2">
                  <c:v>0.25</c:v>
                </c:pt>
              </c:numCache>
            </c:numRef>
          </c:xVal>
          <c:yVal>
            <c:numRef>
              <c:f>'PbSCdS_br 7 layers2try'!$N$18:$N$20</c:f>
              <c:numCache>
                <c:formatCode>General</c:formatCode>
                <c:ptCount val="3"/>
                <c:pt idx="0">
                  <c:v>-3.1707425061425059</c:v>
                </c:pt>
                <c:pt idx="1">
                  <c:v>-3.1707425061425059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 layers2try'!$M$22:$M$24</c:f>
              <c:numCache>
                <c:formatCode>General</c:formatCode>
                <c:ptCount val="3"/>
                <c:pt idx="0">
                  <c:v>0</c:v>
                </c:pt>
                <c:pt idx="1">
                  <c:v>0.27500000000000002</c:v>
                </c:pt>
                <c:pt idx="2">
                  <c:v>0.27500000000000002</c:v>
                </c:pt>
              </c:numCache>
            </c:numRef>
          </c:xVal>
          <c:yVal>
            <c:numRef>
              <c:f>'PbSCdS_br 7 layers2try'!$N$22:$N$24</c:f>
              <c:numCache>
                <c:formatCode>General</c:formatCode>
                <c:ptCount val="3"/>
                <c:pt idx="0">
                  <c:v>-7.3495773955773958</c:v>
                </c:pt>
                <c:pt idx="1">
                  <c:v>-7.3495773955773958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16472"/>
        <c:axId val="514623920"/>
      </c:scatterChart>
      <c:valAx>
        <c:axId val="514616472"/>
        <c:scaling>
          <c:orientation val="minMax"/>
          <c:max val="0.56100000000000005"/>
          <c:min val="-5.0999999999999997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23920"/>
        <c:crossesAt val="0"/>
        <c:crossBetween val="midCat"/>
      </c:valAx>
      <c:valAx>
        <c:axId val="514623920"/>
        <c:scaling>
          <c:orientation val="minMax"/>
          <c:max val="1.4"/>
          <c:min val="-15.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1647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66253869969040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7 layers2try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7 layers2try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7 layers2try'!$A$10:$A$410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7 layers2try'!$K$10:$K$410</c:f>
              <c:numCache>
                <c:formatCode>General</c:formatCode>
                <c:ptCount val="401"/>
                <c:pt idx="0">
                  <c:v>-7.4363734643734647</c:v>
                </c:pt>
                <c:pt idx="1">
                  <c:v>-7.8401228501228504</c:v>
                </c:pt>
                <c:pt idx="2">
                  <c:v>-8.3939557739557742</c:v>
                </c:pt>
                <c:pt idx="3">
                  <c:v>-8.6325700245700254</c:v>
                </c:pt>
                <c:pt idx="4">
                  <c:v>-8.9481081081081086</c:v>
                </c:pt>
                <c:pt idx="5">
                  <c:v>-9.3618869778869787</c:v>
                </c:pt>
                <c:pt idx="6">
                  <c:v>-9.7417837837837826</c:v>
                </c:pt>
                <c:pt idx="7">
                  <c:v>-10.30614742014742</c:v>
                </c:pt>
                <c:pt idx="8">
                  <c:v>-10.564972972972972</c:v>
                </c:pt>
                <c:pt idx="9">
                  <c:v>-10.830245700245699</c:v>
                </c:pt>
                <c:pt idx="10">
                  <c:v>-11.198530712530712</c:v>
                </c:pt>
                <c:pt idx="11">
                  <c:v>-11.702088452088452</c:v>
                </c:pt>
                <c:pt idx="12">
                  <c:v>-11.727651105651105</c:v>
                </c:pt>
                <c:pt idx="13">
                  <c:v>-11.992486486486488</c:v>
                </c:pt>
                <c:pt idx="14">
                  <c:v>-12.190147420147422</c:v>
                </c:pt>
                <c:pt idx="15">
                  <c:v>-12.346850122850123</c:v>
                </c:pt>
                <c:pt idx="16">
                  <c:v>-12.64500737100737</c:v>
                </c:pt>
                <c:pt idx="17">
                  <c:v>-12.845867321867322</c:v>
                </c:pt>
                <c:pt idx="18">
                  <c:v>-13.168265356265357</c:v>
                </c:pt>
                <c:pt idx="19">
                  <c:v>-13.413739557739559</c:v>
                </c:pt>
                <c:pt idx="20">
                  <c:v>-13.743081081081082</c:v>
                </c:pt>
                <c:pt idx="21">
                  <c:v>-13.635680589680589</c:v>
                </c:pt>
                <c:pt idx="22">
                  <c:v>-13.212643734643734</c:v>
                </c:pt>
                <c:pt idx="23">
                  <c:v>-12.845508599508598</c:v>
                </c:pt>
                <c:pt idx="24">
                  <c:v>-12.410928746928745</c:v>
                </c:pt>
                <c:pt idx="25">
                  <c:v>-12.055356265356265</c:v>
                </c:pt>
                <c:pt idx="26">
                  <c:v>-11.608280098280099</c:v>
                </c:pt>
                <c:pt idx="27">
                  <c:v>-11.079253071253072</c:v>
                </c:pt>
                <c:pt idx="28">
                  <c:v>-10.836633906633907</c:v>
                </c:pt>
                <c:pt idx="29">
                  <c:v>-10.616339066339066</c:v>
                </c:pt>
                <c:pt idx="30">
                  <c:v>-10.077474201474201</c:v>
                </c:pt>
                <c:pt idx="31">
                  <c:v>-9.6502555282555296</c:v>
                </c:pt>
                <c:pt idx="32">
                  <c:v>-9.4040196560196563</c:v>
                </c:pt>
                <c:pt idx="33">
                  <c:v>-9.0952678132678138</c:v>
                </c:pt>
                <c:pt idx="34">
                  <c:v>-8.6780737100737095</c:v>
                </c:pt>
                <c:pt idx="35">
                  <c:v>-8.3198476658476643</c:v>
                </c:pt>
                <c:pt idx="36">
                  <c:v>-7.9992137592137587</c:v>
                </c:pt>
                <c:pt idx="37">
                  <c:v>-7.6499312039312048</c:v>
                </c:pt>
                <c:pt idx="38">
                  <c:v>-7.3358280098280098</c:v>
                </c:pt>
                <c:pt idx="39">
                  <c:v>-6.9516511056511066</c:v>
                </c:pt>
                <c:pt idx="40">
                  <c:v>-6.6645012285012291</c:v>
                </c:pt>
                <c:pt idx="41">
                  <c:v>-6.2925503685503674</c:v>
                </c:pt>
                <c:pt idx="42">
                  <c:v>-5.9844029484029475</c:v>
                </c:pt>
                <c:pt idx="43">
                  <c:v>-5.6173120393120399</c:v>
                </c:pt>
                <c:pt idx="44">
                  <c:v>-5.2889582309582313</c:v>
                </c:pt>
                <c:pt idx="45">
                  <c:v>-4.9420049140049134</c:v>
                </c:pt>
                <c:pt idx="46">
                  <c:v>-4.6789459459459461</c:v>
                </c:pt>
                <c:pt idx="47">
                  <c:v>-4.3976712530712527</c:v>
                </c:pt>
                <c:pt idx="48">
                  <c:v>-4.0884648648648652</c:v>
                </c:pt>
                <c:pt idx="49">
                  <c:v>-3.7892540540540538</c:v>
                </c:pt>
                <c:pt idx="50">
                  <c:v>-3.4780343980343984</c:v>
                </c:pt>
                <c:pt idx="51">
                  <c:v>-3.1707425061425059</c:v>
                </c:pt>
                <c:pt idx="52">
                  <c:v>-2.8752727272727272</c:v>
                </c:pt>
                <c:pt idx="53">
                  <c:v>-2.5960393120393119</c:v>
                </c:pt>
                <c:pt idx="54">
                  <c:v>-2.2795297297297297</c:v>
                </c:pt>
                <c:pt idx="55">
                  <c:v>-1.9813292383292382</c:v>
                </c:pt>
                <c:pt idx="56">
                  <c:v>-1.6693601965601965</c:v>
                </c:pt>
                <c:pt idx="57">
                  <c:v>-1.3356447174447175</c:v>
                </c:pt>
                <c:pt idx="58">
                  <c:v>-1.0439572481572481</c:v>
                </c:pt>
                <c:pt idx="59">
                  <c:v>-0.75000540540540539</c:v>
                </c:pt>
                <c:pt idx="60">
                  <c:v>-0.43255778869778871</c:v>
                </c:pt>
                <c:pt idx="61">
                  <c:v>-0.12550977886977888</c:v>
                </c:pt>
                <c:pt idx="62">
                  <c:v>0.19151282555282553</c:v>
                </c:pt>
                <c:pt idx="63">
                  <c:v>1.4506923832923833</c:v>
                </c:pt>
                <c:pt idx="64">
                  <c:v>2.4095066339066338</c:v>
                </c:pt>
                <c:pt idx="65">
                  <c:v>3.3334226044226041</c:v>
                </c:pt>
                <c:pt idx="66">
                  <c:v>4.3189950859950859</c:v>
                </c:pt>
                <c:pt idx="67">
                  <c:v>5.2308304668304668</c:v>
                </c:pt>
                <c:pt idx="68">
                  <c:v>6.2304471744471748</c:v>
                </c:pt>
                <c:pt idx="69">
                  <c:v>7.2268255528255532</c:v>
                </c:pt>
                <c:pt idx="70">
                  <c:v>8.2302899262899274</c:v>
                </c:pt>
                <c:pt idx="71">
                  <c:v>9.288039312039313</c:v>
                </c:pt>
                <c:pt idx="72">
                  <c:v>10.428275184275185</c:v>
                </c:pt>
                <c:pt idx="73">
                  <c:v>11.563449631449632</c:v>
                </c:pt>
                <c:pt idx="74">
                  <c:v>12.785277641277643</c:v>
                </c:pt>
                <c:pt idx="75">
                  <c:v>14.046904176904178</c:v>
                </c:pt>
                <c:pt idx="76">
                  <c:v>15.472933660933661</c:v>
                </c:pt>
                <c:pt idx="77">
                  <c:v>16.610619164619166</c:v>
                </c:pt>
                <c:pt idx="78">
                  <c:v>18.022525798525798</c:v>
                </c:pt>
                <c:pt idx="79">
                  <c:v>19.264594594594595</c:v>
                </c:pt>
                <c:pt idx="80">
                  <c:v>20.674201474201475</c:v>
                </c:pt>
                <c:pt idx="81">
                  <c:v>21.930619164619166</c:v>
                </c:pt>
                <c:pt idx="82">
                  <c:v>21.881410319410318</c:v>
                </c:pt>
                <c:pt idx="83">
                  <c:v>20.462668304668306</c:v>
                </c:pt>
                <c:pt idx="84">
                  <c:v>19.236181818181816</c:v>
                </c:pt>
                <c:pt idx="85">
                  <c:v>17.690230958230959</c:v>
                </c:pt>
                <c:pt idx="86">
                  <c:v>16.395808353808352</c:v>
                </c:pt>
                <c:pt idx="87">
                  <c:v>15.145587223587224</c:v>
                </c:pt>
                <c:pt idx="88">
                  <c:v>13.822108108108107</c:v>
                </c:pt>
                <c:pt idx="89">
                  <c:v>12.625832923832924</c:v>
                </c:pt>
                <c:pt idx="90">
                  <c:v>11.491582309582309</c:v>
                </c:pt>
                <c:pt idx="91">
                  <c:v>10.352353808353808</c:v>
                </c:pt>
                <c:pt idx="92">
                  <c:v>9.3063931203931212</c:v>
                </c:pt>
                <c:pt idx="93">
                  <c:v>8.2270417690417688</c:v>
                </c:pt>
                <c:pt idx="94">
                  <c:v>7.1870073710073701</c:v>
                </c:pt>
                <c:pt idx="95">
                  <c:v>6.1512972972972966</c:v>
                </c:pt>
                <c:pt idx="96">
                  <c:v>5.1766928746928746</c:v>
                </c:pt>
                <c:pt idx="97">
                  <c:v>4.1739606879606885</c:v>
                </c:pt>
                <c:pt idx="98">
                  <c:v>3.2442452088452089</c:v>
                </c:pt>
                <c:pt idx="99">
                  <c:v>2.3322687960687958</c:v>
                </c:pt>
                <c:pt idx="100">
                  <c:v>1.4162088452088453</c:v>
                </c:pt>
                <c:pt idx="101">
                  <c:v>0.53056560196560199</c:v>
                </c:pt>
                <c:pt idx="102">
                  <c:v>-0.32825459459459461</c:v>
                </c:pt>
                <c:pt idx="103">
                  <c:v>-1.1843847665847664</c:v>
                </c:pt>
                <c:pt idx="104">
                  <c:v>-2.0233803439803437</c:v>
                </c:pt>
                <c:pt idx="105">
                  <c:v>-2.8559759213759213</c:v>
                </c:pt>
                <c:pt idx="106">
                  <c:v>-3.6373611793611791</c:v>
                </c:pt>
                <c:pt idx="107">
                  <c:v>-4.4061542997543004</c:v>
                </c:pt>
                <c:pt idx="108">
                  <c:v>-5.1502997542997546</c:v>
                </c:pt>
                <c:pt idx="109">
                  <c:v>-5.9325847665847657</c:v>
                </c:pt>
                <c:pt idx="110">
                  <c:v>-6.674555282555283</c:v>
                </c:pt>
                <c:pt idx="111">
                  <c:v>-7.3495773955773958</c:v>
                </c:pt>
                <c:pt idx="112">
                  <c:v>-8.0152235872235877</c:v>
                </c:pt>
                <c:pt idx="113">
                  <c:v>-8.6473120393120393</c:v>
                </c:pt>
                <c:pt idx="114">
                  <c:v>-9.3120098280098293</c:v>
                </c:pt>
                <c:pt idx="115">
                  <c:v>-9.9705995085995092</c:v>
                </c:pt>
                <c:pt idx="116">
                  <c:v>-10.584398034398033</c:v>
                </c:pt>
                <c:pt idx="117">
                  <c:v>-11.152717444717444</c:v>
                </c:pt>
                <c:pt idx="118">
                  <c:v>-11.810339066339065</c:v>
                </c:pt>
                <c:pt idx="119">
                  <c:v>-12.331764127764128</c:v>
                </c:pt>
                <c:pt idx="120">
                  <c:v>-12.867680589680591</c:v>
                </c:pt>
                <c:pt idx="121">
                  <c:v>-13.35923832923833</c:v>
                </c:pt>
                <c:pt idx="122">
                  <c:v>-13.928683046683046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23136"/>
        <c:axId val="514623528"/>
      </c:scatterChart>
      <c:valAx>
        <c:axId val="514623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23528"/>
        <c:crossesAt val="0"/>
        <c:crossBetween val="midCat"/>
      </c:valAx>
      <c:valAx>
        <c:axId val="5146235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2313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7 layers2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7 layers2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7 layers2'!$A$10:$A$410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7 layers2'!$K$10:$K$410</c:f>
              <c:numCache>
                <c:formatCode>General</c:formatCode>
                <c:ptCount val="401"/>
                <c:pt idx="0">
                  <c:v>-22.722702702702705</c:v>
                </c:pt>
                <c:pt idx="1">
                  <c:v>-23.394103194103195</c:v>
                </c:pt>
                <c:pt idx="2">
                  <c:v>-24.106697788697787</c:v>
                </c:pt>
                <c:pt idx="3">
                  <c:v>-24.861764127764129</c:v>
                </c:pt>
                <c:pt idx="4">
                  <c:v>-25.528142506142505</c:v>
                </c:pt>
                <c:pt idx="5">
                  <c:v>-26.252992628992626</c:v>
                </c:pt>
                <c:pt idx="6">
                  <c:v>-26.820953316953318</c:v>
                </c:pt>
                <c:pt idx="7">
                  <c:v>-27.789493857493859</c:v>
                </c:pt>
                <c:pt idx="8">
                  <c:v>-28.426800982800984</c:v>
                </c:pt>
                <c:pt idx="9">
                  <c:v>-29.075469287469289</c:v>
                </c:pt>
                <c:pt idx="10">
                  <c:v>-29.766324324324327</c:v>
                </c:pt>
                <c:pt idx="11">
                  <c:v>-30.213425061425056</c:v>
                </c:pt>
                <c:pt idx="12">
                  <c:v>-31.251179361179364</c:v>
                </c:pt>
                <c:pt idx="13">
                  <c:v>-31.663832923832921</c:v>
                </c:pt>
                <c:pt idx="14">
                  <c:v>-32.291469287469283</c:v>
                </c:pt>
                <c:pt idx="15">
                  <c:v>-32.829459459459457</c:v>
                </c:pt>
                <c:pt idx="16">
                  <c:v>-33.825891891891892</c:v>
                </c:pt>
                <c:pt idx="17">
                  <c:v>-34.273641277641275</c:v>
                </c:pt>
                <c:pt idx="18">
                  <c:v>-34.789041769041773</c:v>
                </c:pt>
                <c:pt idx="19">
                  <c:v>-35.423390663390663</c:v>
                </c:pt>
                <c:pt idx="20">
                  <c:v>-36.271056511056514</c:v>
                </c:pt>
                <c:pt idx="21">
                  <c:v>-36.118496314496312</c:v>
                </c:pt>
                <c:pt idx="22">
                  <c:v>-35.716943488943492</c:v>
                </c:pt>
                <c:pt idx="23">
                  <c:v>-35.252953316953324</c:v>
                </c:pt>
                <c:pt idx="24">
                  <c:v>-34.635361179361183</c:v>
                </c:pt>
                <c:pt idx="25">
                  <c:v>-34.035508599508603</c:v>
                </c:pt>
                <c:pt idx="26">
                  <c:v>-33.24308108108108</c:v>
                </c:pt>
                <c:pt idx="27">
                  <c:v>-32.55970515970516</c:v>
                </c:pt>
                <c:pt idx="28">
                  <c:v>-32.187651105651106</c:v>
                </c:pt>
                <c:pt idx="29">
                  <c:v>-31.400594594594594</c:v>
                </c:pt>
                <c:pt idx="30">
                  <c:v>-30.58135626535627</c:v>
                </c:pt>
                <c:pt idx="31">
                  <c:v>-30.012004914004915</c:v>
                </c:pt>
                <c:pt idx="32">
                  <c:v>-29.367557739557739</c:v>
                </c:pt>
                <c:pt idx="33">
                  <c:v>-28.798781326781327</c:v>
                </c:pt>
                <c:pt idx="34">
                  <c:v>-28.230457002457005</c:v>
                </c:pt>
                <c:pt idx="35">
                  <c:v>-27.156378378378381</c:v>
                </c:pt>
                <c:pt idx="36">
                  <c:v>-26.508810810810807</c:v>
                </c:pt>
                <c:pt idx="37">
                  <c:v>-25.931572481572481</c:v>
                </c:pt>
                <c:pt idx="38">
                  <c:v>-25.205046683046682</c:v>
                </c:pt>
                <c:pt idx="39">
                  <c:v>-24.477950859950859</c:v>
                </c:pt>
                <c:pt idx="40">
                  <c:v>-23.746088452088451</c:v>
                </c:pt>
                <c:pt idx="41">
                  <c:v>-22.974447174447175</c:v>
                </c:pt>
                <c:pt idx="42">
                  <c:v>-22.200845208845209</c:v>
                </c:pt>
                <c:pt idx="43">
                  <c:v>-21.334850122850124</c:v>
                </c:pt>
                <c:pt idx="44">
                  <c:v>-20.508378378378382</c:v>
                </c:pt>
                <c:pt idx="45">
                  <c:v>-19.812181818181816</c:v>
                </c:pt>
                <c:pt idx="46">
                  <c:v>-19.038658476658476</c:v>
                </c:pt>
                <c:pt idx="47">
                  <c:v>-18.146353808353808</c:v>
                </c:pt>
                <c:pt idx="48">
                  <c:v>-17.150471744471744</c:v>
                </c:pt>
                <c:pt idx="49">
                  <c:v>-16.325375921375922</c:v>
                </c:pt>
                <c:pt idx="50">
                  <c:v>-15.6827371007371</c:v>
                </c:pt>
                <c:pt idx="51">
                  <c:v>-14.610697788697788</c:v>
                </c:pt>
                <c:pt idx="52">
                  <c:v>-13.557321867321868</c:v>
                </c:pt>
                <c:pt idx="53">
                  <c:v>-12.51235380835381</c:v>
                </c:pt>
                <c:pt idx="54">
                  <c:v>-11.465970515970517</c:v>
                </c:pt>
                <c:pt idx="55">
                  <c:v>-10.252044226044227</c:v>
                </c:pt>
                <c:pt idx="56">
                  <c:v>-9.0236953316953308</c:v>
                </c:pt>
                <c:pt idx="57">
                  <c:v>-7.6122751842751848</c:v>
                </c:pt>
                <c:pt idx="58">
                  <c:v>-6.1574643734643724</c:v>
                </c:pt>
                <c:pt idx="59">
                  <c:v>-4.495832432432433</c:v>
                </c:pt>
                <c:pt idx="60">
                  <c:v>-2.6850314496314494</c:v>
                </c:pt>
                <c:pt idx="61">
                  <c:v>-0.71178034398034407</c:v>
                </c:pt>
                <c:pt idx="62">
                  <c:v>1.4147130221130222</c:v>
                </c:pt>
                <c:pt idx="63">
                  <c:v>3.7282604422604422</c:v>
                </c:pt>
                <c:pt idx="64">
                  <c:v>6.1254840294840296</c:v>
                </c:pt>
                <c:pt idx="65">
                  <c:v>8.7241621621621626</c:v>
                </c:pt>
                <c:pt idx="66">
                  <c:v>11.452265356265356</c:v>
                </c:pt>
                <c:pt idx="67">
                  <c:v>14.259027027027027</c:v>
                </c:pt>
                <c:pt idx="68">
                  <c:v>17.188977886977888</c:v>
                </c:pt>
                <c:pt idx="69">
                  <c:v>20.237233415233415</c:v>
                </c:pt>
                <c:pt idx="70">
                  <c:v>23.387321867321866</c:v>
                </c:pt>
                <c:pt idx="71">
                  <c:v>26.631587223587225</c:v>
                </c:pt>
                <c:pt idx="72">
                  <c:v>29.98992137592138</c:v>
                </c:pt>
                <c:pt idx="73">
                  <c:v>33.403813267813263</c:v>
                </c:pt>
                <c:pt idx="74">
                  <c:v>36.871769041769042</c:v>
                </c:pt>
                <c:pt idx="75">
                  <c:v>40.542044226044226</c:v>
                </c:pt>
                <c:pt idx="76">
                  <c:v>44.23215724815725</c:v>
                </c:pt>
                <c:pt idx="77">
                  <c:v>47.988167076167073</c:v>
                </c:pt>
                <c:pt idx="78">
                  <c:v>52.022162162162161</c:v>
                </c:pt>
                <c:pt idx="79">
                  <c:v>55.867027027027028</c:v>
                </c:pt>
                <c:pt idx="80">
                  <c:v>59.874791154791161</c:v>
                </c:pt>
                <c:pt idx="81">
                  <c:v>63.934398034398029</c:v>
                </c:pt>
                <c:pt idx="82">
                  <c:v>64.088943488943499</c:v>
                </c:pt>
                <c:pt idx="83">
                  <c:v>60.176019656019662</c:v>
                </c:pt>
                <c:pt idx="84">
                  <c:v>56.377690417690417</c:v>
                </c:pt>
                <c:pt idx="85">
                  <c:v>52.553366093366094</c:v>
                </c:pt>
                <c:pt idx="86">
                  <c:v>48.679601965601961</c:v>
                </c:pt>
                <c:pt idx="87">
                  <c:v>44.959936117936117</c:v>
                </c:pt>
                <c:pt idx="88">
                  <c:v>41.285385749385746</c:v>
                </c:pt>
                <c:pt idx="89">
                  <c:v>37.631906633906638</c:v>
                </c:pt>
                <c:pt idx="90">
                  <c:v>34.102358722358723</c:v>
                </c:pt>
                <c:pt idx="91">
                  <c:v>30.617852579852581</c:v>
                </c:pt>
                <c:pt idx="92">
                  <c:v>27.21436363636364</c:v>
                </c:pt>
                <c:pt idx="93">
                  <c:v>23.883051597051598</c:v>
                </c:pt>
                <c:pt idx="94">
                  <c:v>20.65622113022113</c:v>
                </c:pt>
                <c:pt idx="95">
                  <c:v>17.530560196560195</c:v>
                </c:pt>
                <c:pt idx="96">
                  <c:v>14.485557739557741</c:v>
                </c:pt>
                <c:pt idx="97">
                  <c:v>11.57341031941032</c:v>
                </c:pt>
                <c:pt idx="98">
                  <c:v>8.8027223587223595</c:v>
                </c:pt>
                <c:pt idx="99">
                  <c:v>6.1329385749385743</c:v>
                </c:pt>
                <c:pt idx="100">
                  <c:v>3.6135793611793616</c:v>
                </c:pt>
                <c:pt idx="101">
                  <c:v>1.281025552825553</c:v>
                </c:pt>
                <c:pt idx="102">
                  <c:v>-0.83148746928746942</c:v>
                </c:pt>
                <c:pt idx="103">
                  <c:v>-2.8871601965601967</c:v>
                </c:pt>
                <c:pt idx="104">
                  <c:v>-4.5621366093366094</c:v>
                </c:pt>
                <c:pt idx="105">
                  <c:v>-6.2632923832923826</c:v>
                </c:pt>
                <c:pt idx="106">
                  <c:v>-7.6433022113022107</c:v>
                </c:pt>
                <c:pt idx="107">
                  <c:v>-8.9523636363636356</c:v>
                </c:pt>
                <c:pt idx="108">
                  <c:v>-10.22755773955774</c:v>
                </c:pt>
                <c:pt idx="109">
                  <c:v>-11.295356265356265</c:v>
                </c:pt>
                <c:pt idx="110">
                  <c:v>-12.299356265356266</c:v>
                </c:pt>
                <c:pt idx="111">
                  <c:v>-13.254653562653564</c:v>
                </c:pt>
                <c:pt idx="112">
                  <c:v>-14.025778869778868</c:v>
                </c:pt>
                <c:pt idx="113">
                  <c:v>-14.911164619164621</c:v>
                </c:pt>
                <c:pt idx="114">
                  <c:v>-15.820805896805897</c:v>
                </c:pt>
                <c:pt idx="115">
                  <c:v>-16.720447174447173</c:v>
                </c:pt>
                <c:pt idx="116">
                  <c:v>-17.452373464373466</c:v>
                </c:pt>
                <c:pt idx="117">
                  <c:v>-18.250201474201475</c:v>
                </c:pt>
                <c:pt idx="118">
                  <c:v>-18.996977886977888</c:v>
                </c:pt>
                <c:pt idx="119">
                  <c:v>-19.889223587223587</c:v>
                </c:pt>
                <c:pt idx="120">
                  <c:v>-20.448024570024572</c:v>
                </c:pt>
                <c:pt idx="121">
                  <c:v>-21.283985257985258</c:v>
                </c:pt>
                <c:pt idx="122">
                  <c:v>-21.89123832923833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7 layers2'!$M$10:$M$11</c:f>
              <c:numCache>
                <c:formatCode>0.00E+00</c:formatCode>
                <c:ptCount val="2"/>
                <c:pt idx="0">
                  <c:v>2.5492001386845757E-2</c:v>
                </c:pt>
                <c:pt idx="1">
                  <c:v>-2.5492001386845757E-2</c:v>
                </c:pt>
              </c:numCache>
            </c:numRef>
          </c:xVal>
          <c:yVal>
            <c:numRef>
              <c:f>'PbSCdS_br 7 layers2'!$N$10:$N$11</c:f>
              <c:numCache>
                <c:formatCode>0.00</c:formatCode>
                <c:ptCount val="2"/>
                <c:pt idx="0">
                  <c:v>-22.722702702702705</c:v>
                </c:pt>
                <c:pt idx="1">
                  <c:v>-22.722702702702705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7 layers2'!$M$10:$M$11</c:f>
              <c:numCache>
                <c:formatCode>0.00E+00</c:formatCode>
                <c:ptCount val="2"/>
                <c:pt idx="0">
                  <c:v>2.5492001386845757E-2</c:v>
                </c:pt>
                <c:pt idx="1">
                  <c:v>-2.5492001386845757E-2</c:v>
                </c:pt>
              </c:numCache>
            </c:numRef>
          </c:xVal>
          <c:yVal>
            <c:numRef>
              <c:f>'PbSCdS_br 7 layers2'!$O$10:$O$11</c:f>
              <c:numCache>
                <c:formatCode>0.00</c:formatCode>
                <c:ptCount val="2"/>
                <c:pt idx="0">
                  <c:v>-22.974447174447178</c:v>
                </c:pt>
                <c:pt idx="1">
                  <c:v>-22.974447174447178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 layers2'!$M$10:$M$11</c:f>
              <c:numCache>
                <c:formatCode>0.00E+00</c:formatCode>
                <c:ptCount val="2"/>
                <c:pt idx="0">
                  <c:v>2.5492001386845757E-2</c:v>
                </c:pt>
                <c:pt idx="1">
                  <c:v>-2.5492001386845757E-2</c:v>
                </c:pt>
              </c:numCache>
            </c:numRef>
          </c:xVal>
          <c:yVal>
            <c:numRef>
              <c:f>'PbSCdS_br 7 layers2'!$P$10:$P$11</c:f>
              <c:numCache>
                <c:formatCode>0.00</c:formatCode>
                <c:ptCount val="2"/>
                <c:pt idx="0">
                  <c:v>-21.891238329238327</c:v>
                </c:pt>
                <c:pt idx="1">
                  <c:v>-21.891238329238327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7 layers2'!$M$13:$M$14</c:f>
              <c:numCache>
                <c:formatCode>General</c:formatCode>
                <c:ptCount val="2"/>
                <c:pt idx="0" formatCode="0.00">
                  <c:v>0.50836800569578033</c:v>
                </c:pt>
                <c:pt idx="1">
                  <c:v>0.50836800569578033</c:v>
                </c:pt>
              </c:numCache>
            </c:numRef>
          </c:xVal>
          <c:yVal>
            <c:numRef>
              <c:f>'PbSCdS_br 7 layers2'!$N$13:$N$14</c:f>
              <c:numCache>
                <c:formatCode>0.00</c:formatCode>
                <c:ptCount val="2"/>
                <c:pt idx="0">
                  <c:v>-1.5316298116298119</c:v>
                </c:pt>
                <c:pt idx="1">
                  <c:v>1.5316298116298119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 layers2'!$M$15:$M$16</c:f>
              <c:numCache>
                <c:formatCode>General</c:formatCode>
                <c:ptCount val="2"/>
                <c:pt idx="0" formatCode="0.00">
                  <c:v>0.50984002773691517</c:v>
                </c:pt>
                <c:pt idx="1">
                  <c:v>0.50984002773691517</c:v>
                </c:pt>
              </c:numCache>
            </c:numRef>
          </c:xVal>
          <c:yVal>
            <c:numRef>
              <c:f>'PbSCdS_br 7 layers2'!$N$15:$N$16</c:f>
              <c:numCache>
                <c:formatCode>0.00</c:formatCode>
                <c:ptCount val="2"/>
                <c:pt idx="0">
                  <c:v>-1.5316298116298119</c:v>
                </c:pt>
                <c:pt idx="1">
                  <c:v>1.5316298116298119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7 layers2'!$M$18:$M$20</c:f>
              <c:numCache>
                <c:formatCode>General</c:formatCode>
                <c:ptCount val="3"/>
                <c:pt idx="0">
                  <c:v>0</c:v>
                </c:pt>
                <c:pt idx="1">
                  <c:v>0.3</c:v>
                </c:pt>
                <c:pt idx="2">
                  <c:v>0.3</c:v>
                </c:pt>
              </c:numCache>
            </c:numRef>
          </c:xVal>
          <c:yVal>
            <c:numRef>
              <c:f>'PbSCdS_br 7 layers2'!$N$18:$N$20</c:f>
              <c:numCache>
                <c:formatCode>General</c:formatCode>
                <c:ptCount val="3"/>
                <c:pt idx="0">
                  <c:v>-12.51235380835381</c:v>
                </c:pt>
                <c:pt idx="1">
                  <c:v>-12.51235380835381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 layers2'!$M$22:$M$24</c:f>
              <c:numCache>
                <c:formatCode>General</c:formatCode>
                <c:ptCount val="3"/>
                <c:pt idx="0">
                  <c:v>0</c:v>
                </c:pt>
                <c:pt idx="1">
                  <c:v>0.3</c:v>
                </c:pt>
                <c:pt idx="2">
                  <c:v>0.3</c:v>
                </c:pt>
              </c:numCache>
            </c:numRef>
          </c:xVal>
          <c:yVal>
            <c:numRef>
              <c:f>'PbSCdS_br 7 layers2'!$N$22:$N$24</c:f>
              <c:numCache>
                <c:formatCode>General</c:formatCode>
                <c:ptCount val="3"/>
                <c:pt idx="0">
                  <c:v>-12.299356265356266</c:v>
                </c:pt>
                <c:pt idx="1">
                  <c:v>-12.299356265356266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13728"/>
        <c:axId val="514614120"/>
      </c:scatterChart>
      <c:valAx>
        <c:axId val="514613728"/>
        <c:scaling>
          <c:orientation val="minMax"/>
          <c:max val="0.56100000000000005"/>
          <c:min val="-5.0999999999999997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14120"/>
        <c:crossesAt val="0"/>
        <c:crossBetween val="midCat"/>
      </c:valAx>
      <c:valAx>
        <c:axId val="514614120"/>
        <c:scaling>
          <c:orientation val="minMax"/>
          <c:max val="2.2999999999999998"/>
          <c:min val="-25.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1372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66253869969040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7 layers2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7 layers2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7 layers2'!$A$10:$A$410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7 layers2'!$K$10:$K$410</c:f>
              <c:numCache>
                <c:formatCode>General</c:formatCode>
                <c:ptCount val="401"/>
                <c:pt idx="0">
                  <c:v>-22.722702702702705</c:v>
                </c:pt>
                <c:pt idx="1">
                  <c:v>-23.394103194103195</c:v>
                </c:pt>
                <c:pt idx="2">
                  <c:v>-24.106697788697787</c:v>
                </c:pt>
                <c:pt idx="3">
                  <c:v>-24.861764127764129</c:v>
                </c:pt>
                <c:pt idx="4">
                  <c:v>-25.528142506142505</c:v>
                </c:pt>
                <c:pt idx="5">
                  <c:v>-26.252992628992626</c:v>
                </c:pt>
                <c:pt idx="6">
                  <c:v>-26.820953316953318</c:v>
                </c:pt>
                <c:pt idx="7">
                  <c:v>-27.789493857493859</c:v>
                </c:pt>
                <c:pt idx="8">
                  <c:v>-28.426800982800984</c:v>
                </c:pt>
                <c:pt idx="9">
                  <c:v>-29.075469287469289</c:v>
                </c:pt>
                <c:pt idx="10">
                  <c:v>-29.766324324324327</c:v>
                </c:pt>
                <c:pt idx="11">
                  <c:v>-30.213425061425056</c:v>
                </c:pt>
                <c:pt idx="12">
                  <c:v>-31.251179361179364</c:v>
                </c:pt>
                <c:pt idx="13">
                  <c:v>-31.663832923832921</c:v>
                </c:pt>
                <c:pt idx="14">
                  <c:v>-32.291469287469283</c:v>
                </c:pt>
                <c:pt idx="15">
                  <c:v>-32.829459459459457</c:v>
                </c:pt>
                <c:pt idx="16">
                  <c:v>-33.825891891891892</c:v>
                </c:pt>
                <c:pt idx="17">
                  <c:v>-34.273641277641275</c:v>
                </c:pt>
                <c:pt idx="18">
                  <c:v>-34.789041769041773</c:v>
                </c:pt>
                <c:pt idx="19">
                  <c:v>-35.423390663390663</c:v>
                </c:pt>
                <c:pt idx="20">
                  <c:v>-36.271056511056514</c:v>
                </c:pt>
                <c:pt idx="21">
                  <c:v>-36.118496314496312</c:v>
                </c:pt>
                <c:pt idx="22">
                  <c:v>-35.716943488943492</c:v>
                </c:pt>
                <c:pt idx="23">
                  <c:v>-35.252953316953324</c:v>
                </c:pt>
                <c:pt idx="24">
                  <c:v>-34.635361179361183</c:v>
                </c:pt>
                <c:pt idx="25">
                  <c:v>-34.035508599508603</c:v>
                </c:pt>
                <c:pt idx="26">
                  <c:v>-33.24308108108108</c:v>
                </c:pt>
                <c:pt idx="27">
                  <c:v>-32.55970515970516</c:v>
                </c:pt>
                <c:pt idx="28">
                  <c:v>-32.187651105651106</c:v>
                </c:pt>
                <c:pt idx="29">
                  <c:v>-31.400594594594594</c:v>
                </c:pt>
                <c:pt idx="30">
                  <c:v>-30.58135626535627</c:v>
                </c:pt>
                <c:pt idx="31">
                  <c:v>-30.012004914004915</c:v>
                </c:pt>
                <c:pt idx="32">
                  <c:v>-29.367557739557739</c:v>
                </c:pt>
                <c:pt idx="33">
                  <c:v>-28.798781326781327</c:v>
                </c:pt>
                <c:pt idx="34">
                  <c:v>-28.230457002457005</c:v>
                </c:pt>
                <c:pt idx="35">
                  <c:v>-27.156378378378381</c:v>
                </c:pt>
                <c:pt idx="36">
                  <c:v>-26.508810810810807</c:v>
                </c:pt>
                <c:pt idx="37">
                  <c:v>-25.931572481572481</c:v>
                </c:pt>
                <c:pt idx="38">
                  <c:v>-25.205046683046682</c:v>
                </c:pt>
                <c:pt idx="39">
                  <c:v>-24.477950859950859</c:v>
                </c:pt>
                <c:pt idx="40">
                  <c:v>-23.746088452088451</c:v>
                </c:pt>
                <c:pt idx="41">
                  <c:v>-22.974447174447175</c:v>
                </c:pt>
                <c:pt idx="42">
                  <c:v>-22.200845208845209</c:v>
                </c:pt>
                <c:pt idx="43">
                  <c:v>-21.334850122850124</c:v>
                </c:pt>
                <c:pt idx="44">
                  <c:v>-20.508378378378382</c:v>
                </c:pt>
                <c:pt idx="45">
                  <c:v>-19.812181818181816</c:v>
                </c:pt>
                <c:pt idx="46">
                  <c:v>-19.038658476658476</c:v>
                </c:pt>
                <c:pt idx="47">
                  <c:v>-18.146353808353808</c:v>
                </c:pt>
                <c:pt idx="48">
                  <c:v>-17.150471744471744</c:v>
                </c:pt>
                <c:pt idx="49">
                  <c:v>-16.325375921375922</c:v>
                </c:pt>
                <c:pt idx="50">
                  <c:v>-15.6827371007371</c:v>
                </c:pt>
                <c:pt idx="51">
                  <c:v>-14.610697788697788</c:v>
                </c:pt>
                <c:pt idx="52">
                  <c:v>-13.557321867321868</c:v>
                </c:pt>
                <c:pt idx="53">
                  <c:v>-12.51235380835381</c:v>
                </c:pt>
                <c:pt idx="54">
                  <c:v>-11.465970515970517</c:v>
                </c:pt>
                <c:pt idx="55">
                  <c:v>-10.252044226044227</c:v>
                </c:pt>
                <c:pt idx="56">
                  <c:v>-9.0236953316953308</c:v>
                </c:pt>
                <c:pt idx="57">
                  <c:v>-7.6122751842751848</c:v>
                </c:pt>
                <c:pt idx="58">
                  <c:v>-6.1574643734643724</c:v>
                </c:pt>
                <c:pt idx="59">
                  <c:v>-4.495832432432433</c:v>
                </c:pt>
                <c:pt idx="60">
                  <c:v>-2.6850314496314494</c:v>
                </c:pt>
                <c:pt idx="61">
                  <c:v>-0.71178034398034407</c:v>
                </c:pt>
                <c:pt idx="62">
                  <c:v>1.4147130221130222</c:v>
                </c:pt>
                <c:pt idx="63">
                  <c:v>3.7282604422604422</c:v>
                </c:pt>
                <c:pt idx="64">
                  <c:v>6.1254840294840296</c:v>
                </c:pt>
                <c:pt idx="65">
                  <c:v>8.7241621621621626</c:v>
                </c:pt>
                <c:pt idx="66">
                  <c:v>11.452265356265356</c:v>
                </c:pt>
                <c:pt idx="67">
                  <c:v>14.259027027027027</c:v>
                </c:pt>
                <c:pt idx="68">
                  <c:v>17.188977886977888</c:v>
                </c:pt>
                <c:pt idx="69">
                  <c:v>20.237233415233415</c:v>
                </c:pt>
                <c:pt idx="70">
                  <c:v>23.387321867321866</c:v>
                </c:pt>
                <c:pt idx="71">
                  <c:v>26.631587223587225</c:v>
                </c:pt>
                <c:pt idx="72">
                  <c:v>29.98992137592138</c:v>
                </c:pt>
                <c:pt idx="73">
                  <c:v>33.403813267813263</c:v>
                </c:pt>
                <c:pt idx="74">
                  <c:v>36.871769041769042</c:v>
                </c:pt>
                <c:pt idx="75">
                  <c:v>40.542044226044226</c:v>
                </c:pt>
                <c:pt idx="76">
                  <c:v>44.23215724815725</c:v>
                </c:pt>
                <c:pt idx="77">
                  <c:v>47.988167076167073</c:v>
                </c:pt>
                <c:pt idx="78">
                  <c:v>52.022162162162161</c:v>
                </c:pt>
                <c:pt idx="79">
                  <c:v>55.867027027027028</c:v>
                </c:pt>
                <c:pt idx="80">
                  <c:v>59.874791154791161</c:v>
                </c:pt>
                <c:pt idx="81">
                  <c:v>63.934398034398029</c:v>
                </c:pt>
                <c:pt idx="82">
                  <c:v>64.088943488943499</c:v>
                </c:pt>
                <c:pt idx="83">
                  <c:v>60.176019656019662</c:v>
                </c:pt>
                <c:pt idx="84">
                  <c:v>56.377690417690417</c:v>
                </c:pt>
                <c:pt idx="85">
                  <c:v>52.553366093366094</c:v>
                </c:pt>
                <c:pt idx="86">
                  <c:v>48.679601965601961</c:v>
                </c:pt>
                <c:pt idx="87">
                  <c:v>44.959936117936117</c:v>
                </c:pt>
                <c:pt idx="88">
                  <c:v>41.285385749385746</c:v>
                </c:pt>
                <c:pt idx="89">
                  <c:v>37.631906633906638</c:v>
                </c:pt>
                <c:pt idx="90">
                  <c:v>34.102358722358723</c:v>
                </c:pt>
                <c:pt idx="91">
                  <c:v>30.617852579852581</c:v>
                </c:pt>
                <c:pt idx="92">
                  <c:v>27.21436363636364</c:v>
                </c:pt>
                <c:pt idx="93">
                  <c:v>23.883051597051598</c:v>
                </c:pt>
                <c:pt idx="94">
                  <c:v>20.65622113022113</c:v>
                </c:pt>
                <c:pt idx="95">
                  <c:v>17.530560196560195</c:v>
                </c:pt>
                <c:pt idx="96">
                  <c:v>14.485557739557741</c:v>
                </c:pt>
                <c:pt idx="97">
                  <c:v>11.57341031941032</c:v>
                </c:pt>
                <c:pt idx="98">
                  <c:v>8.8027223587223595</c:v>
                </c:pt>
                <c:pt idx="99">
                  <c:v>6.1329385749385743</c:v>
                </c:pt>
                <c:pt idx="100">
                  <c:v>3.6135793611793616</c:v>
                </c:pt>
                <c:pt idx="101">
                  <c:v>1.281025552825553</c:v>
                </c:pt>
                <c:pt idx="102">
                  <c:v>-0.83148746928746942</c:v>
                </c:pt>
                <c:pt idx="103">
                  <c:v>-2.8871601965601967</c:v>
                </c:pt>
                <c:pt idx="104">
                  <c:v>-4.5621366093366094</c:v>
                </c:pt>
                <c:pt idx="105">
                  <c:v>-6.2632923832923826</c:v>
                </c:pt>
                <c:pt idx="106">
                  <c:v>-7.6433022113022107</c:v>
                </c:pt>
                <c:pt idx="107">
                  <c:v>-8.9523636363636356</c:v>
                </c:pt>
                <c:pt idx="108">
                  <c:v>-10.22755773955774</c:v>
                </c:pt>
                <c:pt idx="109">
                  <c:v>-11.295356265356265</c:v>
                </c:pt>
                <c:pt idx="110">
                  <c:v>-12.299356265356266</c:v>
                </c:pt>
                <c:pt idx="111">
                  <c:v>-13.254653562653564</c:v>
                </c:pt>
                <c:pt idx="112">
                  <c:v>-14.025778869778868</c:v>
                </c:pt>
                <c:pt idx="113">
                  <c:v>-14.911164619164621</c:v>
                </c:pt>
                <c:pt idx="114">
                  <c:v>-15.820805896805897</c:v>
                </c:pt>
                <c:pt idx="115">
                  <c:v>-16.720447174447173</c:v>
                </c:pt>
                <c:pt idx="116">
                  <c:v>-17.452373464373466</c:v>
                </c:pt>
                <c:pt idx="117">
                  <c:v>-18.250201474201475</c:v>
                </c:pt>
                <c:pt idx="118">
                  <c:v>-18.996977886977888</c:v>
                </c:pt>
                <c:pt idx="119">
                  <c:v>-19.889223587223587</c:v>
                </c:pt>
                <c:pt idx="120">
                  <c:v>-20.448024570024572</c:v>
                </c:pt>
                <c:pt idx="121">
                  <c:v>-21.283985257985258</c:v>
                </c:pt>
                <c:pt idx="122">
                  <c:v>-21.89123832923833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15688"/>
        <c:axId val="514616864"/>
      </c:scatterChart>
      <c:valAx>
        <c:axId val="514615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16864"/>
        <c:crossesAt val="0"/>
        <c:crossBetween val="midCat"/>
      </c:valAx>
      <c:valAx>
        <c:axId val="5146168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1568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7 layers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7 layers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7 layers'!$A$10:$A$410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7 layers'!$K$10:$K$410</c:f>
              <c:numCache>
                <c:formatCode>General</c:formatCode>
                <c:ptCount val="401"/>
                <c:pt idx="0">
                  <c:v>-22.293828009828012</c:v>
                </c:pt>
                <c:pt idx="1">
                  <c:v>-23.043611793611795</c:v>
                </c:pt>
                <c:pt idx="2">
                  <c:v>-23.749366093366092</c:v>
                </c:pt>
                <c:pt idx="3">
                  <c:v>-24.276707616707618</c:v>
                </c:pt>
                <c:pt idx="4">
                  <c:v>-25.000796068796067</c:v>
                </c:pt>
                <c:pt idx="5">
                  <c:v>-25.622928746928746</c:v>
                </c:pt>
                <c:pt idx="6">
                  <c:v>-26.227754299754299</c:v>
                </c:pt>
                <c:pt idx="7">
                  <c:v>-27.018117936117935</c:v>
                </c:pt>
                <c:pt idx="8">
                  <c:v>-27.555896805896804</c:v>
                </c:pt>
                <c:pt idx="9">
                  <c:v>-28.282049140049139</c:v>
                </c:pt>
                <c:pt idx="10">
                  <c:v>-28.801857493857494</c:v>
                </c:pt>
                <c:pt idx="11">
                  <c:v>-29.550992628992624</c:v>
                </c:pt>
                <c:pt idx="12">
                  <c:v>-30.189626535626537</c:v>
                </c:pt>
                <c:pt idx="13">
                  <c:v>-30.835513513513511</c:v>
                </c:pt>
                <c:pt idx="14">
                  <c:v>-31.372162162162162</c:v>
                </c:pt>
                <c:pt idx="15">
                  <c:v>-31.987479115479115</c:v>
                </c:pt>
                <c:pt idx="16">
                  <c:v>-32.612280098280095</c:v>
                </c:pt>
                <c:pt idx="17">
                  <c:v>-33.038235872235873</c:v>
                </c:pt>
                <c:pt idx="18">
                  <c:v>-33.862535626535625</c:v>
                </c:pt>
                <c:pt idx="19">
                  <c:v>-34.383960687960688</c:v>
                </c:pt>
                <c:pt idx="20">
                  <c:v>-35.166589680589681</c:v>
                </c:pt>
                <c:pt idx="21">
                  <c:v>-35.092756756756756</c:v>
                </c:pt>
                <c:pt idx="22">
                  <c:v>-34.722525798525801</c:v>
                </c:pt>
                <c:pt idx="23">
                  <c:v>-34.284447174447173</c:v>
                </c:pt>
                <c:pt idx="24">
                  <c:v>-33.520481572481572</c:v>
                </c:pt>
                <c:pt idx="25">
                  <c:v>-32.897484029484026</c:v>
                </c:pt>
                <c:pt idx="26">
                  <c:v>-32.356294840294844</c:v>
                </c:pt>
                <c:pt idx="27">
                  <c:v>-31.688466830466833</c:v>
                </c:pt>
                <c:pt idx="28">
                  <c:v>-31.076270270270275</c:v>
                </c:pt>
                <c:pt idx="29">
                  <c:v>-30.207636363636361</c:v>
                </c:pt>
                <c:pt idx="30">
                  <c:v>-29.685415233415235</c:v>
                </c:pt>
                <c:pt idx="31">
                  <c:v>-28.993061425061423</c:v>
                </c:pt>
                <c:pt idx="32">
                  <c:v>-28.415371007371007</c:v>
                </c:pt>
                <c:pt idx="33">
                  <c:v>-27.592049140049138</c:v>
                </c:pt>
                <c:pt idx="34">
                  <c:v>-26.924024570024571</c:v>
                </c:pt>
                <c:pt idx="35">
                  <c:v>-26.254992628992628</c:v>
                </c:pt>
                <c:pt idx="36">
                  <c:v>-25.675140049140051</c:v>
                </c:pt>
                <c:pt idx="37">
                  <c:v>-25.000196560196564</c:v>
                </c:pt>
                <c:pt idx="38">
                  <c:v>-24.494324324324324</c:v>
                </c:pt>
                <c:pt idx="39">
                  <c:v>-23.508471744471745</c:v>
                </c:pt>
                <c:pt idx="40">
                  <c:v>-22.904019656019656</c:v>
                </c:pt>
                <c:pt idx="41">
                  <c:v>-22.055366093366093</c:v>
                </c:pt>
                <c:pt idx="42">
                  <c:v>-21.32676167076167</c:v>
                </c:pt>
                <c:pt idx="43">
                  <c:v>-20.627085995085995</c:v>
                </c:pt>
                <c:pt idx="44">
                  <c:v>-19.881980343980342</c:v>
                </c:pt>
                <c:pt idx="45">
                  <c:v>-19.024933660933659</c:v>
                </c:pt>
                <c:pt idx="46">
                  <c:v>-18.235316953316953</c:v>
                </c:pt>
                <c:pt idx="47">
                  <c:v>-17.25592628992629</c:v>
                </c:pt>
                <c:pt idx="48">
                  <c:v>-16.493017199017199</c:v>
                </c:pt>
                <c:pt idx="49">
                  <c:v>-15.537371007371005</c:v>
                </c:pt>
                <c:pt idx="50">
                  <c:v>-14.64392628992629</c:v>
                </c:pt>
                <c:pt idx="51">
                  <c:v>-13.527675675675678</c:v>
                </c:pt>
                <c:pt idx="52">
                  <c:v>-12.459975429975431</c:v>
                </c:pt>
                <c:pt idx="53">
                  <c:v>-11.232511056511056</c:v>
                </c:pt>
                <c:pt idx="54">
                  <c:v>-10.089832923832923</c:v>
                </c:pt>
                <c:pt idx="55">
                  <c:v>-8.8873071253071263</c:v>
                </c:pt>
                <c:pt idx="56">
                  <c:v>-7.5047567567567572</c:v>
                </c:pt>
                <c:pt idx="57">
                  <c:v>-6.0424963144963151</c:v>
                </c:pt>
                <c:pt idx="58">
                  <c:v>-4.5244034398034394</c:v>
                </c:pt>
                <c:pt idx="59">
                  <c:v>-2.8098987714987715</c:v>
                </c:pt>
                <c:pt idx="60">
                  <c:v>-1.0495051597051597</c:v>
                </c:pt>
                <c:pt idx="61">
                  <c:v>0.81023882063882069</c:v>
                </c:pt>
                <c:pt idx="62">
                  <c:v>2.7859651105651109</c:v>
                </c:pt>
                <c:pt idx="63">
                  <c:v>4.8542461916461921</c:v>
                </c:pt>
                <c:pt idx="64">
                  <c:v>7.0243832923832938</c:v>
                </c:pt>
                <c:pt idx="65">
                  <c:v>9.3046240786240801</c:v>
                </c:pt>
                <c:pt idx="66">
                  <c:v>11.676240786240786</c:v>
                </c:pt>
                <c:pt idx="67">
                  <c:v>14.130491400491401</c:v>
                </c:pt>
                <c:pt idx="68">
                  <c:v>16.691208845208845</c:v>
                </c:pt>
                <c:pt idx="69">
                  <c:v>19.327646191646192</c:v>
                </c:pt>
                <c:pt idx="70">
                  <c:v>22.03669778869779</c:v>
                </c:pt>
                <c:pt idx="71">
                  <c:v>24.836702702702702</c:v>
                </c:pt>
                <c:pt idx="72">
                  <c:v>27.736122850122854</c:v>
                </c:pt>
                <c:pt idx="73">
                  <c:v>30.64453071253071</c:v>
                </c:pt>
                <c:pt idx="74">
                  <c:v>33.679572481572478</c:v>
                </c:pt>
                <c:pt idx="75">
                  <c:v>36.756407862407869</c:v>
                </c:pt>
                <c:pt idx="76">
                  <c:v>39.924270270270277</c:v>
                </c:pt>
                <c:pt idx="77">
                  <c:v>43.122791154791159</c:v>
                </c:pt>
                <c:pt idx="78">
                  <c:v>46.435061425061427</c:v>
                </c:pt>
                <c:pt idx="79">
                  <c:v>49.824324324324323</c:v>
                </c:pt>
                <c:pt idx="80">
                  <c:v>53.293022113022118</c:v>
                </c:pt>
                <c:pt idx="81">
                  <c:v>56.803685503685507</c:v>
                </c:pt>
                <c:pt idx="82">
                  <c:v>56.849533169533167</c:v>
                </c:pt>
                <c:pt idx="83">
                  <c:v>53.616019656019652</c:v>
                </c:pt>
                <c:pt idx="84">
                  <c:v>50.280442260442257</c:v>
                </c:pt>
                <c:pt idx="85">
                  <c:v>46.920938574938575</c:v>
                </c:pt>
                <c:pt idx="86">
                  <c:v>43.668992628992626</c:v>
                </c:pt>
                <c:pt idx="87">
                  <c:v>40.45830466830467</c:v>
                </c:pt>
                <c:pt idx="88">
                  <c:v>37.285911547911553</c:v>
                </c:pt>
                <c:pt idx="89">
                  <c:v>34.172398034398036</c:v>
                </c:pt>
                <c:pt idx="90">
                  <c:v>31.092992628992626</c:v>
                </c:pt>
                <c:pt idx="91">
                  <c:v>28.065336609336612</c:v>
                </c:pt>
                <c:pt idx="92">
                  <c:v>25.117705159705157</c:v>
                </c:pt>
                <c:pt idx="93">
                  <c:v>22.237926289926289</c:v>
                </c:pt>
                <c:pt idx="94">
                  <c:v>19.417818181818184</c:v>
                </c:pt>
                <c:pt idx="95">
                  <c:v>16.691390663390663</c:v>
                </c:pt>
                <c:pt idx="96">
                  <c:v>14.02485995085995</c:v>
                </c:pt>
                <c:pt idx="97">
                  <c:v>11.445916461916463</c:v>
                </c:pt>
                <c:pt idx="98">
                  <c:v>8.9677542997542989</c:v>
                </c:pt>
                <c:pt idx="99">
                  <c:v>6.6055675675675669</c:v>
                </c:pt>
                <c:pt idx="100">
                  <c:v>4.3236791154791154</c:v>
                </c:pt>
                <c:pt idx="101">
                  <c:v>2.1672687960687957</c:v>
                </c:pt>
                <c:pt idx="102">
                  <c:v>0.1062190171990172</c:v>
                </c:pt>
                <c:pt idx="103">
                  <c:v>-1.7338923832923832</c:v>
                </c:pt>
                <c:pt idx="104">
                  <c:v>-3.4449503685503684</c:v>
                </c:pt>
                <c:pt idx="105">
                  <c:v>-5.0565405405405404</c:v>
                </c:pt>
                <c:pt idx="106">
                  <c:v>-6.5090761670761665</c:v>
                </c:pt>
                <c:pt idx="107">
                  <c:v>-7.8825995085995082</c:v>
                </c:pt>
                <c:pt idx="108">
                  <c:v>-9.0402014742014742</c:v>
                </c:pt>
                <c:pt idx="109">
                  <c:v>-10.240628992628992</c:v>
                </c:pt>
                <c:pt idx="110">
                  <c:v>-11.233788697788697</c:v>
                </c:pt>
                <c:pt idx="111">
                  <c:v>-12.301734643734642</c:v>
                </c:pt>
                <c:pt idx="112">
                  <c:v>-13.091174447174447</c:v>
                </c:pt>
                <c:pt idx="113">
                  <c:v>-14.143208845208846</c:v>
                </c:pt>
                <c:pt idx="114">
                  <c:v>-14.893174447174445</c:v>
                </c:pt>
                <c:pt idx="115">
                  <c:v>-15.692987714987716</c:v>
                </c:pt>
                <c:pt idx="116">
                  <c:v>-16.50776412776413</c:v>
                </c:pt>
                <c:pt idx="117">
                  <c:v>-17.26354791154791</c:v>
                </c:pt>
                <c:pt idx="118">
                  <c:v>-18.068624078624076</c:v>
                </c:pt>
                <c:pt idx="119">
                  <c:v>-18.871764127764127</c:v>
                </c:pt>
                <c:pt idx="120">
                  <c:v>-19.469090909090912</c:v>
                </c:pt>
                <c:pt idx="121">
                  <c:v>-20.113872235872236</c:v>
                </c:pt>
                <c:pt idx="122">
                  <c:v>-20.769538083538084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7 layers'!$M$10:$M$11</c:f>
              <c:numCache>
                <c:formatCode>0.00E+00</c:formatCode>
                <c:ptCount val="2"/>
                <c:pt idx="0">
                  <c:v>2.4927844710128249E-2</c:v>
                </c:pt>
                <c:pt idx="1">
                  <c:v>-2.4927844710128249E-2</c:v>
                </c:pt>
              </c:numCache>
            </c:numRef>
          </c:xVal>
          <c:yVal>
            <c:numRef>
              <c:f>'PbSCdS_br 7 layers'!$N$10:$N$11</c:f>
              <c:numCache>
                <c:formatCode>0.00</c:formatCode>
                <c:ptCount val="2"/>
                <c:pt idx="0">
                  <c:v>-22.293828009828012</c:v>
                </c:pt>
                <c:pt idx="1">
                  <c:v>-22.293828009828012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7 layers'!$M$10:$M$11</c:f>
              <c:numCache>
                <c:formatCode>0.00E+00</c:formatCode>
                <c:ptCount val="2"/>
                <c:pt idx="0">
                  <c:v>2.4927844710128249E-2</c:v>
                </c:pt>
                <c:pt idx="1">
                  <c:v>-2.4927844710128249E-2</c:v>
                </c:pt>
              </c:numCache>
            </c:numRef>
          </c:xVal>
          <c:yVal>
            <c:numRef>
              <c:f>'PbSCdS_br 7 layers'!$O$10:$O$11</c:f>
              <c:numCache>
                <c:formatCode>0.00</c:formatCode>
                <c:ptCount val="2"/>
                <c:pt idx="0">
                  <c:v>-22.055366093366096</c:v>
                </c:pt>
                <c:pt idx="1">
                  <c:v>-22.055366093366096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 layers'!$M$10:$M$11</c:f>
              <c:numCache>
                <c:formatCode>0.00E+00</c:formatCode>
                <c:ptCount val="2"/>
                <c:pt idx="0">
                  <c:v>2.4927844710128249E-2</c:v>
                </c:pt>
                <c:pt idx="1">
                  <c:v>-2.4927844710128249E-2</c:v>
                </c:pt>
              </c:numCache>
            </c:numRef>
          </c:xVal>
          <c:yVal>
            <c:numRef>
              <c:f>'PbSCdS_br 7 layers'!$P$10:$P$11</c:f>
              <c:numCache>
                <c:formatCode>0.00</c:formatCode>
                <c:ptCount val="2"/>
                <c:pt idx="0">
                  <c:v>-20.769538083538084</c:v>
                </c:pt>
                <c:pt idx="1">
                  <c:v>-20.769538083538084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7 layers'!$M$13:$M$14</c:f>
              <c:numCache>
                <c:formatCode>General</c:formatCode>
                <c:ptCount val="2"/>
                <c:pt idx="0" formatCode="0.00">
                  <c:v>0.48910819406861372</c:v>
                </c:pt>
                <c:pt idx="1">
                  <c:v>0.48910819406861372</c:v>
                </c:pt>
              </c:numCache>
            </c:numRef>
          </c:xVal>
          <c:yVal>
            <c:numRef>
              <c:f>'PbSCdS_br 7 layers'!$N$13:$N$14</c:f>
              <c:numCache>
                <c:formatCode>0.00</c:formatCode>
                <c:ptCount val="2"/>
                <c:pt idx="0">
                  <c:v>-1.4862552006552008</c:v>
                </c:pt>
                <c:pt idx="1">
                  <c:v>1.4862552006552008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 layers'!$M$15:$M$16</c:f>
              <c:numCache>
                <c:formatCode>General</c:formatCode>
                <c:ptCount val="2"/>
                <c:pt idx="0" formatCode="0.00">
                  <c:v>0.49855689420256499</c:v>
                </c:pt>
                <c:pt idx="1">
                  <c:v>0.49855689420256499</c:v>
                </c:pt>
              </c:numCache>
            </c:numRef>
          </c:xVal>
          <c:yVal>
            <c:numRef>
              <c:f>'PbSCdS_br 7 layers'!$N$15:$N$16</c:f>
              <c:numCache>
                <c:formatCode>0.00</c:formatCode>
                <c:ptCount val="2"/>
                <c:pt idx="0">
                  <c:v>-1.4862552006552008</c:v>
                </c:pt>
                <c:pt idx="1">
                  <c:v>1.4862552006552008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7 layers'!$M$18:$M$20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0.27500000000000002</c:v>
                </c:pt>
                <c:pt idx="2">
                  <c:v>0.27500000000000002</c:v>
                </c:pt>
              </c:numCache>
            </c:numRef>
          </c:xVal>
          <c:yVal>
            <c:numRef>
              <c:f>'PbSCdS_br 7 layers'!$N$18:$N$20</c:f>
              <c:numCache>
                <c:formatCode>General</c:formatCode>
                <c:ptCount val="3"/>
                <c:pt idx="0">
                  <c:v>-12.459975429975431</c:v>
                </c:pt>
                <c:pt idx="1">
                  <c:v>-12.459975429975431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7 layers'!$M$22:$M$24</c:f>
              <c:numCache>
                <c:formatCode>General</c:formatCode>
                <c:ptCount val="3"/>
                <c:pt idx="0">
                  <c:v>0</c:v>
                </c:pt>
                <c:pt idx="1">
                  <c:v>0.27500000000000002</c:v>
                </c:pt>
                <c:pt idx="2">
                  <c:v>0.27500000000000002</c:v>
                </c:pt>
              </c:numCache>
            </c:numRef>
          </c:xVal>
          <c:yVal>
            <c:numRef>
              <c:f>'PbSCdS_br 7 layers'!$N$22:$N$24</c:f>
              <c:numCache>
                <c:formatCode>General</c:formatCode>
                <c:ptCount val="3"/>
                <c:pt idx="0">
                  <c:v>-12.301734643734642</c:v>
                </c:pt>
                <c:pt idx="1">
                  <c:v>-12.301734643734642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19608"/>
        <c:axId val="514628232"/>
      </c:scatterChart>
      <c:valAx>
        <c:axId val="514619608"/>
        <c:scaling>
          <c:orientation val="minMax"/>
          <c:max val="0.54900000000000004"/>
          <c:min val="-4.99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28232"/>
        <c:crossesAt val="0"/>
        <c:crossBetween val="midCat"/>
      </c:valAx>
      <c:valAx>
        <c:axId val="514628232"/>
        <c:scaling>
          <c:orientation val="minMax"/>
          <c:max val="2.23"/>
          <c:min val="-24.6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1960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7 layers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7 layers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7 layers'!$A$10:$A$410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7 layers'!$K$10:$K$410</c:f>
              <c:numCache>
                <c:formatCode>General</c:formatCode>
                <c:ptCount val="401"/>
                <c:pt idx="0">
                  <c:v>-22.293828009828012</c:v>
                </c:pt>
                <c:pt idx="1">
                  <c:v>-23.043611793611795</c:v>
                </c:pt>
                <c:pt idx="2">
                  <c:v>-23.749366093366092</c:v>
                </c:pt>
                <c:pt idx="3">
                  <c:v>-24.276707616707618</c:v>
                </c:pt>
                <c:pt idx="4">
                  <c:v>-25.000796068796067</c:v>
                </c:pt>
                <c:pt idx="5">
                  <c:v>-25.622928746928746</c:v>
                </c:pt>
                <c:pt idx="6">
                  <c:v>-26.227754299754299</c:v>
                </c:pt>
                <c:pt idx="7">
                  <c:v>-27.018117936117935</c:v>
                </c:pt>
                <c:pt idx="8">
                  <c:v>-27.555896805896804</c:v>
                </c:pt>
                <c:pt idx="9">
                  <c:v>-28.282049140049139</c:v>
                </c:pt>
                <c:pt idx="10">
                  <c:v>-28.801857493857494</c:v>
                </c:pt>
                <c:pt idx="11">
                  <c:v>-29.550992628992624</c:v>
                </c:pt>
                <c:pt idx="12">
                  <c:v>-30.189626535626537</c:v>
                </c:pt>
                <c:pt idx="13">
                  <c:v>-30.835513513513511</c:v>
                </c:pt>
                <c:pt idx="14">
                  <c:v>-31.372162162162162</c:v>
                </c:pt>
                <c:pt idx="15">
                  <c:v>-31.987479115479115</c:v>
                </c:pt>
                <c:pt idx="16">
                  <c:v>-32.612280098280095</c:v>
                </c:pt>
                <c:pt idx="17">
                  <c:v>-33.038235872235873</c:v>
                </c:pt>
                <c:pt idx="18">
                  <c:v>-33.862535626535625</c:v>
                </c:pt>
                <c:pt idx="19">
                  <c:v>-34.383960687960688</c:v>
                </c:pt>
                <c:pt idx="20">
                  <c:v>-35.166589680589681</c:v>
                </c:pt>
                <c:pt idx="21">
                  <c:v>-35.092756756756756</c:v>
                </c:pt>
                <c:pt idx="22">
                  <c:v>-34.722525798525801</c:v>
                </c:pt>
                <c:pt idx="23">
                  <c:v>-34.284447174447173</c:v>
                </c:pt>
                <c:pt idx="24">
                  <c:v>-33.520481572481572</c:v>
                </c:pt>
                <c:pt idx="25">
                  <c:v>-32.897484029484026</c:v>
                </c:pt>
                <c:pt idx="26">
                  <c:v>-32.356294840294844</c:v>
                </c:pt>
                <c:pt idx="27">
                  <c:v>-31.688466830466833</c:v>
                </c:pt>
                <c:pt idx="28">
                  <c:v>-31.076270270270275</c:v>
                </c:pt>
                <c:pt idx="29">
                  <c:v>-30.207636363636361</c:v>
                </c:pt>
                <c:pt idx="30">
                  <c:v>-29.685415233415235</c:v>
                </c:pt>
                <c:pt idx="31">
                  <c:v>-28.993061425061423</c:v>
                </c:pt>
                <c:pt idx="32">
                  <c:v>-28.415371007371007</c:v>
                </c:pt>
                <c:pt idx="33">
                  <c:v>-27.592049140049138</c:v>
                </c:pt>
                <c:pt idx="34">
                  <c:v>-26.924024570024571</c:v>
                </c:pt>
                <c:pt idx="35">
                  <c:v>-26.254992628992628</c:v>
                </c:pt>
                <c:pt idx="36">
                  <c:v>-25.675140049140051</c:v>
                </c:pt>
                <c:pt idx="37">
                  <c:v>-25.000196560196564</c:v>
                </c:pt>
                <c:pt idx="38">
                  <c:v>-24.494324324324324</c:v>
                </c:pt>
                <c:pt idx="39">
                  <c:v>-23.508471744471745</c:v>
                </c:pt>
                <c:pt idx="40">
                  <c:v>-22.904019656019656</c:v>
                </c:pt>
                <c:pt idx="41">
                  <c:v>-22.055366093366093</c:v>
                </c:pt>
                <c:pt idx="42">
                  <c:v>-21.32676167076167</c:v>
                </c:pt>
                <c:pt idx="43">
                  <c:v>-20.627085995085995</c:v>
                </c:pt>
                <c:pt idx="44">
                  <c:v>-19.881980343980342</c:v>
                </c:pt>
                <c:pt idx="45">
                  <c:v>-19.024933660933659</c:v>
                </c:pt>
                <c:pt idx="46">
                  <c:v>-18.235316953316953</c:v>
                </c:pt>
                <c:pt idx="47">
                  <c:v>-17.25592628992629</c:v>
                </c:pt>
                <c:pt idx="48">
                  <c:v>-16.493017199017199</c:v>
                </c:pt>
                <c:pt idx="49">
                  <c:v>-15.537371007371005</c:v>
                </c:pt>
                <c:pt idx="50">
                  <c:v>-14.64392628992629</c:v>
                </c:pt>
                <c:pt idx="51">
                  <c:v>-13.527675675675678</c:v>
                </c:pt>
                <c:pt idx="52">
                  <c:v>-12.459975429975431</c:v>
                </c:pt>
                <c:pt idx="53">
                  <c:v>-11.232511056511056</c:v>
                </c:pt>
                <c:pt idx="54">
                  <c:v>-10.089832923832923</c:v>
                </c:pt>
                <c:pt idx="55">
                  <c:v>-8.8873071253071263</c:v>
                </c:pt>
                <c:pt idx="56">
                  <c:v>-7.5047567567567572</c:v>
                </c:pt>
                <c:pt idx="57">
                  <c:v>-6.0424963144963151</c:v>
                </c:pt>
                <c:pt idx="58">
                  <c:v>-4.5244034398034394</c:v>
                </c:pt>
                <c:pt idx="59">
                  <c:v>-2.8098987714987715</c:v>
                </c:pt>
                <c:pt idx="60">
                  <c:v>-1.0495051597051597</c:v>
                </c:pt>
                <c:pt idx="61">
                  <c:v>0.81023882063882069</c:v>
                </c:pt>
                <c:pt idx="62">
                  <c:v>2.7859651105651109</c:v>
                </c:pt>
                <c:pt idx="63">
                  <c:v>4.8542461916461921</c:v>
                </c:pt>
                <c:pt idx="64">
                  <c:v>7.0243832923832938</c:v>
                </c:pt>
                <c:pt idx="65">
                  <c:v>9.3046240786240801</c:v>
                </c:pt>
                <c:pt idx="66">
                  <c:v>11.676240786240786</c:v>
                </c:pt>
                <c:pt idx="67">
                  <c:v>14.130491400491401</c:v>
                </c:pt>
                <c:pt idx="68">
                  <c:v>16.691208845208845</c:v>
                </c:pt>
                <c:pt idx="69">
                  <c:v>19.327646191646192</c:v>
                </c:pt>
                <c:pt idx="70">
                  <c:v>22.03669778869779</c:v>
                </c:pt>
                <c:pt idx="71">
                  <c:v>24.836702702702702</c:v>
                </c:pt>
                <c:pt idx="72">
                  <c:v>27.736122850122854</c:v>
                </c:pt>
                <c:pt idx="73">
                  <c:v>30.64453071253071</c:v>
                </c:pt>
                <c:pt idx="74">
                  <c:v>33.679572481572478</c:v>
                </c:pt>
                <c:pt idx="75">
                  <c:v>36.756407862407869</c:v>
                </c:pt>
                <c:pt idx="76">
                  <c:v>39.924270270270277</c:v>
                </c:pt>
                <c:pt idx="77">
                  <c:v>43.122791154791159</c:v>
                </c:pt>
                <c:pt idx="78">
                  <c:v>46.435061425061427</c:v>
                </c:pt>
                <c:pt idx="79">
                  <c:v>49.824324324324323</c:v>
                </c:pt>
                <c:pt idx="80">
                  <c:v>53.293022113022118</c:v>
                </c:pt>
                <c:pt idx="81">
                  <c:v>56.803685503685507</c:v>
                </c:pt>
                <c:pt idx="82">
                  <c:v>56.849533169533167</c:v>
                </c:pt>
                <c:pt idx="83">
                  <c:v>53.616019656019652</c:v>
                </c:pt>
                <c:pt idx="84">
                  <c:v>50.280442260442257</c:v>
                </c:pt>
                <c:pt idx="85">
                  <c:v>46.920938574938575</c:v>
                </c:pt>
                <c:pt idx="86">
                  <c:v>43.668992628992626</c:v>
                </c:pt>
                <c:pt idx="87">
                  <c:v>40.45830466830467</c:v>
                </c:pt>
                <c:pt idx="88">
                  <c:v>37.285911547911553</c:v>
                </c:pt>
                <c:pt idx="89">
                  <c:v>34.172398034398036</c:v>
                </c:pt>
                <c:pt idx="90">
                  <c:v>31.092992628992626</c:v>
                </c:pt>
                <c:pt idx="91">
                  <c:v>28.065336609336612</c:v>
                </c:pt>
                <c:pt idx="92">
                  <c:v>25.117705159705157</c:v>
                </c:pt>
                <c:pt idx="93">
                  <c:v>22.237926289926289</c:v>
                </c:pt>
                <c:pt idx="94">
                  <c:v>19.417818181818184</c:v>
                </c:pt>
                <c:pt idx="95">
                  <c:v>16.691390663390663</c:v>
                </c:pt>
                <c:pt idx="96">
                  <c:v>14.02485995085995</c:v>
                </c:pt>
                <c:pt idx="97">
                  <c:v>11.445916461916463</c:v>
                </c:pt>
                <c:pt idx="98">
                  <c:v>8.9677542997542989</c:v>
                </c:pt>
                <c:pt idx="99">
                  <c:v>6.6055675675675669</c:v>
                </c:pt>
                <c:pt idx="100">
                  <c:v>4.3236791154791154</c:v>
                </c:pt>
                <c:pt idx="101">
                  <c:v>2.1672687960687957</c:v>
                </c:pt>
                <c:pt idx="102">
                  <c:v>0.1062190171990172</c:v>
                </c:pt>
                <c:pt idx="103">
                  <c:v>-1.7338923832923832</c:v>
                </c:pt>
                <c:pt idx="104">
                  <c:v>-3.4449503685503684</c:v>
                </c:pt>
                <c:pt idx="105">
                  <c:v>-5.0565405405405404</c:v>
                </c:pt>
                <c:pt idx="106">
                  <c:v>-6.5090761670761665</c:v>
                </c:pt>
                <c:pt idx="107">
                  <c:v>-7.8825995085995082</c:v>
                </c:pt>
                <c:pt idx="108">
                  <c:v>-9.0402014742014742</c:v>
                </c:pt>
                <c:pt idx="109">
                  <c:v>-10.240628992628992</c:v>
                </c:pt>
                <c:pt idx="110">
                  <c:v>-11.233788697788697</c:v>
                </c:pt>
                <c:pt idx="111">
                  <c:v>-12.301734643734642</c:v>
                </c:pt>
                <c:pt idx="112">
                  <c:v>-13.091174447174447</c:v>
                </c:pt>
                <c:pt idx="113">
                  <c:v>-14.143208845208846</c:v>
                </c:pt>
                <c:pt idx="114">
                  <c:v>-14.893174447174445</c:v>
                </c:pt>
                <c:pt idx="115">
                  <c:v>-15.692987714987716</c:v>
                </c:pt>
                <c:pt idx="116">
                  <c:v>-16.50776412776413</c:v>
                </c:pt>
                <c:pt idx="117">
                  <c:v>-17.26354791154791</c:v>
                </c:pt>
                <c:pt idx="118">
                  <c:v>-18.068624078624076</c:v>
                </c:pt>
                <c:pt idx="119">
                  <c:v>-18.871764127764127</c:v>
                </c:pt>
                <c:pt idx="120">
                  <c:v>-19.469090909090912</c:v>
                </c:pt>
                <c:pt idx="121">
                  <c:v>-20.113872235872236</c:v>
                </c:pt>
                <c:pt idx="122">
                  <c:v>-20.769538083538084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27056"/>
        <c:axId val="514626664"/>
      </c:scatterChart>
      <c:valAx>
        <c:axId val="514627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26664"/>
        <c:crossesAt val="0"/>
        <c:crossBetween val="midCat"/>
      </c:valAx>
      <c:valAx>
        <c:axId val="5146266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2705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6layers_dark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6layers_dark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6layers_dark'!$A$10:$A$410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6layers_dark'!$K$10:$K$410</c:f>
              <c:numCache>
                <c:formatCode>General</c:formatCode>
                <c:ptCount val="401"/>
                <c:pt idx="0">
                  <c:v>1.2877641277641277E-3</c:v>
                </c:pt>
                <c:pt idx="1">
                  <c:v>-0.13895842751842752</c:v>
                </c:pt>
                <c:pt idx="2">
                  <c:v>-0.2841882555282555</c:v>
                </c:pt>
                <c:pt idx="3">
                  <c:v>-0.44126314496314495</c:v>
                </c:pt>
                <c:pt idx="4">
                  <c:v>-0.61285552825552825</c:v>
                </c:pt>
                <c:pt idx="5">
                  <c:v>-0.80533808353808356</c:v>
                </c:pt>
                <c:pt idx="6">
                  <c:v>-1.0194511056511057</c:v>
                </c:pt>
                <c:pt idx="7">
                  <c:v>-1.2555513513513512</c:v>
                </c:pt>
                <c:pt idx="8">
                  <c:v>-1.5165449631449632</c:v>
                </c:pt>
                <c:pt idx="9">
                  <c:v>-1.7978289926289925</c:v>
                </c:pt>
                <c:pt idx="10">
                  <c:v>-2.1038692874692875</c:v>
                </c:pt>
                <c:pt idx="11">
                  <c:v>-2.4321945945945944</c:v>
                </c:pt>
                <c:pt idx="12">
                  <c:v>-2.7841724815724813</c:v>
                </c:pt>
                <c:pt idx="13">
                  <c:v>-3.1580874692874694</c:v>
                </c:pt>
                <c:pt idx="14">
                  <c:v>-3.5517941031941036</c:v>
                </c:pt>
                <c:pt idx="15">
                  <c:v>-3.9684398034398036</c:v>
                </c:pt>
                <c:pt idx="16">
                  <c:v>-4.4037454545454553</c:v>
                </c:pt>
                <c:pt idx="17">
                  <c:v>-4.8646486486486484</c:v>
                </c:pt>
                <c:pt idx="18">
                  <c:v>-5.3045307125307133</c:v>
                </c:pt>
                <c:pt idx="19">
                  <c:v>-5.8018476658476654</c:v>
                </c:pt>
                <c:pt idx="20">
                  <c:v>-6.3188009828009823</c:v>
                </c:pt>
                <c:pt idx="21">
                  <c:v>-6.2894152334152338</c:v>
                </c:pt>
                <c:pt idx="22">
                  <c:v>-5.7356117936117936</c:v>
                </c:pt>
                <c:pt idx="23">
                  <c:v>-5.2126584766584765</c:v>
                </c:pt>
                <c:pt idx="24">
                  <c:v>-4.72157542997543</c:v>
                </c:pt>
                <c:pt idx="25">
                  <c:v>-4.2597832923832923</c:v>
                </c:pt>
                <c:pt idx="26">
                  <c:v>-3.8185238329238333</c:v>
                </c:pt>
                <c:pt idx="27">
                  <c:v>-3.409209828009828</c:v>
                </c:pt>
                <c:pt idx="28">
                  <c:v>-3.0184982800982798</c:v>
                </c:pt>
                <c:pt idx="29">
                  <c:v>-2.6572933660933664</c:v>
                </c:pt>
                <c:pt idx="30">
                  <c:v>-2.3183336609336607</c:v>
                </c:pt>
                <c:pt idx="31">
                  <c:v>-2.0043361179361177</c:v>
                </c:pt>
                <c:pt idx="32">
                  <c:v>-1.712927764127764</c:v>
                </c:pt>
                <c:pt idx="33">
                  <c:v>-1.4446471744471745</c:v>
                </c:pt>
                <c:pt idx="34">
                  <c:v>-1.1982653562653565</c:v>
                </c:pt>
                <c:pt idx="35">
                  <c:v>-0.97417936117936121</c:v>
                </c:pt>
                <c:pt idx="36">
                  <c:v>-0.77089385749385753</c:v>
                </c:pt>
                <c:pt idx="37">
                  <c:v>-0.58820393120393122</c:v>
                </c:pt>
                <c:pt idx="38">
                  <c:v>-0.42424805896805895</c:v>
                </c:pt>
                <c:pt idx="39">
                  <c:v>-0.27380039312039312</c:v>
                </c:pt>
                <c:pt idx="40">
                  <c:v>-0.13396668304668305</c:v>
                </c:pt>
                <c:pt idx="41">
                  <c:v>1.006928746928747E-3</c:v>
                </c:pt>
                <c:pt idx="42">
                  <c:v>0.13892319410319409</c:v>
                </c:pt>
                <c:pt idx="43">
                  <c:v>0.28547577395577395</c:v>
                </c:pt>
                <c:pt idx="44">
                  <c:v>0.44863832923832919</c:v>
                </c:pt>
                <c:pt idx="45">
                  <c:v>0.63347321867321871</c:v>
                </c:pt>
                <c:pt idx="46">
                  <c:v>0.8427882063882064</c:v>
                </c:pt>
                <c:pt idx="47">
                  <c:v>1.0804309582309581</c:v>
                </c:pt>
                <c:pt idx="48">
                  <c:v>1.3495656019656019</c:v>
                </c:pt>
                <c:pt idx="49">
                  <c:v>1.6504904176904178</c:v>
                </c:pt>
                <c:pt idx="50">
                  <c:v>1.9844314496314499</c:v>
                </c:pt>
                <c:pt idx="51">
                  <c:v>2.3556250614250613</c:v>
                </c:pt>
                <c:pt idx="52">
                  <c:v>2.7627872235872237</c:v>
                </c:pt>
                <c:pt idx="53">
                  <c:v>3.2059046683046684</c:v>
                </c:pt>
                <c:pt idx="54">
                  <c:v>3.691305651105651</c:v>
                </c:pt>
                <c:pt idx="55">
                  <c:v>4.2114491400491403</c:v>
                </c:pt>
                <c:pt idx="56">
                  <c:v>4.780209828009828</c:v>
                </c:pt>
                <c:pt idx="57">
                  <c:v>5.4061916461916466</c:v>
                </c:pt>
                <c:pt idx="58">
                  <c:v>6.0501326781326776</c:v>
                </c:pt>
                <c:pt idx="59">
                  <c:v>6.7394987714987709</c:v>
                </c:pt>
                <c:pt idx="60">
                  <c:v>7.4833513513513514</c:v>
                </c:pt>
                <c:pt idx="61">
                  <c:v>8.2786289926289935</c:v>
                </c:pt>
                <c:pt idx="62">
                  <c:v>9.1162162162162161</c:v>
                </c:pt>
                <c:pt idx="63">
                  <c:v>10.019823095823096</c:v>
                </c:pt>
                <c:pt idx="64">
                  <c:v>10.972063882063882</c:v>
                </c:pt>
                <c:pt idx="65">
                  <c:v>11.981547911547912</c:v>
                </c:pt>
                <c:pt idx="66">
                  <c:v>13.055081081081081</c:v>
                </c:pt>
                <c:pt idx="67">
                  <c:v>14.201149877149877</c:v>
                </c:pt>
                <c:pt idx="68">
                  <c:v>15.401071253071251</c:v>
                </c:pt>
                <c:pt idx="69">
                  <c:v>16.680648648648649</c:v>
                </c:pt>
                <c:pt idx="70">
                  <c:v>18.039813267813269</c:v>
                </c:pt>
                <c:pt idx="71">
                  <c:v>19.4712628992629</c:v>
                </c:pt>
                <c:pt idx="72">
                  <c:v>21.007002457002457</c:v>
                </c:pt>
                <c:pt idx="73">
                  <c:v>22.628412776412777</c:v>
                </c:pt>
                <c:pt idx="74">
                  <c:v>24.374176904176903</c:v>
                </c:pt>
                <c:pt idx="75">
                  <c:v>26.236324324324322</c:v>
                </c:pt>
                <c:pt idx="76">
                  <c:v>28.246560196560196</c:v>
                </c:pt>
                <c:pt idx="77">
                  <c:v>30.396609336609341</c:v>
                </c:pt>
                <c:pt idx="78">
                  <c:v>32.698044226044225</c:v>
                </c:pt>
                <c:pt idx="79">
                  <c:v>35.192584766584766</c:v>
                </c:pt>
                <c:pt idx="80">
                  <c:v>37.90836855036855</c:v>
                </c:pt>
                <c:pt idx="81">
                  <c:v>40.833238329238334</c:v>
                </c:pt>
                <c:pt idx="82">
                  <c:v>41.00548402948403</c:v>
                </c:pt>
                <c:pt idx="83">
                  <c:v>38.28376412776413</c:v>
                </c:pt>
                <c:pt idx="84">
                  <c:v>35.633631449631451</c:v>
                </c:pt>
                <c:pt idx="85">
                  <c:v>33.139597051597057</c:v>
                </c:pt>
                <c:pt idx="86">
                  <c:v>30.758604422604421</c:v>
                </c:pt>
                <c:pt idx="87">
                  <c:v>28.500191646191645</c:v>
                </c:pt>
                <c:pt idx="88">
                  <c:v>26.384943488943485</c:v>
                </c:pt>
                <c:pt idx="89">
                  <c:v>24.382427518427516</c:v>
                </c:pt>
                <c:pt idx="90">
                  <c:v>22.522373464373466</c:v>
                </c:pt>
                <c:pt idx="91">
                  <c:v>20.79639312039312</c:v>
                </c:pt>
                <c:pt idx="92">
                  <c:v>19.165705159705158</c:v>
                </c:pt>
                <c:pt idx="93">
                  <c:v>17.626230958230959</c:v>
                </c:pt>
                <c:pt idx="94">
                  <c:v>16.20190171990172</c:v>
                </c:pt>
                <c:pt idx="95">
                  <c:v>14.865405405405404</c:v>
                </c:pt>
                <c:pt idx="96">
                  <c:v>13.595405405405407</c:v>
                </c:pt>
                <c:pt idx="97">
                  <c:v>12.425346437346438</c:v>
                </c:pt>
                <c:pt idx="98">
                  <c:v>11.319882063882064</c:v>
                </c:pt>
                <c:pt idx="99">
                  <c:v>10.294314496314497</c:v>
                </c:pt>
                <c:pt idx="100">
                  <c:v>9.3363538083538078</c:v>
                </c:pt>
                <c:pt idx="101">
                  <c:v>8.4371302211302197</c:v>
                </c:pt>
                <c:pt idx="102">
                  <c:v>7.6059852579852576</c:v>
                </c:pt>
                <c:pt idx="103">
                  <c:v>6.8326191646191647</c:v>
                </c:pt>
                <c:pt idx="104">
                  <c:v>6.1176216216216224</c:v>
                </c:pt>
                <c:pt idx="105">
                  <c:v>5.4536068796068804</c:v>
                </c:pt>
                <c:pt idx="106">
                  <c:v>4.8226058968058965</c:v>
                </c:pt>
                <c:pt idx="107">
                  <c:v>4.2590712530712533</c:v>
                </c:pt>
                <c:pt idx="108">
                  <c:v>3.7390574938574939</c:v>
                </c:pt>
                <c:pt idx="109">
                  <c:v>3.2606486486486488</c:v>
                </c:pt>
                <c:pt idx="110">
                  <c:v>2.8209105651105655</c:v>
                </c:pt>
                <c:pt idx="111">
                  <c:v>2.4202570024570025</c:v>
                </c:pt>
                <c:pt idx="112">
                  <c:v>2.056244226044226</c:v>
                </c:pt>
                <c:pt idx="113">
                  <c:v>1.7268599508599509</c:v>
                </c:pt>
                <c:pt idx="114">
                  <c:v>1.4302363636363638</c:v>
                </c:pt>
                <c:pt idx="115">
                  <c:v>1.1648176904176906</c:v>
                </c:pt>
                <c:pt idx="116">
                  <c:v>0.93041916461916463</c:v>
                </c:pt>
                <c:pt idx="117">
                  <c:v>0.72258771498771501</c:v>
                </c:pt>
                <c:pt idx="118">
                  <c:v>0.54094103194103205</c:v>
                </c:pt>
                <c:pt idx="119">
                  <c:v>0.38093877149877153</c:v>
                </c:pt>
                <c:pt idx="120">
                  <c:v>0.24206982800982801</c:v>
                </c:pt>
                <c:pt idx="121">
                  <c:v>0.11729636363636363</c:v>
                </c:pt>
                <c:pt idx="122">
                  <c:v>1.0185749385749384E-3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6layers_dark'!$M$10:$M$11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6layers_dark'!$N$10:$N$11</c:f>
              <c:numCache>
                <c:formatCode>0.00</c:formatCode>
                <c:ptCount val="2"/>
                <c:pt idx="0">
                  <c:v>1.2877641277641285E-3</c:v>
                </c:pt>
                <c:pt idx="1">
                  <c:v>1.2877641277641285E-3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6layers_dark'!$M$10:$M$11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6layers_dark'!$O$10:$O$11</c:f>
              <c:numCache>
                <c:formatCode>0.00</c:formatCode>
                <c:ptCount val="2"/>
                <c:pt idx="0">
                  <c:v>1.0069287469287481E-3</c:v>
                </c:pt>
                <c:pt idx="1">
                  <c:v>1.0069287469287481E-3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6layers_dark'!$M$10:$M$11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6layers_dark'!$P$10:$P$11</c:f>
              <c:numCache>
                <c:formatCode>0.00</c:formatCode>
                <c:ptCount val="2"/>
                <c:pt idx="0">
                  <c:v>1.0185749385749384E-3</c:v>
                </c:pt>
                <c:pt idx="1">
                  <c:v>1.0185749385749384E-3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6layers_dark'!$M$13:$M$14</c:f>
              <c:numCache>
                <c:formatCode>General</c:formatCode>
                <c:ptCount val="2"/>
                <c:pt idx="0" formatCode="0.00">
                  <c:v>-1.8650474221369381E-4</c:v>
                </c:pt>
                <c:pt idx="1">
                  <c:v>-1.8650474221369381E-4</c:v>
                </c:pt>
              </c:numCache>
            </c:numRef>
          </c:xVal>
          <c:yVal>
            <c:numRef>
              <c:f>'PbSCdS_br 6layers_dark'!$N$13:$N$14</c:f>
              <c:numCache>
                <c:formatCode>0.00</c:formatCode>
                <c:ptCount val="2"/>
                <c:pt idx="0">
                  <c:v>6.7128583128583206E-5</c:v>
                </c:pt>
                <c:pt idx="1">
                  <c:v>-6.7128583128583206E-5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6layers_dark'!$M$15:$M$16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6layers_dark'!$N$15:$N$16</c:f>
              <c:numCache>
                <c:formatCode>0.00</c:formatCode>
                <c:ptCount val="2"/>
                <c:pt idx="0">
                  <c:v>6.7128583128583206E-5</c:v>
                </c:pt>
                <c:pt idx="1">
                  <c:v>-6.7128583128583206E-5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6layers_dark'!$M$18:$M$20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'PbSCdS_br 6layers_dark'!$N$18:$N$20</c:f>
              <c:numCache>
                <c:formatCode>General</c:formatCode>
                <c:ptCount val="3"/>
                <c:pt idx="0">
                  <c:v>1.006928746928747E-3</c:v>
                </c:pt>
                <c:pt idx="1">
                  <c:v>1.006928746928747E-3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6layers_dark'!$M$22:$M$24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'PbSCdS_br 6layers_dark'!$N$22:$N$24</c:f>
              <c:numCache>
                <c:formatCode>General</c:formatCode>
                <c:ptCount val="3"/>
                <c:pt idx="0">
                  <c:v>0.24206982800982801</c:v>
                </c:pt>
                <c:pt idx="1">
                  <c:v>0.24206982800982801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30584"/>
        <c:axId val="514627448"/>
      </c:scatterChart>
      <c:valAx>
        <c:axId val="514630584"/>
        <c:scaling>
          <c:orientation val="minMax"/>
          <c:max val="-2.1000000000000001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27448"/>
        <c:crossesAt val="0"/>
        <c:crossBetween val="midCat"/>
      </c:valAx>
      <c:valAx>
        <c:axId val="514627448"/>
        <c:scaling>
          <c:orientation val="minMax"/>
          <c:max val="-1.1E-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0584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414860681114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6layers_dark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6layers_dark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6layers_dark'!$A$10:$A$410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6layers_dark'!$K$10:$K$410</c:f>
              <c:numCache>
                <c:formatCode>General</c:formatCode>
                <c:ptCount val="401"/>
                <c:pt idx="0">
                  <c:v>1.2877641277641277E-3</c:v>
                </c:pt>
                <c:pt idx="1">
                  <c:v>-0.13895842751842752</c:v>
                </c:pt>
                <c:pt idx="2">
                  <c:v>-0.2841882555282555</c:v>
                </c:pt>
                <c:pt idx="3">
                  <c:v>-0.44126314496314495</c:v>
                </c:pt>
                <c:pt idx="4">
                  <c:v>-0.61285552825552825</c:v>
                </c:pt>
                <c:pt idx="5">
                  <c:v>-0.80533808353808356</c:v>
                </c:pt>
                <c:pt idx="6">
                  <c:v>-1.0194511056511057</c:v>
                </c:pt>
                <c:pt idx="7">
                  <c:v>-1.2555513513513512</c:v>
                </c:pt>
                <c:pt idx="8">
                  <c:v>-1.5165449631449632</c:v>
                </c:pt>
                <c:pt idx="9">
                  <c:v>-1.7978289926289925</c:v>
                </c:pt>
                <c:pt idx="10">
                  <c:v>-2.1038692874692875</c:v>
                </c:pt>
                <c:pt idx="11">
                  <c:v>-2.4321945945945944</c:v>
                </c:pt>
                <c:pt idx="12">
                  <c:v>-2.7841724815724813</c:v>
                </c:pt>
                <c:pt idx="13">
                  <c:v>-3.1580874692874694</c:v>
                </c:pt>
                <c:pt idx="14">
                  <c:v>-3.5517941031941036</c:v>
                </c:pt>
                <c:pt idx="15">
                  <c:v>-3.9684398034398036</c:v>
                </c:pt>
                <c:pt idx="16">
                  <c:v>-4.4037454545454553</c:v>
                </c:pt>
                <c:pt idx="17">
                  <c:v>-4.8646486486486484</c:v>
                </c:pt>
                <c:pt idx="18">
                  <c:v>-5.3045307125307133</c:v>
                </c:pt>
                <c:pt idx="19">
                  <c:v>-5.8018476658476654</c:v>
                </c:pt>
                <c:pt idx="20">
                  <c:v>-6.3188009828009823</c:v>
                </c:pt>
                <c:pt idx="21">
                  <c:v>-6.2894152334152338</c:v>
                </c:pt>
                <c:pt idx="22">
                  <c:v>-5.7356117936117936</c:v>
                </c:pt>
                <c:pt idx="23">
                  <c:v>-5.2126584766584765</c:v>
                </c:pt>
                <c:pt idx="24">
                  <c:v>-4.72157542997543</c:v>
                </c:pt>
                <c:pt idx="25">
                  <c:v>-4.2597832923832923</c:v>
                </c:pt>
                <c:pt idx="26">
                  <c:v>-3.8185238329238333</c:v>
                </c:pt>
                <c:pt idx="27">
                  <c:v>-3.409209828009828</c:v>
                </c:pt>
                <c:pt idx="28">
                  <c:v>-3.0184982800982798</c:v>
                </c:pt>
                <c:pt idx="29">
                  <c:v>-2.6572933660933664</c:v>
                </c:pt>
                <c:pt idx="30">
                  <c:v>-2.3183336609336607</c:v>
                </c:pt>
                <c:pt idx="31">
                  <c:v>-2.0043361179361177</c:v>
                </c:pt>
                <c:pt idx="32">
                  <c:v>-1.712927764127764</c:v>
                </c:pt>
                <c:pt idx="33">
                  <c:v>-1.4446471744471745</c:v>
                </c:pt>
                <c:pt idx="34">
                  <c:v>-1.1982653562653565</c:v>
                </c:pt>
                <c:pt idx="35">
                  <c:v>-0.97417936117936121</c:v>
                </c:pt>
                <c:pt idx="36">
                  <c:v>-0.77089385749385753</c:v>
                </c:pt>
                <c:pt idx="37">
                  <c:v>-0.58820393120393122</c:v>
                </c:pt>
                <c:pt idx="38">
                  <c:v>-0.42424805896805895</c:v>
                </c:pt>
                <c:pt idx="39">
                  <c:v>-0.27380039312039312</c:v>
                </c:pt>
                <c:pt idx="40">
                  <c:v>-0.13396668304668305</c:v>
                </c:pt>
                <c:pt idx="41">
                  <c:v>1.006928746928747E-3</c:v>
                </c:pt>
                <c:pt idx="42">
                  <c:v>0.13892319410319409</c:v>
                </c:pt>
                <c:pt idx="43">
                  <c:v>0.28547577395577395</c:v>
                </c:pt>
                <c:pt idx="44">
                  <c:v>0.44863832923832919</c:v>
                </c:pt>
                <c:pt idx="45">
                  <c:v>0.63347321867321871</c:v>
                </c:pt>
                <c:pt idx="46">
                  <c:v>0.8427882063882064</c:v>
                </c:pt>
                <c:pt idx="47">
                  <c:v>1.0804309582309581</c:v>
                </c:pt>
                <c:pt idx="48">
                  <c:v>1.3495656019656019</c:v>
                </c:pt>
                <c:pt idx="49">
                  <c:v>1.6504904176904178</c:v>
                </c:pt>
                <c:pt idx="50">
                  <c:v>1.9844314496314499</c:v>
                </c:pt>
                <c:pt idx="51">
                  <c:v>2.3556250614250613</c:v>
                </c:pt>
                <c:pt idx="52">
                  <c:v>2.7627872235872237</c:v>
                </c:pt>
                <c:pt idx="53">
                  <c:v>3.2059046683046684</c:v>
                </c:pt>
                <c:pt idx="54">
                  <c:v>3.691305651105651</c:v>
                </c:pt>
                <c:pt idx="55">
                  <c:v>4.2114491400491403</c:v>
                </c:pt>
                <c:pt idx="56">
                  <c:v>4.780209828009828</c:v>
                </c:pt>
                <c:pt idx="57">
                  <c:v>5.4061916461916466</c:v>
                </c:pt>
                <c:pt idx="58">
                  <c:v>6.0501326781326776</c:v>
                </c:pt>
                <c:pt idx="59">
                  <c:v>6.7394987714987709</c:v>
                </c:pt>
                <c:pt idx="60">
                  <c:v>7.4833513513513514</c:v>
                </c:pt>
                <c:pt idx="61">
                  <c:v>8.2786289926289935</c:v>
                </c:pt>
                <c:pt idx="62">
                  <c:v>9.1162162162162161</c:v>
                </c:pt>
                <c:pt idx="63">
                  <c:v>10.019823095823096</c:v>
                </c:pt>
                <c:pt idx="64">
                  <c:v>10.972063882063882</c:v>
                </c:pt>
                <c:pt idx="65">
                  <c:v>11.981547911547912</c:v>
                </c:pt>
                <c:pt idx="66">
                  <c:v>13.055081081081081</c:v>
                </c:pt>
                <c:pt idx="67">
                  <c:v>14.201149877149877</c:v>
                </c:pt>
                <c:pt idx="68">
                  <c:v>15.401071253071251</c:v>
                </c:pt>
                <c:pt idx="69">
                  <c:v>16.680648648648649</c:v>
                </c:pt>
                <c:pt idx="70">
                  <c:v>18.039813267813269</c:v>
                </c:pt>
                <c:pt idx="71">
                  <c:v>19.4712628992629</c:v>
                </c:pt>
                <c:pt idx="72">
                  <c:v>21.007002457002457</c:v>
                </c:pt>
                <c:pt idx="73">
                  <c:v>22.628412776412777</c:v>
                </c:pt>
                <c:pt idx="74">
                  <c:v>24.374176904176903</c:v>
                </c:pt>
                <c:pt idx="75">
                  <c:v>26.236324324324322</c:v>
                </c:pt>
                <c:pt idx="76">
                  <c:v>28.246560196560196</c:v>
                </c:pt>
                <c:pt idx="77">
                  <c:v>30.396609336609341</c:v>
                </c:pt>
                <c:pt idx="78">
                  <c:v>32.698044226044225</c:v>
                </c:pt>
                <c:pt idx="79">
                  <c:v>35.192584766584766</c:v>
                </c:pt>
                <c:pt idx="80">
                  <c:v>37.90836855036855</c:v>
                </c:pt>
                <c:pt idx="81">
                  <c:v>40.833238329238334</c:v>
                </c:pt>
                <c:pt idx="82">
                  <c:v>41.00548402948403</c:v>
                </c:pt>
                <c:pt idx="83">
                  <c:v>38.28376412776413</c:v>
                </c:pt>
                <c:pt idx="84">
                  <c:v>35.633631449631451</c:v>
                </c:pt>
                <c:pt idx="85">
                  <c:v>33.139597051597057</c:v>
                </c:pt>
                <c:pt idx="86">
                  <c:v>30.758604422604421</c:v>
                </c:pt>
                <c:pt idx="87">
                  <c:v>28.500191646191645</c:v>
                </c:pt>
                <c:pt idx="88">
                  <c:v>26.384943488943485</c:v>
                </c:pt>
                <c:pt idx="89">
                  <c:v>24.382427518427516</c:v>
                </c:pt>
                <c:pt idx="90">
                  <c:v>22.522373464373466</c:v>
                </c:pt>
                <c:pt idx="91">
                  <c:v>20.79639312039312</c:v>
                </c:pt>
                <c:pt idx="92">
                  <c:v>19.165705159705158</c:v>
                </c:pt>
                <c:pt idx="93">
                  <c:v>17.626230958230959</c:v>
                </c:pt>
                <c:pt idx="94">
                  <c:v>16.20190171990172</c:v>
                </c:pt>
                <c:pt idx="95">
                  <c:v>14.865405405405404</c:v>
                </c:pt>
                <c:pt idx="96">
                  <c:v>13.595405405405407</c:v>
                </c:pt>
                <c:pt idx="97">
                  <c:v>12.425346437346438</c:v>
                </c:pt>
                <c:pt idx="98">
                  <c:v>11.319882063882064</c:v>
                </c:pt>
                <c:pt idx="99">
                  <c:v>10.294314496314497</c:v>
                </c:pt>
                <c:pt idx="100">
                  <c:v>9.3363538083538078</c:v>
                </c:pt>
                <c:pt idx="101">
                  <c:v>8.4371302211302197</c:v>
                </c:pt>
                <c:pt idx="102">
                  <c:v>7.6059852579852576</c:v>
                </c:pt>
                <c:pt idx="103">
                  <c:v>6.8326191646191647</c:v>
                </c:pt>
                <c:pt idx="104">
                  <c:v>6.1176216216216224</c:v>
                </c:pt>
                <c:pt idx="105">
                  <c:v>5.4536068796068804</c:v>
                </c:pt>
                <c:pt idx="106">
                  <c:v>4.8226058968058965</c:v>
                </c:pt>
                <c:pt idx="107">
                  <c:v>4.2590712530712533</c:v>
                </c:pt>
                <c:pt idx="108">
                  <c:v>3.7390574938574939</c:v>
                </c:pt>
                <c:pt idx="109">
                  <c:v>3.2606486486486488</c:v>
                </c:pt>
                <c:pt idx="110">
                  <c:v>2.8209105651105655</c:v>
                </c:pt>
                <c:pt idx="111">
                  <c:v>2.4202570024570025</c:v>
                </c:pt>
                <c:pt idx="112">
                  <c:v>2.056244226044226</c:v>
                </c:pt>
                <c:pt idx="113">
                  <c:v>1.7268599508599509</c:v>
                </c:pt>
                <c:pt idx="114">
                  <c:v>1.4302363636363638</c:v>
                </c:pt>
                <c:pt idx="115">
                  <c:v>1.1648176904176906</c:v>
                </c:pt>
                <c:pt idx="116">
                  <c:v>0.93041916461916463</c:v>
                </c:pt>
                <c:pt idx="117">
                  <c:v>0.72258771498771501</c:v>
                </c:pt>
                <c:pt idx="118">
                  <c:v>0.54094103194103205</c:v>
                </c:pt>
                <c:pt idx="119">
                  <c:v>0.38093877149877153</c:v>
                </c:pt>
                <c:pt idx="120">
                  <c:v>0.24206982800982801</c:v>
                </c:pt>
                <c:pt idx="121">
                  <c:v>0.11729636363636363</c:v>
                </c:pt>
                <c:pt idx="122">
                  <c:v>1.0185749385749384E-3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33328"/>
        <c:axId val="514630976"/>
      </c:scatterChart>
      <c:valAx>
        <c:axId val="514633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0976"/>
        <c:crossesAt val="0"/>
        <c:crossBetween val="midCat"/>
      </c:valAx>
      <c:valAx>
        <c:axId val="51463097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332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6 layers2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6 layers2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6 layers2'!$A$10:$A$410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6 layers2'!$K$10:$K$410</c:f>
              <c:numCache>
                <c:formatCode>General</c:formatCode>
                <c:ptCount val="401"/>
                <c:pt idx="0">
                  <c:v>-18.731916461916462</c:v>
                </c:pt>
                <c:pt idx="1">
                  <c:v>-19.269719901719903</c:v>
                </c:pt>
                <c:pt idx="2">
                  <c:v>-19.855203931203931</c:v>
                </c:pt>
                <c:pt idx="3">
                  <c:v>-20.571813267813265</c:v>
                </c:pt>
                <c:pt idx="4">
                  <c:v>-21.289272727272728</c:v>
                </c:pt>
                <c:pt idx="5">
                  <c:v>-21.845292383292382</c:v>
                </c:pt>
                <c:pt idx="6">
                  <c:v>-22.607159705159702</c:v>
                </c:pt>
                <c:pt idx="7">
                  <c:v>-23.349877149877152</c:v>
                </c:pt>
                <c:pt idx="8">
                  <c:v>-24.141066339066342</c:v>
                </c:pt>
                <c:pt idx="9">
                  <c:v>-24.825297297297293</c:v>
                </c:pt>
                <c:pt idx="10">
                  <c:v>-25.646855036855037</c:v>
                </c:pt>
                <c:pt idx="11">
                  <c:v>-26.440378378378377</c:v>
                </c:pt>
                <c:pt idx="12">
                  <c:v>-27.341262899262901</c:v>
                </c:pt>
                <c:pt idx="13">
                  <c:v>-28.163036855036857</c:v>
                </c:pt>
                <c:pt idx="14">
                  <c:v>-29.091552825552824</c:v>
                </c:pt>
                <c:pt idx="15">
                  <c:v>-29.871872235872232</c:v>
                </c:pt>
                <c:pt idx="16">
                  <c:v>-30.827621621621617</c:v>
                </c:pt>
                <c:pt idx="17">
                  <c:v>-31.791660933660935</c:v>
                </c:pt>
                <c:pt idx="18">
                  <c:v>-32.624992628992629</c:v>
                </c:pt>
                <c:pt idx="19">
                  <c:v>-33.800196560196561</c:v>
                </c:pt>
                <c:pt idx="20">
                  <c:v>-34.65468304668304</c:v>
                </c:pt>
                <c:pt idx="21">
                  <c:v>-34.70528746928747</c:v>
                </c:pt>
                <c:pt idx="22">
                  <c:v>-33.725862407862408</c:v>
                </c:pt>
                <c:pt idx="23">
                  <c:v>-32.673965601965605</c:v>
                </c:pt>
                <c:pt idx="24">
                  <c:v>-31.764855036855039</c:v>
                </c:pt>
                <c:pt idx="25">
                  <c:v>-30.825941031941035</c:v>
                </c:pt>
                <c:pt idx="26">
                  <c:v>-29.892574938574938</c:v>
                </c:pt>
                <c:pt idx="27">
                  <c:v>-29.042958230958231</c:v>
                </c:pt>
                <c:pt idx="28">
                  <c:v>-28.178275184275183</c:v>
                </c:pt>
                <c:pt idx="29">
                  <c:v>-27.331223587223587</c:v>
                </c:pt>
                <c:pt idx="30">
                  <c:v>-26.671277641277644</c:v>
                </c:pt>
                <c:pt idx="31">
                  <c:v>-25.696992628992628</c:v>
                </c:pt>
                <c:pt idx="32">
                  <c:v>-24.867921375921377</c:v>
                </c:pt>
                <c:pt idx="33">
                  <c:v>-24.139901719901719</c:v>
                </c:pt>
                <c:pt idx="34">
                  <c:v>-23.399788697788697</c:v>
                </c:pt>
                <c:pt idx="35">
                  <c:v>-22.593665847665847</c:v>
                </c:pt>
                <c:pt idx="36">
                  <c:v>-21.870805896805898</c:v>
                </c:pt>
                <c:pt idx="37">
                  <c:v>-21.090628992628993</c:v>
                </c:pt>
                <c:pt idx="38">
                  <c:v>-20.446948402948404</c:v>
                </c:pt>
                <c:pt idx="39">
                  <c:v>-19.717818181818181</c:v>
                </c:pt>
                <c:pt idx="40">
                  <c:v>-19.046201474201474</c:v>
                </c:pt>
                <c:pt idx="41">
                  <c:v>-18.430943488943488</c:v>
                </c:pt>
                <c:pt idx="42">
                  <c:v>-17.555179361179363</c:v>
                </c:pt>
                <c:pt idx="43">
                  <c:v>-16.810201474201477</c:v>
                </c:pt>
                <c:pt idx="44">
                  <c:v>-16.027474201474199</c:v>
                </c:pt>
                <c:pt idx="45">
                  <c:v>-15.220555282555281</c:v>
                </c:pt>
                <c:pt idx="46">
                  <c:v>-14.367700245700245</c:v>
                </c:pt>
                <c:pt idx="47">
                  <c:v>-13.436938574938575</c:v>
                </c:pt>
                <c:pt idx="48">
                  <c:v>-12.542176904176904</c:v>
                </c:pt>
                <c:pt idx="49">
                  <c:v>-11.509444717444719</c:v>
                </c:pt>
                <c:pt idx="50">
                  <c:v>-10.479361179361179</c:v>
                </c:pt>
                <c:pt idx="51">
                  <c:v>-9.4127616707616699</c:v>
                </c:pt>
                <c:pt idx="52">
                  <c:v>-8.3138771498771504</c:v>
                </c:pt>
                <c:pt idx="53">
                  <c:v>-7.1378181818181821</c:v>
                </c:pt>
                <c:pt idx="54">
                  <c:v>-5.9406142506142503</c:v>
                </c:pt>
                <c:pt idx="55">
                  <c:v>-4.6576471744471748</c:v>
                </c:pt>
                <c:pt idx="56">
                  <c:v>-3.1825208845208843</c:v>
                </c:pt>
                <c:pt idx="57">
                  <c:v>-1.6292594594594594</c:v>
                </c:pt>
                <c:pt idx="58">
                  <c:v>-3.6903882063882065E-2</c:v>
                </c:pt>
                <c:pt idx="59">
                  <c:v>1.7794633906633903</c:v>
                </c:pt>
                <c:pt idx="60">
                  <c:v>3.8938609336609336</c:v>
                </c:pt>
                <c:pt idx="61">
                  <c:v>6.2286584766584774</c:v>
                </c:pt>
                <c:pt idx="62">
                  <c:v>8.9665700245700251</c:v>
                </c:pt>
                <c:pt idx="63">
                  <c:v>11.945439803439804</c:v>
                </c:pt>
                <c:pt idx="64">
                  <c:v>15.251120393120395</c:v>
                </c:pt>
                <c:pt idx="65">
                  <c:v>18.890162162162163</c:v>
                </c:pt>
                <c:pt idx="66">
                  <c:v>22.823567567567569</c:v>
                </c:pt>
                <c:pt idx="67">
                  <c:v>27.015444717444716</c:v>
                </c:pt>
                <c:pt idx="68">
                  <c:v>31.503911547911542</c:v>
                </c:pt>
                <c:pt idx="69">
                  <c:v>36.226987714987715</c:v>
                </c:pt>
                <c:pt idx="70">
                  <c:v>41.215341523341522</c:v>
                </c:pt>
                <c:pt idx="71">
                  <c:v>46.436761670761669</c:v>
                </c:pt>
                <c:pt idx="72">
                  <c:v>52.05523341523341</c:v>
                </c:pt>
                <c:pt idx="73">
                  <c:v>57.706486486486483</c:v>
                </c:pt>
                <c:pt idx="74">
                  <c:v>63.632874692874694</c:v>
                </c:pt>
                <c:pt idx="75">
                  <c:v>69.749041769041767</c:v>
                </c:pt>
                <c:pt idx="76">
                  <c:v>76.146437346437338</c:v>
                </c:pt>
                <c:pt idx="77">
                  <c:v>82.611547911547902</c:v>
                </c:pt>
                <c:pt idx="78">
                  <c:v>89.35611793611794</c:v>
                </c:pt>
                <c:pt idx="79">
                  <c:v>96.295135135135126</c:v>
                </c:pt>
                <c:pt idx="80">
                  <c:v>103.33714987714987</c:v>
                </c:pt>
                <c:pt idx="81">
                  <c:v>110.67459459459459</c:v>
                </c:pt>
                <c:pt idx="82">
                  <c:v>110.75105651105652</c:v>
                </c:pt>
                <c:pt idx="83">
                  <c:v>103.77385749385749</c:v>
                </c:pt>
                <c:pt idx="84">
                  <c:v>96.790221130221127</c:v>
                </c:pt>
                <c:pt idx="85">
                  <c:v>89.915429975429973</c:v>
                </c:pt>
                <c:pt idx="86">
                  <c:v>83.137788697788693</c:v>
                </c:pt>
                <c:pt idx="87">
                  <c:v>76.554840294840304</c:v>
                </c:pt>
                <c:pt idx="88">
                  <c:v>70.083685503685516</c:v>
                </c:pt>
                <c:pt idx="89">
                  <c:v>63.838918918918914</c:v>
                </c:pt>
                <c:pt idx="90">
                  <c:v>57.736756756756748</c:v>
                </c:pt>
                <c:pt idx="91">
                  <c:v>51.862948402948405</c:v>
                </c:pt>
                <c:pt idx="92">
                  <c:v>45.997842751842754</c:v>
                </c:pt>
                <c:pt idx="93">
                  <c:v>40.604791154791158</c:v>
                </c:pt>
                <c:pt idx="94">
                  <c:v>35.411769041769041</c:v>
                </c:pt>
                <c:pt idx="95">
                  <c:v>30.433488943488943</c:v>
                </c:pt>
                <c:pt idx="96">
                  <c:v>25.726933660933664</c:v>
                </c:pt>
                <c:pt idx="97">
                  <c:v>21.282368550368552</c:v>
                </c:pt>
                <c:pt idx="98">
                  <c:v>17.156034398034397</c:v>
                </c:pt>
                <c:pt idx="99">
                  <c:v>13.338972972972973</c:v>
                </c:pt>
                <c:pt idx="100">
                  <c:v>9.8690565110565114</c:v>
                </c:pt>
                <c:pt idx="101">
                  <c:v>6.794506142506143</c:v>
                </c:pt>
                <c:pt idx="102">
                  <c:v>4.0290368550368552</c:v>
                </c:pt>
                <c:pt idx="103">
                  <c:v>1.6113469287469286</c:v>
                </c:pt>
                <c:pt idx="104">
                  <c:v>-0.54974987714987711</c:v>
                </c:pt>
                <c:pt idx="105">
                  <c:v>-2.2959366093366089</c:v>
                </c:pt>
                <c:pt idx="106">
                  <c:v>-3.9694879606879607</c:v>
                </c:pt>
                <c:pt idx="107">
                  <c:v>-5.26604914004914</c:v>
                </c:pt>
                <c:pt idx="108">
                  <c:v>-6.5193316953316964</c:v>
                </c:pt>
                <c:pt idx="109">
                  <c:v>-7.7865110565110562</c:v>
                </c:pt>
                <c:pt idx="110">
                  <c:v>-8.884265356265356</c:v>
                </c:pt>
                <c:pt idx="111">
                  <c:v>-9.8810122850122841</c:v>
                </c:pt>
                <c:pt idx="112">
                  <c:v>-10.891203931203931</c:v>
                </c:pt>
                <c:pt idx="113">
                  <c:v>-11.788884520884521</c:v>
                </c:pt>
                <c:pt idx="114">
                  <c:v>-12.685813267813268</c:v>
                </c:pt>
                <c:pt idx="115">
                  <c:v>-13.485823095823095</c:v>
                </c:pt>
                <c:pt idx="116">
                  <c:v>-14.26753316953317</c:v>
                </c:pt>
                <c:pt idx="117">
                  <c:v>-15.021444717444716</c:v>
                </c:pt>
                <c:pt idx="118">
                  <c:v>-15.887597051597051</c:v>
                </c:pt>
                <c:pt idx="119">
                  <c:v>-16.510997542997544</c:v>
                </c:pt>
                <c:pt idx="120">
                  <c:v>-17.36293366093366</c:v>
                </c:pt>
                <c:pt idx="121">
                  <c:v>-17.88731203931204</c:v>
                </c:pt>
                <c:pt idx="122">
                  <c:v>-18.489616707616708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6 layers2'!$M$10:$M$11</c:f>
              <c:numCache>
                <c:formatCode>0.00E+00</c:formatCode>
                <c:ptCount val="2"/>
                <c:pt idx="0">
                  <c:v>2.2817980825552229E-2</c:v>
                </c:pt>
                <c:pt idx="1">
                  <c:v>-2.2817980825552229E-2</c:v>
                </c:pt>
              </c:numCache>
            </c:numRef>
          </c:xVal>
          <c:yVal>
            <c:numRef>
              <c:f>'PbSCdS_br 6 layers2'!$N$10:$N$11</c:f>
              <c:numCache>
                <c:formatCode>0.00</c:formatCode>
                <c:ptCount val="2"/>
                <c:pt idx="0">
                  <c:v>-18.731916461916462</c:v>
                </c:pt>
                <c:pt idx="1">
                  <c:v>-18.731916461916462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6 layers2'!$M$10:$M$11</c:f>
              <c:numCache>
                <c:formatCode>0.00E+00</c:formatCode>
                <c:ptCount val="2"/>
                <c:pt idx="0">
                  <c:v>2.2817980825552229E-2</c:v>
                </c:pt>
                <c:pt idx="1">
                  <c:v>-2.2817980825552229E-2</c:v>
                </c:pt>
              </c:numCache>
            </c:numRef>
          </c:xVal>
          <c:yVal>
            <c:numRef>
              <c:f>'PbSCdS_br 6 layers2'!$O$10:$O$11</c:f>
              <c:numCache>
                <c:formatCode>0.00</c:formatCode>
                <c:ptCount val="2"/>
                <c:pt idx="0">
                  <c:v>-18.430943488943488</c:v>
                </c:pt>
                <c:pt idx="1">
                  <c:v>-18.430943488943488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6 layers2'!$M$10:$M$11</c:f>
              <c:numCache>
                <c:formatCode>0.00E+00</c:formatCode>
                <c:ptCount val="2"/>
                <c:pt idx="0">
                  <c:v>2.2817980825552229E-2</c:v>
                </c:pt>
                <c:pt idx="1">
                  <c:v>-2.2817980825552229E-2</c:v>
                </c:pt>
              </c:numCache>
            </c:numRef>
          </c:xVal>
          <c:yVal>
            <c:numRef>
              <c:f>'PbSCdS_br 6 layers2'!$P$10:$P$11</c:f>
              <c:numCache>
                <c:formatCode>0.00</c:formatCode>
                <c:ptCount val="2"/>
                <c:pt idx="0">
                  <c:v>-18.489616707616712</c:v>
                </c:pt>
                <c:pt idx="1">
                  <c:v>-18.489616707616712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6 layers2'!$M$13:$M$14</c:f>
              <c:numCache>
                <c:formatCode>General</c:formatCode>
                <c:ptCount val="2"/>
                <c:pt idx="0" formatCode="0.00">
                  <c:v>0.42550793529780556</c:v>
                </c:pt>
                <c:pt idx="1">
                  <c:v>0.42550793529780556</c:v>
                </c:pt>
              </c:numCache>
            </c:numRef>
          </c:xVal>
          <c:yVal>
            <c:numRef>
              <c:f>'PbSCdS_br 6 layers2'!$N$13:$N$14</c:f>
              <c:numCache>
                <c:formatCode>0.00</c:formatCode>
                <c:ptCount val="2"/>
                <c:pt idx="0">
                  <c:v>-1.2487944307944308</c:v>
                </c:pt>
                <c:pt idx="1">
                  <c:v>1.2487944307944308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6 layers2'!$M$15:$M$16</c:f>
              <c:numCache>
                <c:formatCode>General</c:formatCode>
                <c:ptCount val="2"/>
                <c:pt idx="0" formatCode="0.00">
                  <c:v>0.45635961651104456</c:v>
                </c:pt>
                <c:pt idx="1">
                  <c:v>0.45635961651104456</c:v>
                </c:pt>
              </c:numCache>
            </c:numRef>
          </c:xVal>
          <c:yVal>
            <c:numRef>
              <c:f>'PbSCdS_br 6 layers2'!$N$15:$N$16</c:f>
              <c:numCache>
                <c:formatCode>0.00</c:formatCode>
                <c:ptCount val="2"/>
                <c:pt idx="0">
                  <c:v>-1.2487944307944308</c:v>
                </c:pt>
                <c:pt idx="1">
                  <c:v>1.2487944307944308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6 layers2'!$M$18:$M$20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0.22500000000000001</c:v>
                </c:pt>
                <c:pt idx="2">
                  <c:v>0.22500000000000001</c:v>
                </c:pt>
              </c:numCache>
            </c:numRef>
          </c:xVal>
          <c:yVal>
            <c:numRef>
              <c:f>'PbSCdS_br 6 layers2'!$N$18:$N$20</c:f>
              <c:numCache>
                <c:formatCode>General</c:formatCode>
                <c:ptCount val="3"/>
                <c:pt idx="0">
                  <c:v>-10.479361179361179</c:v>
                </c:pt>
                <c:pt idx="1">
                  <c:v>-10.479361179361179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6 layers2'!$M$22:$M$24</c:f>
              <c:numCache>
                <c:formatCode>General</c:formatCode>
                <c:ptCount val="3"/>
                <c:pt idx="0">
                  <c:v>0</c:v>
                </c:pt>
                <c:pt idx="1">
                  <c:v>0.25</c:v>
                </c:pt>
                <c:pt idx="2">
                  <c:v>0.25</c:v>
                </c:pt>
              </c:numCache>
            </c:numRef>
          </c:xVal>
          <c:yVal>
            <c:numRef>
              <c:f>'PbSCdS_br 6 layers2'!$N$22:$N$24</c:f>
              <c:numCache>
                <c:formatCode>General</c:formatCode>
                <c:ptCount val="3"/>
                <c:pt idx="0">
                  <c:v>-10.891203931203931</c:v>
                </c:pt>
                <c:pt idx="1">
                  <c:v>-10.891203931203931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34112"/>
        <c:axId val="514631760"/>
      </c:scatterChart>
      <c:valAx>
        <c:axId val="514634112"/>
        <c:scaling>
          <c:orientation val="minMax"/>
          <c:max val="0.502"/>
          <c:min val="-4.5699999999999998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1760"/>
        <c:crossesAt val="0"/>
        <c:crossBetween val="midCat"/>
      </c:valAx>
      <c:valAx>
        <c:axId val="514631760"/>
        <c:scaling>
          <c:orientation val="minMax"/>
          <c:max val="1.88"/>
          <c:min val="-20.7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411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6 layers2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6 layers2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6 layers2'!$A$10:$A$410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6 layers2'!$K$10:$K$410</c:f>
              <c:numCache>
                <c:formatCode>General</c:formatCode>
                <c:ptCount val="401"/>
                <c:pt idx="0">
                  <c:v>-18.731916461916462</c:v>
                </c:pt>
                <c:pt idx="1">
                  <c:v>-19.269719901719903</c:v>
                </c:pt>
                <c:pt idx="2">
                  <c:v>-19.855203931203931</c:v>
                </c:pt>
                <c:pt idx="3">
                  <c:v>-20.571813267813265</c:v>
                </c:pt>
                <c:pt idx="4">
                  <c:v>-21.289272727272728</c:v>
                </c:pt>
                <c:pt idx="5">
                  <c:v>-21.845292383292382</c:v>
                </c:pt>
                <c:pt idx="6">
                  <c:v>-22.607159705159702</c:v>
                </c:pt>
                <c:pt idx="7">
                  <c:v>-23.349877149877152</c:v>
                </c:pt>
                <c:pt idx="8">
                  <c:v>-24.141066339066342</c:v>
                </c:pt>
                <c:pt idx="9">
                  <c:v>-24.825297297297293</c:v>
                </c:pt>
                <c:pt idx="10">
                  <c:v>-25.646855036855037</c:v>
                </c:pt>
                <c:pt idx="11">
                  <c:v>-26.440378378378377</c:v>
                </c:pt>
                <c:pt idx="12">
                  <c:v>-27.341262899262901</c:v>
                </c:pt>
                <c:pt idx="13">
                  <c:v>-28.163036855036857</c:v>
                </c:pt>
                <c:pt idx="14">
                  <c:v>-29.091552825552824</c:v>
                </c:pt>
                <c:pt idx="15">
                  <c:v>-29.871872235872232</c:v>
                </c:pt>
                <c:pt idx="16">
                  <c:v>-30.827621621621617</c:v>
                </c:pt>
                <c:pt idx="17">
                  <c:v>-31.791660933660935</c:v>
                </c:pt>
                <c:pt idx="18">
                  <c:v>-32.624992628992629</c:v>
                </c:pt>
                <c:pt idx="19">
                  <c:v>-33.800196560196561</c:v>
                </c:pt>
                <c:pt idx="20">
                  <c:v>-34.65468304668304</c:v>
                </c:pt>
                <c:pt idx="21">
                  <c:v>-34.70528746928747</c:v>
                </c:pt>
                <c:pt idx="22">
                  <c:v>-33.725862407862408</c:v>
                </c:pt>
                <c:pt idx="23">
                  <c:v>-32.673965601965605</c:v>
                </c:pt>
                <c:pt idx="24">
                  <c:v>-31.764855036855039</c:v>
                </c:pt>
                <c:pt idx="25">
                  <c:v>-30.825941031941035</c:v>
                </c:pt>
                <c:pt idx="26">
                  <c:v>-29.892574938574938</c:v>
                </c:pt>
                <c:pt idx="27">
                  <c:v>-29.042958230958231</c:v>
                </c:pt>
                <c:pt idx="28">
                  <c:v>-28.178275184275183</c:v>
                </c:pt>
                <c:pt idx="29">
                  <c:v>-27.331223587223587</c:v>
                </c:pt>
                <c:pt idx="30">
                  <c:v>-26.671277641277644</c:v>
                </c:pt>
                <c:pt idx="31">
                  <c:v>-25.696992628992628</c:v>
                </c:pt>
                <c:pt idx="32">
                  <c:v>-24.867921375921377</c:v>
                </c:pt>
                <c:pt idx="33">
                  <c:v>-24.139901719901719</c:v>
                </c:pt>
                <c:pt idx="34">
                  <c:v>-23.399788697788697</c:v>
                </c:pt>
                <c:pt idx="35">
                  <c:v>-22.593665847665847</c:v>
                </c:pt>
                <c:pt idx="36">
                  <c:v>-21.870805896805898</c:v>
                </c:pt>
                <c:pt idx="37">
                  <c:v>-21.090628992628993</c:v>
                </c:pt>
                <c:pt idx="38">
                  <c:v>-20.446948402948404</c:v>
                </c:pt>
                <c:pt idx="39">
                  <c:v>-19.717818181818181</c:v>
                </c:pt>
                <c:pt idx="40">
                  <c:v>-19.046201474201474</c:v>
                </c:pt>
                <c:pt idx="41">
                  <c:v>-18.430943488943488</c:v>
                </c:pt>
                <c:pt idx="42">
                  <c:v>-17.555179361179363</c:v>
                </c:pt>
                <c:pt idx="43">
                  <c:v>-16.810201474201477</c:v>
                </c:pt>
                <c:pt idx="44">
                  <c:v>-16.027474201474199</c:v>
                </c:pt>
                <c:pt idx="45">
                  <c:v>-15.220555282555281</c:v>
                </c:pt>
                <c:pt idx="46">
                  <c:v>-14.367700245700245</c:v>
                </c:pt>
                <c:pt idx="47">
                  <c:v>-13.436938574938575</c:v>
                </c:pt>
                <c:pt idx="48">
                  <c:v>-12.542176904176904</c:v>
                </c:pt>
                <c:pt idx="49">
                  <c:v>-11.509444717444719</c:v>
                </c:pt>
                <c:pt idx="50">
                  <c:v>-10.479361179361179</c:v>
                </c:pt>
                <c:pt idx="51">
                  <c:v>-9.4127616707616699</c:v>
                </c:pt>
                <c:pt idx="52">
                  <c:v>-8.3138771498771504</c:v>
                </c:pt>
                <c:pt idx="53">
                  <c:v>-7.1378181818181821</c:v>
                </c:pt>
                <c:pt idx="54">
                  <c:v>-5.9406142506142503</c:v>
                </c:pt>
                <c:pt idx="55">
                  <c:v>-4.6576471744471748</c:v>
                </c:pt>
                <c:pt idx="56">
                  <c:v>-3.1825208845208843</c:v>
                </c:pt>
                <c:pt idx="57">
                  <c:v>-1.6292594594594594</c:v>
                </c:pt>
                <c:pt idx="58">
                  <c:v>-3.6903882063882065E-2</c:v>
                </c:pt>
                <c:pt idx="59">
                  <c:v>1.7794633906633903</c:v>
                </c:pt>
                <c:pt idx="60">
                  <c:v>3.8938609336609336</c:v>
                </c:pt>
                <c:pt idx="61">
                  <c:v>6.2286584766584774</c:v>
                </c:pt>
                <c:pt idx="62">
                  <c:v>8.9665700245700251</c:v>
                </c:pt>
                <c:pt idx="63">
                  <c:v>11.945439803439804</c:v>
                </c:pt>
                <c:pt idx="64">
                  <c:v>15.251120393120395</c:v>
                </c:pt>
                <c:pt idx="65">
                  <c:v>18.890162162162163</c:v>
                </c:pt>
                <c:pt idx="66">
                  <c:v>22.823567567567569</c:v>
                </c:pt>
                <c:pt idx="67">
                  <c:v>27.015444717444716</c:v>
                </c:pt>
                <c:pt idx="68">
                  <c:v>31.503911547911542</c:v>
                </c:pt>
                <c:pt idx="69">
                  <c:v>36.226987714987715</c:v>
                </c:pt>
                <c:pt idx="70">
                  <c:v>41.215341523341522</c:v>
                </c:pt>
                <c:pt idx="71">
                  <c:v>46.436761670761669</c:v>
                </c:pt>
                <c:pt idx="72">
                  <c:v>52.05523341523341</c:v>
                </c:pt>
                <c:pt idx="73">
                  <c:v>57.706486486486483</c:v>
                </c:pt>
                <c:pt idx="74">
                  <c:v>63.632874692874694</c:v>
                </c:pt>
                <c:pt idx="75">
                  <c:v>69.749041769041767</c:v>
                </c:pt>
                <c:pt idx="76">
                  <c:v>76.146437346437338</c:v>
                </c:pt>
                <c:pt idx="77">
                  <c:v>82.611547911547902</c:v>
                </c:pt>
                <c:pt idx="78">
                  <c:v>89.35611793611794</c:v>
                </c:pt>
                <c:pt idx="79">
                  <c:v>96.295135135135126</c:v>
                </c:pt>
                <c:pt idx="80">
                  <c:v>103.33714987714987</c:v>
                </c:pt>
                <c:pt idx="81">
                  <c:v>110.67459459459459</c:v>
                </c:pt>
                <c:pt idx="82">
                  <c:v>110.75105651105652</c:v>
                </c:pt>
                <c:pt idx="83">
                  <c:v>103.77385749385749</c:v>
                </c:pt>
                <c:pt idx="84">
                  <c:v>96.790221130221127</c:v>
                </c:pt>
                <c:pt idx="85">
                  <c:v>89.915429975429973</c:v>
                </c:pt>
                <c:pt idx="86">
                  <c:v>83.137788697788693</c:v>
                </c:pt>
                <c:pt idx="87">
                  <c:v>76.554840294840304</c:v>
                </c:pt>
                <c:pt idx="88">
                  <c:v>70.083685503685516</c:v>
                </c:pt>
                <c:pt idx="89">
                  <c:v>63.838918918918914</c:v>
                </c:pt>
                <c:pt idx="90">
                  <c:v>57.736756756756748</c:v>
                </c:pt>
                <c:pt idx="91">
                  <c:v>51.862948402948405</c:v>
                </c:pt>
                <c:pt idx="92">
                  <c:v>45.997842751842754</c:v>
                </c:pt>
                <c:pt idx="93">
                  <c:v>40.604791154791158</c:v>
                </c:pt>
                <c:pt idx="94">
                  <c:v>35.411769041769041</c:v>
                </c:pt>
                <c:pt idx="95">
                  <c:v>30.433488943488943</c:v>
                </c:pt>
                <c:pt idx="96">
                  <c:v>25.726933660933664</c:v>
                </c:pt>
                <c:pt idx="97">
                  <c:v>21.282368550368552</c:v>
                </c:pt>
                <c:pt idx="98">
                  <c:v>17.156034398034397</c:v>
                </c:pt>
                <c:pt idx="99">
                  <c:v>13.338972972972973</c:v>
                </c:pt>
                <c:pt idx="100">
                  <c:v>9.8690565110565114</c:v>
                </c:pt>
                <c:pt idx="101">
                  <c:v>6.794506142506143</c:v>
                </c:pt>
                <c:pt idx="102">
                  <c:v>4.0290368550368552</c:v>
                </c:pt>
                <c:pt idx="103">
                  <c:v>1.6113469287469286</c:v>
                </c:pt>
                <c:pt idx="104">
                  <c:v>-0.54974987714987711</c:v>
                </c:pt>
                <c:pt idx="105">
                  <c:v>-2.2959366093366089</c:v>
                </c:pt>
                <c:pt idx="106">
                  <c:v>-3.9694879606879607</c:v>
                </c:pt>
                <c:pt idx="107">
                  <c:v>-5.26604914004914</c:v>
                </c:pt>
                <c:pt idx="108">
                  <c:v>-6.5193316953316964</c:v>
                </c:pt>
                <c:pt idx="109">
                  <c:v>-7.7865110565110562</c:v>
                </c:pt>
                <c:pt idx="110">
                  <c:v>-8.884265356265356</c:v>
                </c:pt>
                <c:pt idx="111">
                  <c:v>-9.8810122850122841</c:v>
                </c:pt>
                <c:pt idx="112">
                  <c:v>-10.891203931203931</c:v>
                </c:pt>
                <c:pt idx="113">
                  <c:v>-11.788884520884521</c:v>
                </c:pt>
                <c:pt idx="114">
                  <c:v>-12.685813267813268</c:v>
                </c:pt>
                <c:pt idx="115">
                  <c:v>-13.485823095823095</c:v>
                </c:pt>
                <c:pt idx="116">
                  <c:v>-14.26753316953317</c:v>
                </c:pt>
                <c:pt idx="117">
                  <c:v>-15.021444717444716</c:v>
                </c:pt>
                <c:pt idx="118">
                  <c:v>-15.887597051597051</c:v>
                </c:pt>
                <c:pt idx="119">
                  <c:v>-16.510997542997544</c:v>
                </c:pt>
                <c:pt idx="120">
                  <c:v>-17.36293366093366</c:v>
                </c:pt>
                <c:pt idx="121">
                  <c:v>-17.88731203931204</c:v>
                </c:pt>
                <c:pt idx="122">
                  <c:v>-18.489616707616708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33720"/>
        <c:axId val="514631368"/>
      </c:scatterChart>
      <c:valAx>
        <c:axId val="514633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1368"/>
        <c:crossesAt val="0"/>
        <c:crossBetween val="midCat"/>
      </c:valAx>
      <c:valAx>
        <c:axId val="5146313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372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6 layers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6 layers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6 layers'!$A$10:$A$410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6 layers'!$K$10:$K$410</c:f>
              <c:numCache>
                <c:formatCode>General</c:formatCode>
                <c:ptCount val="401"/>
                <c:pt idx="0">
                  <c:v>-19.310088452088454</c:v>
                </c:pt>
                <c:pt idx="1">
                  <c:v>-19.942063882063881</c:v>
                </c:pt>
                <c:pt idx="2">
                  <c:v>-20.508864864864865</c:v>
                </c:pt>
                <c:pt idx="3">
                  <c:v>-21.18282063882064</c:v>
                </c:pt>
                <c:pt idx="4">
                  <c:v>-21.827975429975428</c:v>
                </c:pt>
                <c:pt idx="5">
                  <c:v>-22.581680589680587</c:v>
                </c:pt>
                <c:pt idx="6">
                  <c:v>-23.364928746928747</c:v>
                </c:pt>
                <c:pt idx="7">
                  <c:v>-24.024648648648647</c:v>
                </c:pt>
                <c:pt idx="8">
                  <c:v>-24.703027027027026</c:v>
                </c:pt>
                <c:pt idx="9">
                  <c:v>-25.627621621621621</c:v>
                </c:pt>
                <c:pt idx="10">
                  <c:v>-26.389764127764128</c:v>
                </c:pt>
                <c:pt idx="11">
                  <c:v>-27.164845208845215</c:v>
                </c:pt>
                <c:pt idx="12">
                  <c:v>-28.09071253071253</c:v>
                </c:pt>
                <c:pt idx="13">
                  <c:v>-28.769513513513512</c:v>
                </c:pt>
                <c:pt idx="14">
                  <c:v>-29.785429975429974</c:v>
                </c:pt>
                <c:pt idx="15">
                  <c:v>-30.692280098280097</c:v>
                </c:pt>
                <c:pt idx="16">
                  <c:v>-31.377041769041771</c:v>
                </c:pt>
                <c:pt idx="17">
                  <c:v>-32.501125307125307</c:v>
                </c:pt>
                <c:pt idx="18">
                  <c:v>-33.493120393120392</c:v>
                </c:pt>
                <c:pt idx="19">
                  <c:v>-34.241587223587224</c:v>
                </c:pt>
                <c:pt idx="20">
                  <c:v>-35.24113022113022</c:v>
                </c:pt>
                <c:pt idx="21">
                  <c:v>-35.428633906633905</c:v>
                </c:pt>
                <c:pt idx="22">
                  <c:v>-34.206000000000003</c:v>
                </c:pt>
                <c:pt idx="23">
                  <c:v>-33.373867321867316</c:v>
                </c:pt>
                <c:pt idx="24">
                  <c:v>-32.506108108108108</c:v>
                </c:pt>
                <c:pt idx="25">
                  <c:v>-31.584132678132683</c:v>
                </c:pt>
                <c:pt idx="26">
                  <c:v>-30.816167076167076</c:v>
                </c:pt>
                <c:pt idx="27">
                  <c:v>-29.748864864864867</c:v>
                </c:pt>
                <c:pt idx="28">
                  <c:v>-28.975361179361176</c:v>
                </c:pt>
                <c:pt idx="29">
                  <c:v>-28.132530712530713</c:v>
                </c:pt>
                <c:pt idx="30">
                  <c:v>-27.326943488943488</c:v>
                </c:pt>
                <c:pt idx="31">
                  <c:v>-26.450830466830464</c:v>
                </c:pt>
                <c:pt idx="32">
                  <c:v>-25.663911547911546</c:v>
                </c:pt>
                <c:pt idx="33">
                  <c:v>-24.802260442260444</c:v>
                </c:pt>
                <c:pt idx="34">
                  <c:v>-24.072211302211304</c:v>
                </c:pt>
                <c:pt idx="35">
                  <c:v>-23.46930221130221</c:v>
                </c:pt>
                <c:pt idx="36">
                  <c:v>-22.54008353808354</c:v>
                </c:pt>
                <c:pt idx="37">
                  <c:v>-21.800845208845207</c:v>
                </c:pt>
                <c:pt idx="38">
                  <c:v>-21.107572481572479</c:v>
                </c:pt>
                <c:pt idx="39">
                  <c:v>-20.36344963144963</c:v>
                </c:pt>
                <c:pt idx="40">
                  <c:v>-19.64055528255528</c:v>
                </c:pt>
                <c:pt idx="41">
                  <c:v>-18.858584766584766</c:v>
                </c:pt>
                <c:pt idx="42">
                  <c:v>-18.154211302211301</c:v>
                </c:pt>
                <c:pt idx="43">
                  <c:v>-17.429911547911548</c:v>
                </c:pt>
                <c:pt idx="44">
                  <c:v>-16.599636363636364</c:v>
                </c:pt>
                <c:pt idx="45">
                  <c:v>-15.679081081081081</c:v>
                </c:pt>
                <c:pt idx="46">
                  <c:v>-14.770899262899263</c:v>
                </c:pt>
                <c:pt idx="47">
                  <c:v>-13.877336609336609</c:v>
                </c:pt>
                <c:pt idx="48">
                  <c:v>-12.858756756756756</c:v>
                </c:pt>
                <c:pt idx="49">
                  <c:v>-11.932329238329238</c:v>
                </c:pt>
                <c:pt idx="50">
                  <c:v>-11.022368550368549</c:v>
                </c:pt>
                <c:pt idx="51">
                  <c:v>-9.854707616707616</c:v>
                </c:pt>
                <c:pt idx="52">
                  <c:v>-8.7534398034398038</c:v>
                </c:pt>
                <c:pt idx="53">
                  <c:v>-7.4930171990171974</c:v>
                </c:pt>
                <c:pt idx="54">
                  <c:v>-6.3195135135135132</c:v>
                </c:pt>
                <c:pt idx="55">
                  <c:v>-4.9537051597051596</c:v>
                </c:pt>
                <c:pt idx="56">
                  <c:v>-3.5874275184275186</c:v>
                </c:pt>
                <c:pt idx="57">
                  <c:v>-1.9129312039312041</c:v>
                </c:pt>
                <c:pt idx="58">
                  <c:v>-0.34893803439803439</c:v>
                </c:pt>
                <c:pt idx="59">
                  <c:v>1.4226579852579853</c:v>
                </c:pt>
                <c:pt idx="60">
                  <c:v>3.5981321867321867</c:v>
                </c:pt>
                <c:pt idx="61">
                  <c:v>5.9074398034398037</c:v>
                </c:pt>
                <c:pt idx="62">
                  <c:v>8.5633022113022115</c:v>
                </c:pt>
                <c:pt idx="63">
                  <c:v>11.49915479115479</c:v>
                </c:pt>
                <c:pt idx="64">
                  <c:v>14.769950859950859</c:v>
                </c:pt>
                <c:pt idx="65">
                  <c:v>18.303808353808353</c:v>
                </c:pt>
                <c:pt idx="66">
                  <c:v>22.140850122850122</c:v>
                </c:pt>
                <c:pt idx="67">
                  <c:v>26.253601965601966</c:v>
                </c:pt>
                <c:pt idx="68">
                  <c:v>30.637995085995087</c:v>
                </c:pt>
                <c:pt idx="69">
                  <c:v>35.257331695331693</c:v>
                </c:pt>
                <c:pt idx="70">
                  <c:v>40.14076167076167</c:v>
                </c:pt>
                <c:pt idx="71">
                  <c:v>45.267916461916464</c:v>
                </c:pt>
                <c:pt idx="72">
                  <c:v>50.576216216216217</c:v>
                </c:pt>
                <c:pt idx="73">
                  <c:v>56.326044226044232</c:v>
                </c:pt>
                <c:pt idx="74">
                  <c:v>62.084766584766584</c:v>
                </c:pt>
                <c:pt idx="75">
                  <c:v>68.098968058968055</c:v>
                </c:pt>
                <c:pt idx="76">
                  <c:v>74.301670761670763</c:v>
                </c:pt>
                <c:pt idx="77">
                  <c:v>80.7009828009828</c:v>
                </c:pt>
                <c:pt idx="78">
                  <c:v>87.24442260442261</c:v>
                </c:pt>
                <c:pt idx="79">
                  <c:v>94.071105651105654</c:v>
                </c:pt>
                <c:pt idx="80">
                  <c:v>101.0127764127764</c:v>
                </c:pt>
                <c:pt idx="81">
                  <c:v>108.29203931203932</c:v>
                </c:pt>
                <c:pt idx="82">
                  <c:v>108.47420147420148</c:v>
                </c:pt>
                <c:pt idx="83">
                  <c:v>101.54162162162162</c:v>
                </c:pt>
                <c:pt idx="84">
                  <c:v>94.68914004914005</c:v>
                </c:pt>
                <c:pt idx="85">
                  <c:v>87.907125307125312</c:v>
                </c:pt>
                <c:pt idx="86">
                  <c:v>81.33837837837838</c:v>
                </c:pt>
                <c:pt idx="87">
                  <c:v>74.871744471744464</c:v>
                </c:pt>
                <c:pt idx="88">
                  <c:v>68.55380835380835</c:v>
                </c:pt>
                <c:pt idx="89">
                  <c:v>62.423587223587219</c:v>
                </c:pt>
                <c:pt idx="90">
                  <c:v>56.449189189189191</c:v>
                </c:pt>
                <c:pt idx="91">
                  <c:v>50.699852579852575</c:v>
                </c:pt>
                <c:pt idx="92">
                  <c:v>44.988638820638819</c:v>
                </c:pt>
                <c:pt idx="93">
                  <c:v>39.65874201474201</c:v>
                </c:pt>
                <c:pt idx="94">
                  <c:v>34.583916461916466</c:v>
                </c:pt>
                <c:pt idx="95">
                  <c:v>29.723012285012285</c:v>
                </c:pt>
                <c:pt idx="96">
                  <c:v>25.10986732186732</c:v>
                </c:pt>
                <c:pt idx="97">
                  <c:v>20.75710565110565</c:v>
                </c:pt>
                <c:pt idx="98">
                  <c:v>16.708874692874694</c:v>
                </c:pt>
                <c:pt idx="99">
                  <c:v>12.976285012285013</c:v>
                </c:pt>
                <c:pt idx="100">
                  <c:v>9.5675184275184275</c:v>
                </c:pt>
                <c:pt idx="101">
                  <c:v>6.4874889434889438</c:v>
                </c:pt>
                <c:pt idx="102">
                  <c:v>3.778254545454546</c:v>
                </c:pt>
                <c:pt idx="103">
                  <c:v>1.3938864864864864</c:v>
                </c:pt>
                <c:pt idx="104">
                  <c:v>-0.73632383292383297</c:v>
                </c:pt>
                <c:pt idx="105">
                  <c:v>-2.448155773955774</c:v>
                </c:pt>
                <c:pt idx="106">
                  <c:v>-4.080433415233415</c:v>
                </c:pt>
                <c:pt idx="107">
                  <c:v>-5.3386339066339072</c:v>
                </c:pt>
                <c:pt idx="108">
                  <c:v>-6.6490565110565107</c:v>
                </c:pt>
                <c:pt idx="109">
                  <c:v>-7.8969434889434895</c:v>
                </c:pt>
                <c:pt idx="110">
                  <c:v>-9.0259508599508607</c:v>
                </c:pt>
                <c:pt idx="111">
                  <c:v>-10.025331695331694</c:v>
                </c:pt>
                <c:pt idx="112">
                  <c:v>-10.98765601965602</c:v>
                </c:pt>
                <c:pt idx="113">
                  <c:v>-12.001361179361179</c:v>
                </c:pt>
                <c:pt idx="114">
                  <c:v>-12.734299754299752</c:v>
                </c:pt>
                <c:pt idx="115">
                  <c:v>-13.7272628992629</c:v>
                </c:pt>
                <c:pt idx="116">
                  <c:v>-14.426398034398035</c:v>
                </c:pt>
                <c:pt idx="117">
                  <c:v>-15.268093366093368</c:v>
                </c:pt>
                <c:pt idx="118">
                  <c:v>-15.99185257985258</c:v>
                </c:pt>
                <c:pt idx="119">
                  <c:v>-16.803945945945944</c:v>
                </c:pt>
                <c:pt idx="120">
                  <c:v>-17.48566584766585</c:v>
                </c:pt>
                <c:pt idx="121">
                  <c:v>-18.078054054054054</c:v>
                </c:pt>
                <c:pt idx="122">
                  <c:v>-18.829071253071252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6 layers'!$M$10:$M$11</c:f>
              <c:numCache>
                <c:formatCode>0.00E+00</c:formatCode>
                <c:ptCount val="2"/>
                <c:pt idx="0">
                  <c:v>2.2932072261958425E-2</c:v>
                </c:pt>
                <c:pt idx="1">
                  <c:v>-2.2932072261958425E-2</c:v>
                </c:pt>
              </c:numCache>
            </c:numRef>
          </c:xVal>
          <c:yVal>
            <c:numRef>
              <c:f>'PbSCdS_br 6 layers'!$N$10:$N$11</c:f>
              <c:numCache>
                <c:formatCode>0.00</c:formatCode>
                <c:ptCount val="2"/>
                <c:pt idx="0">
                  <c:v>-19.310088452088454</c:v>
                </c:pt>
                <c:pt idx="1">
                  <c:v>-19.310088452088454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6 layers'!$M$10:$M$11</c:f>
              <c:numCache>
                <c:formatCode>0.00E+00</c:formatCode>
                <c:ptCount val="2"/>
                <c:pt idx="0">
                  <c:v>2.2932072261958425E-2</c:v>
                </c:pt>
                <c:pt idx="1">
                  <c:v>-2.2932072261958425E-2</c:v>
                </c:pt>
              </c:numCache>
            </c:numRef>
          </c:xVal>
          <c:yVal>
            <c:numRef>
              <c:f>'PbSCdS_br 6 layers'!$O$10:$O$11</c:f>
              <c:numCache>
                <c:formatCode>0.00</c:formatCode>
                <c:ptCount val="2"/>
                <c:pt idx="0">
                  <c:v>-18.858584766584766</c:v>
                </c:pt>
                <c:pt idx="1">
                  <c:v>-18.858584766584766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6 layers'!$M$10:$M$11</c:f>
              <c:numCache>
                <c:formatCode>0.00E+00</c:formatCode>
                <c:ptCount val="2"/>
                <c:pt idx="0">
                  <c:v>2.2932072261958425E-2</c:v>
                </c:pt>
                <c:pt idx="1">
                  <c:v>-2.2932072261958425E-2</c:v>
                </c:pt>
              </c:numCache>
            </c:numRef>
          </c:xVal>
          <c:yVal>
            <c:numRef>
              <c:f>'PbSCdS_br 6 layers'!$P$10:$P$11</c:f>
              <c:numCache>
                <c:formatCode>0.00</c:formatCode>
                <c:ptCount val="2"/>
                <c:pt idx="0">
                  <c:v>-18.829071253071252</c:v>
                </c:pt>
                <c:pt idx="1">
                  <c:v>-18.829071253071252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6 layers'!$M$13:$M$14</c:f>
              <c:numCache>
                <c:formatCode>General</c:formatCode>
                <c:ptCount val="2"/>
                <c:pt idx="0" formatCode="0.00">
                  <c:v>0.42992406325322668</c:v>
                </c:pt>
                <c:pt idx="1">
                  <c:v>0.42992406325322668</c:v>
                </c:pt>
              </c:numCache>
            </c:numRef>
          </c:xVal>
          <c:yVal>
            <c:numRef>
              <c:f>'PbSCdS_br 6 layers'!$N$13:$N$14</c:f>
              <c:numCache>
                <c:formatCode>0.00</c:formatCode>
                <c:ptCount val="2"/>
                <c:pt idx="0">
                  <c:v>-1.2873392301392304</c:v>
                </c:pt>
                <c:pt idx="1">
                  <c:v>1.2873392301392304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6 layers'!$M$15:$M$16</c:f>
              <c:numCache>
                <c:formatCode>General</c:formatCode>
                <c:ptCount val="2"/>
                <c:pt idx="0" formatCode="0.00">
                  <c:v>0.4586414452391685</c:v>
                </c:pt>
                <c:pt idx="1">
                  <c:v>0.4586414452391685</c:v>
                </c:pt>
              </c:numCache>
            </c:numRef>
          </c:xVal>
          <c:yVal>
            <c:numRef>
              <c:f>'PbSCdS_br 6 layers'!$N$15:$N$16</c:f>
              <c:numCache>
                <c:formatCode>0.00</c:formatCode>
                <c:ptCount val="2"/>
                <c:pt idx="0">
                  <c:v>-1.2873392301392304</c:v>
                </c:pt>
                <c:pt idx="1">
                  <c:v>1.2873392301392304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6 layers'!$M$18:$M$20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0.22500000000000001</c:v>
                </c:pt>
                <c:pt idx="2">
                  <c:v>0.22500000000000001</c:v>
                </c:pt>
              </c:numCache>
            </c:numRef>
          </c:xVal>
          <c:yVal>
            <c:numRef>
              <c:f>'PbSCdS_br 6 layers'!$N$18:$N$20</c:f>
              <c:numCache>
                <c:formatCode>General</c:formatCode>
                <c:ptCount val="3"/>
                <c:pt idx="0">
                  <c:v>-11.022368550368549</c:v>
                </c:pt>
                <c:pt idx="1">
                  <c:v>-11.022368550368549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6 layers'!$M$22:$M$24</c:f>
              <c:numCache>
                <c:formatCode>General</c:formatCode>
                <c:ptCount val="3"/>
                <c:pt idx="0">
                  <c:v>0</c:v>
                </c:pt>
                <c:pt idx="1">
                  <c:v>0.27500000000000002</c:v>
                </c:pt>
                <c:pt idx="2">
                  <c:v>0.27500000000000002</c:v>
                </c:pt>
              </c:numCache>
            </c:numRef>
          </c:xVal>
          <c:yVal>
            <c:numRef>
              <c:f>'PbSCdS_br 6 layers'!$N$22:$N$24</c:f>
              <c:numCache>
                <c:formatCode>General</c:formatCode>
                <c:ptCount val="3"/>
                <c:pt idx="0">
                  <c:v>-10.025331695331694</c:v>
                </c:pt>
                <c:pt idx="1">
                  <c:v>-10.025331695331694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25096"/>
        <c:axId val="514634896"/>
      </c:scatterChart>
      <c:valAx>
        <c:axId val="514625096"/>
        <c:scaling>
          <c:orientation val="minMax"/>
          <c:max val="0.505"/>
          <c:min val="-4.5900000000000003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4896"/>
        <c:crossesAt val="0"/>
        <c:crossBetween val="midCat"/>
      </c:valAx>
      <c:valAx>
        <c:axId val="514634896"/>
        <c:scaling>
          <c:orientation val="minMax"/>
          <c:max val="1.94"/>
          <c:min val="-21.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2509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6 layers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6 layers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6 layers'!$A$10:$A$410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6 layers'!$K$10:$K$410</c:f>
              <c:numCache>
                <c:formatCode>General</c:formatCode>
                <c:ptCount val="401"/>
                <c:pt idx="0">
                  <c:v>-19.310088452088454</c:v>
                </c:pt>
                <c:pt idx="1">
                  <c:v>-19.942063882063881</c:v>
                </c:pt>
                <c:pt idx="2">
                  <c:v>-20.508864864864865</c:v>
                </c:pt>
                <c:pt idx="3">
                  <c:v>-21.18282063882064</c:v>
                </c:pt>
                <c:pt idx="4">
                  <c:v>-21.827975429975428</c:v>
                </c:pt>
                <c:pt idx="5">
                  <c:v>-22.581680589680587</c:v>
                </c:pt>
                <c:pt idx="6">
                  <c:v>-23.364928746928747</c:v>
                </c:pt>
                <c:pt idx="7">
                  <c:v>-24.024648648648647</c:v>
                </c:pt>
                <c:pt idx="8">
                  <c:v>-24.703027027027026</c:v>
                </c:pt>
                <c:pt idx="9">
                  <c:v>-25.627621621621621</c:v>
                </c:pt>
                <c:pt idx="10">
                  <c:v>-26.389764127764128</c:v>
                </c:pt>
                <c:pt idx="11">
                  <c:v>-27.164845208845215</c:v>
                </c:pt>
                <c:pt idx="12">
                  <c:v>-28.09071253071253</c:v>
                </c:pt>
                <c:pt idx="13">
                  <c:v>-28.769513513513512</c:v>
                </c:pt>
                <c:pt idx="14">
                  <c:v>-29.785429975429974</c:v>
                </c:pt>
                <c:pt idx="15">
                  <c:v>-30.692280098280097</c:v>
                </c:pt>
                <c:pt idx="16">
                  <c:v>-31.377041769041771</c:v>
                </c:pt>
                <c:pt idx="17">
                  <c:v>-32.501125307125307</c:v>
                </c:pt>
                <c:pt idx="18">
                  <c:v>-33.493120393120392</c:v>
                </c:pt>
                <c:pt idx="19">
                  <c:v>-34.241587223587224</c:v>
                </c:pt>
                <c:pt idx="20">
                  <c:v>-35.24113022113022</c:v>
                </c:pt>
                <c:pt idx="21">
                  <c:v>-35.428633906633905</c:v>
                </c:pt>
                <c:pt idx="22">
                  <c:v>-34.206000000000003</c:v>
                </c:pt>
                <c:pt idx="23">
                  <c:v>-33.373867321867316</c:v>
                </c:pt>
                <c:pt idx="24">
                  <c:v>-32.506108108108108</c:v>
                </c:pt>
                <c:pt idx="25">
                  <c:v>-31.584132678132683</c:v>
                </c:pt>
                <c:pt idx="26">
                  <c:v>-30.816167076167076</c:v>
                </c:pt>
                <c:pt idx="27">
                  <c:v>-29.748864864864867</c:v>
                </c:pt>
                <c:pt idx="28">
                  <c:v>-28.975361179361176</c:v>
                </c:pt>
                <c:pt idx="29">
                  <c:v>-28.132530712530713</c:v>
                </c:pt>
                <c:pt idx="30">
                  <c:v>-27.326943488943488</c:v>
                </c:pt>
                <c:pt idx="31">
                  <c:v>-26.450830466830464</c:v>
                </c:pt>
                <c:pt idx="32">
                  <c:v>-25.663911547911546</c:v>
                </c:pt>
                <c:pt idx="33">
                  <c:v>-24.802260442260444</c:v>
                </c:pt>
                <c:pt idx="34">
                  <c:v>-24.072211302211304</c:v>
                </c:pt>
                <c:pt idx="35">
                  <c:v>-23.46930221130221</c:v>
                </c:pt>
                <c:pt idx="36">
                  <c:v>-22.54008353808354</c:v>
                </c:pt>
                <c:pt idx="37">
                  <c:v>-21.800845208845207</c:v>
                </c:pt>
                <c:pt idx="38">
                  <c:v>-21.107572481572479</c:v>
                </c:pt>
                <c:pt idx="39">
                  <c:v>-20.36344963144963</c:v>
                </c:pt>
                <c:pt idx="40">
                  <c:v>-19.64055528255528</c:v>
                </c:pt>
                <c:pt idx="41">
                  <c:v>-18.858584766584766</c:v>
                </c:pt>
                <c:pt idx="42">
                  <c:v>-18.154211302211301</c:v>
                </c:pt>
                <c:pt idx="43">
                  <c:v>-17.429911547911548</c:v>
                </c:pt>
                <c:pt idx="44">
                  <c:v>-16.599636363636364</c:v>
                </c:pt>
                <c:pt idx="45">
                  <c:v>-15.679081081081081</c:v>
                </c:pt>
                <c:pt idx="46">
                  <c:v>-14.770899262899263</c:v>
                </c:pt>
                <c:pt idx="47">
                  <c:v>-13.877336609336609</c:v>
                </c:pt>
                <c:pt idx="48">
                  <c:v>-12.858756756756756</c:v>
                </c:pt>
                <c:pt idx="49">
                  <c:v>-11.932329238329238</c:v>
                </c:pt>
                <c:pt idx="50">
                  <c:v>-11.022368550368549</c:v>
                </c:pt>
                <c:pt idx="51">
                  <c:v>-9.854707616707616</c:v>
                </c:pt>
                <c:pt idx="52">
                  <c:v>-8.7534398034398038</c:v>
                </c:pt>
                <c:pt idx="53">
                  <c:v>-7.4930171990171974</c:v>
                </c:pt>
                <c:pt idx="54">
                  <c:v>-6.3195135135135132</c:v>
                </c:pt>
                <c:pt idx="55">
                  <c:v>-4.9537051597051596</c:v>
                </c:pt>
                <c:pt idx="56">
                  <c:v>-3.5874275184275186</c:v>
                </c:pt>
                <c:pt idx="57">
                  <c:v>-1.9129312039312041</c:v>
                </c:pt>
                <c:pt idx="58">
                  <c:v>-0.34893803439803439</c:v>
                </c:pt>
                <c:pt idx="59">
                  <c:v>1.4226579852579853</c:v>
                </c:pt>
                <c:pt idx="60">
                  <c:v>3.5981321867321867</c:v>
                </c:pt>
                <c:pt idx="61">
                  <c:v>5.9074398034398037</c:v>
                </c:pt>
                <c:pt idx="62">
                  <c:v>8.5633022113022115</c:v>
                </c:pt>
                <c:pt idx="63">
                  <c:v>11.49915479115479</c:v>
                </c:pt>
                <c:pt idx="64">
                  <c:v>14.769950859950859</c:v>
                </c:pt>
                <c:pt idx="65">
                  <c:v>18.303808353808353</c:v>
                </c:pt>
                <c:pt idx="66">
                  <c:v>22.140850122850122</c:v>
                </c:pt>
                <c:pt idx="67">
                  <c:v>26.253601965601966</c:v>
                </c:pt>
                <c:pt idx="68">
                  <c:v>30.637995085995087</c:v>
                </c:pt>
                <c:pt idx="69">
                  <c:v>35.257331695331693</c:v>
                </c:pt>
                <c:pt idx="70">
                  <c:v>40.14076167076167</c:v>
                </c:pt>
                <c:pt idx="71">
                  <c:v>45.267916461916464</c:v>
                </c:pt>
                <c:pt idx="72">
                  <c:v>50.576216216216217</c:v>
                </c:pt>
                <c:pt idx="73">
                  <c:v>56.326044226044232</c:v>
                </c:pt>
                <c:pt idx="74">
                  <c:v>62.084766584766584</c:v>
                </c:pt>
                <c:pt idx="75">
                  <c:v>68.098968058968055</c:v>
                </c:pt>
                <c:pt idx="76">
                  <c:v>74.301670761670763</c:v>
                </c:pt>
                <c:pt idx="77">
                  <c:v>80.7009828009828</c:v>
                </c:pt>
                <c:pt idx="78">
                  <c:v>87.24442260442261</c:v>
                </c:pt>
                <c:pt idx="79">
                  <c:v>94.071105651105654</c:v>
                </c:pt>
                <c:pt idx="80">
                  <c:v>101.0127764127764</c:v>
                </c:pt>
                <c:pt idx="81">
                  <c:v>108.29203931203932</c:v>
                </c:pt>
                <c:pt idx="82">
                  <c:v>108.47420147420148</c:v>
                </c:pt>
                <c:pt idx="83">
                  <c:v>101.54162162162162</c:v>
                </c:pt>
                <c:pt idx="84">
                  <c:v>94.68914004914005</c:v>
                </c:pt>
                <c:pt idx="85">
                  <c:v>87.907125307125312</c:v>
                </c:pt>
                <c:pt idx="86">
                  <c:v>81.33837837837838</c:v>
                </c:pt>
                <c:pt idx="87">
                  <c:v>74.871744471744464</c:v>
                </c:pt>
                <c:pt idx="88">
                  <c:v>68.55380835380835</c:v>
                </c:pt>
                <c:pt idx="89">
                  <c:v>62.423587223587219</c:v>
                </c:pt>
                <c:pt idx="90">
                  <c:v>56.449189189189191</c:v>
                </c:pt>
                <c:pt idx="91">
                  <c:v>50.699852579852575</c:v>
                </c:pt>
                <c:pt idx="92">
                  <c:v>44.988638820638819</c:v>
                </c:pt>
                <c:pt idx="93">
                  <c:v>39.65874201474201</c:v>
                </c:pt>
                <c:pt idx="94">
                  <c:v>34.583916461916466</c:v>
                </c:pt>
                <c:pt idx="95">
                  <c:v>29.723012285012285</c:v>
                </c:pt>
                <c:pt idx="96">
                  <c:v>25.10986732186732</c:v>
                </c:pt>
                <c:pt idx="97">
                  <c:v>20.75710565110565</c:v>
                </c:pt>
                <c:pt idx="98">
                  <c:v>16.708874692874694</c:v>
                </c:pt>
                <c:pt idx="99">
                  <c:v>12.976285012285013</c:v>
                </c:pt>
                <c:pt idx="100">
                  <c:v>9.5675184275184275</c:v>
                </c:pt>
                <c:pt idx="101">
                  <c:v>6.4874889434889438</c:v>
                </c:pt>
                <c:pt idx="102">
                  <c:v>3.778254545454546</c:v>
                </c:pt>
                <c:pt idx="103">
                  <c:v>1.3938864864864864</c:v>
                </c:pt>
                <c:pt idx="104">
                  <c:v>-0.73632383292383297</c:v>
                </c:pt>
                <c:pt idx="105">
                  <c:v>-2.448155773955774</c:v>
                </c:pt>
                <c:pt idx="106">
                  <c:v>-4.080433415233415</c:v>
                </c:pt>
                <c:pt idx="107">
                  <c:v>-5.3386339066339072</c:v>
                </c:pt>
                <c:pt idx="108">
                  <c:v>-6.6490565110565107</c:v>
                </c:pt>
                <c:pt idx="109">
                  <c:v>-7.8969434889434895</c:v>
                </c:pt>
                <c:pt idx="110">
                  <c:v>-9.0259508599508607</c:v>
                </c:pt>
                <c:pt idx="111">
                  <c:v>-10.025331695331694</c:v>
                </c:pt>
                <c:pt idx="112">
                  <c:v>-10.98765601965602</c:v>
                </c:pt>
                <c:pt idx="113">
                  <c:v>-12.001361179361179</c:v>
                </c:pt>
                <c:pt idx="114">
                  <c:v>-12.734299754299752</c:v>
                </c:pt>
                <c:pt idx="115">
                  <c:v>-13.7272628992629</c:v>
                </c:pt>
                <c:pt idx="116">
                  <c:v>-14.426398034398035</c:v>
                </c:pt>
                <c:pt idx="117">
                  <c:v>-15.268093366093368</c:v>
                </c:pt>
                <c:pt idx="118">
                  <c:v>-15.99185257985258</c:v>
                </c:pt>
                <c:pt idx="119">
                  <c:v>-16.803945945945944</c:v>
                </c:pt>
                <c:pt idx="120">
                  <c:v>-17.48566584766585</c:v>
                </c:pt>
                <c:pt idx="121">
                  <c:v>-18.078054054054054</c:v>
                </c:pt>
                <c:pt idx="122">
                  <c:v>-18.829071253071252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36072"/>
        <c:axId val="514636464"/>
      </c:scatterChart>
      <c:valAx>
        <c:axId val="514636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6464"/>
        <c:crossesAt val="0"/>
        <c:crossBetween val="midCat"/>
      </c:valAx>
      <c:valAx>
        <c:axId val="51463646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607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5layers_dark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5layers_dark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5layers_dark'!$A$10:$A$410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5layers_dark'!$K$10:$K$410</c:f>
              <c:numCache>
                <c:formatCode>General</c:formatCode>
                <c:ptCount val="401"/>
                <c:pt idx="0">
                  <c:v>3.6348894348894353E-3</c:v>
                </c:pt>
                <c:pt idx="1">
                  <c:v>-0.40698599508599503</c:v>
                </c:pt>
                <c:pt idx="2">
                  <c:v>-0.81879017199017201</c:v>
                </c:pt>
                <c:pt idx="3">
                  <c:v>-1.2603361179361181</c:v>
                </c:pt>
                <c:pt idx="4">
                  <c:v>-1.7385395577395577</c:v>
                </c:pt>
                <c:pt idx="5">
                  <c:v>-2.245616707616708</c:v>
                </c:pt>
                <c:pt idx="6">
                  <c:v>-2.802137100737101</c:v>
                </c:pt>
                <c:pt idx="7">
                  <c:v>-3.4066874692874691</c:v>
                </c:pt>
                <c:pt idx="8">
                  <c:v>-4.0299606879606884</c:v>
                </c:pt>
                <c:pt idx="9">
                  <c:v>-4.7080270270270272</c:v>
                </c:pt>
                <c:pt idx="10">
                  <c:v>-5.4308255528255538</c:v>
                </c:pt>
                <c:pt idx="11">
                  <c:v>-6.2281818181818185</c:v>
                </c:pt>
                <c:pt idx="12">
                  <c:v>-7.0581228501228503</c:v>
                </c:pt>
                <c:pt idx="13">
                  <c:v>-7.9248746928746927</c:v>
                </c:pt>
                <c:pt idx="14">
                  <c:v>-8.8816068796068794</c:v>
                </c:pt>
                <c:pt idx="15">
                  <c:v>-9.8712727272727268</c:v>
                </c:pt>
                <c:pt idx="16">
                  <c:v>-10.903105651105651</c:v>
                </c:pt>
                <c:pt idx="17">
                  <c:v>-11.992206388206387</c:v>
                </c:pt>
                <c:pt idx="18">
                  <c:v>-13.09813267813268</c:v>
                </c:pt>
                <c:pt idx="19">
                  <c:v>-14.258702702702704</c:v>
                </c:pt>
                <c:pt idx="20">
                  <c:v>-15.468255528255527</c:v>
                </c:pt>
                <c:pt idx="21">
                  <c:v>-15.495297297297297</c:v>
                </c:pt>
                <c:pt idx="22">
                  <c:v>-14.268702702702701</c:v>
                </c:pt>
                <c:pt idx="23">
                  <c:v>-13.095400491400493</c:v>
                </c:pt>
                <c:pt idx="24">
                  <c:v>-11.961415233415234</c:v>
                </c:pt>
                <c:pt idx="25">
                  <c:v>-10.893405405405407</c:v>
                </c:pt>
                <c:pt idx="26">
                  <c:v>-9.8594791154791146</c:v>
                </c:pt>
                <c:pt idx="27">
                  <c:v>-8.877371007371007</c:v>
                </c:pt>
                <c:pt idx="28">
                  <c:v>-7.9514348894348892</c:v>
                </c:pt>
                <c:pt idx="29">
                  <c:v>-7.0681031941031938</c:v>
                </c:pt>
                <c:pt idx="30">
                  <c:v>-6.2260687960687955</c:v>
                </c:pt>
                <c:pt idx="31">
                  <c:v>-5.4442457002457001</c:v>
                </c:pt>
                <c:pt idx="32">
                  <c:v>-4.7191488943488942</c:v>
                </c:pt>
                <c:pt idx="33">
                  <c:v>-4.0326609336609334</c:v>
                </c:pt>
                <c:pt idx="34">
                  <c:v>-3.3913773955773951</c:v>
                </c:pt>
                <c:pt idx="35">
                  <c:v>-2.8026304668304669</c:v>
                </c:pt>
                <c:pt idx="36">
                  <c:v>-2.2434742014742013</c:v>
                </c:pt>
                <c:pt idx="37">
                  <c:v>-1.7356742014742015</c:v>
                </c:pt>
                <c:pt idx="38">
                  <c:v>-1.264884520884521</c:v>
                </c:pt>
                <c:pt idx="39">
                  <c:v>-0.82200687960687946</c:v>
                </c:pt>
                <c:pt idx="40">
                  <c:v>-0.4059060442260442</c:v>
                </c:pt>
                <c:pt idx="41">
                  <c:v>2.8527272727272724E-3</c:v>
                </c:pt>
                <c:pt idx="42">
                  <c:v>0.41451857493857497</c:v>
                </c:pt>
                <c:pt idx="43">
                  <c:v>0.83836560196560206</c:v>
                </c:pt>
                <c:pt idx="44">
                  <c:v>1.2914648648648648</c:v>
                </c:pt>
                <c:pt idx="45">
                  <c:v>1.7829297297297297</c:v>
                </c:pt>
                <c:pt idx="46">
                  <c:v>2.3215945945945946</c:v>
                </c:pt>
                <c:pt idx="47">
                  <c:v>2.9121243243243242</c:v>
                </c:pt>
                <c:pt idx="48">
                  <c:v>3.5573469287469286</c:v>
                </c:pt>
                <c:pt idx="49">
                  <c:v>4.2621931203931211</c:v>
                </c:pt>
                <c:pt idx="50">
                  <c:v>5.0330417690417697</c:v>
                </c:pt>
                <c:pt idx="51">
                  <c:v>5.8849975429975432</c:v>
                </c:pt>
                <c:pt idx="52">
                  <c:v>6.7898034398034399</c:v>
                </c:pt>
                <c:pt idx="53">
                  <c:v>7.7529729729729731</c:v>
                </c:pt>
                <c:pt idx="54">
                  <c:v>8.7858869778869781</c:v>
                </c:pt>
                <c:pt idx="55">
                  <c:v>9.8974840294840298</c:v>
                </c:pt>
                <c:pt idx="56">
                  <c:v>11.06358230958231</c:v>
                </c:pt>
                <c:pt idx="57">
                  <c:v>12.310540540540542</c:v>
                </c:pt>
                <c:pt idx="58">
                  <c:v>13.639375921375922</c:v>
                </c:pt>
                <c:pt idx="59">
                  <c:v>15.035660933660935</c:v>
                </c:pt>
                <c:pt idx="60">
                  <c:v>16.521027027027028</c:v>
                </c:pt>
                <c:pt idx="61">
                  <c:v>18.076796068796067</c:v>
                </c:pt>
                <c:pt idx="62">
                  <c:v>19.710923832923832</c:v>
                </c:pt>
                <c:pt idx="63">
                  <c:v>21.412683046683046</c:v>
                </c:pt>
                <c:pt idx="64">
                  <c:v>23.230589680589681</c:v>
                </c:pt>
                <c:pt idx="65">
                  <c:v>25.038167076167078</c:v>
                </c:pt>
                <c:pt idx="66">
                  <c:v>27.049557739557741</c:v>
                </c:pt>
                <c:pt idx="67">
                  <c:v>29.069862407862406</c:v>
                </c:pt>
                <c:pt idx="68">
                  <c:v>31.237282555282558</c:v>
                </c:pt>
                <c:pt idx="69">
                  <c:v>33.432624078624073</c:v>
                </c:pt>
                <c:pt idx="70">
                  <c:v>35.74909090909091</c:v>
                </c:pt>
                <c:pt idx="71">
                  <c:v>38.37136117936118</c:v>
                </c:pt>
                <c:pt idx="72">
                  <c:v>40.753719901719897</c:v>
                </c:pt>
                <c:pt idx="73">
                  <c:v>43.177051597051594</c:v>
                </c:pt>
                <c:pt idx="74">
                  <c:v>45.995631449631446</c:v>
                </c:pt>
                <c:pt idx="75">
                  <c:v>48.817616707616715</c:v>
                </c:pt>
                <c:pt idx="76">
                  <c:v>51.474840294840291</c:v>
                </c:pt>
                <c:pt idx="77">
                  <c:v>54.677346437346436</c:v>
                </c:pt>
                <c:pt idx="78">
                  <c:v>57.699754299754304</c:v>
                </c:pt>
                <c:pt idx="79">
                  <c:v>60.833857493857501</c:v>
                </c:pt>
                <c:pt idx="80">
                  <c:v>64.114250614250622</c:v>
                </c:pt>
                <c:pt idx="81">
                  <c:v>67.592235872235875</c:v>
                </c:pt>
                <c:pt idx="82">
                  <c:v>67.512039312039306</c:v>
                </c:pt>
                <c:pt idx="83">
                  <c:v>64.011941031941035</c:v>
                </c:pt>
                <c:pt idx="84">
                  <c:v>60.735921375921372</c:v>
                </c:pt>
                <c:pt idx="85">
                  <c:v>57.436953316953314</c:v>
                </c:pt>
                <c:pt idx="86">
                  <c:v>54.27194103194104</c:v>
                </c:pt>
                <c:pt idx="87">
                  <c:v>51.265847665847673</c:v>
                </c:pt>
                <c:pt idx="88">
                  <c:v>48.141223587223585</c:v>
                </c:pt>
                <c:pt idx="89">
                  <c:v>45.291095823095823</c:v>
                </c:pt>
                <c:pt idx="90">
                  <c:v>42.551203931203936</c:v>
                </c:pt>
                <c:pt idx="91">
                  <c:v>39.968442260442259</c:v>
                </c:pt>
                <c:pt idx="92">
                  <c:v>37.376633906633906</c:v>
                </c:pt>
                <c:pt idx="93">
                  <c:v>34.984270270270272</c:v>
                </c:pt>
                <c:pt idx="94">
                  <c:v>32.626452088452091</c:v>
                </c:pt>
                <c:pt idx="95">
                  <c:v>30.450928746928749</c:v>
                </c:pt>
                <c:pt idx="96">
                  <c:v>28.263120393120392</c:v>
                </c:pt>
                <c:pt idx="97">
                  <c:v>26.24803931203931</c:v>
                </c:pt>
                <c:pt idx="98">
                  <c:v>24.316751842751842</c:v>
                </c:pt>
                <c:pt idx="99">
                  <c:v>22.423135135135134</c:v>
                </c:pt>
                <c:pt idx="100">
                  <c:v>20.660245700245699</c:v>
                </c:pt>
                <c:pt idx="101">
                  <c:v>18.989036855036854</c:v>
                </c:pt>
                <c:pt idx="102">
                  <c:v>17.381199017199016</c:v>
                </c:pt>
                <c:pt idx="103">
                  <c:v>15.878442260442261</c:v>
                </c:pt>
                <c:pt idx="104">
                  <c:v>14.445420147420148</c:v>
                </c:pt>
                <c:pt idx="105">
                  <c:v>13.063995085995085</c:v>
                </c:pt>
                <c:pt idx="106">
                  <c:v>11.786275184275183</c:v>
                </c:pt>
                <c:pt idx="107">
                  <c:v>10.58149877149877</c:v>
                </c:pt>
                <c:pt idx="108">
                  <c:v>9.4348206388206393</c:v>
                </c:pt>
                <c:pt idx="109">
                  <c:v>8.3582850122850125</c:v>
                </c:pt>
                <c:pt idx="110">
                  <c:v>7.3349090909090906</c:v>
                </c:pt>
                <c:pt idx="111">
                  <c:v>6.4055282555282558</c:v>
                </c:pt>
                <c:pt idx="112">
                  <c:v>5.5530958230958225</c:v>
                </c:pt>
                <c:pt idx="113">
                  <c:v>4.7484216216216213</c:v>
                </c:pt>
                <c:pt idx="114">
                  <c:v>4.0150373464373459</c:v>
                </c:pt>
                <c:pt idx="115">
                  <c:v>3.3432289926289926</c:v>
                </c:pt>
                <c:pt idx="116">
                  <c:v>2.7317179361179362</c:v>
                </c:pt>
                <c:pt idx="117">
                  <c:v>2.1736152334152332</c:v>
                </c:pt>
                <c:pt idx="118">
                  <c:v>1.6660619164619161</c:v>
                </c:pt>
                <c:pt idx="119">
                  <c:v>1.2019474201474201</c:v>
                </c:pt>
                <c:pt idx="120">
                  <c:v>0.77661228501228508</c:v>
                </c:pt>
                <c:pt idx="121">
                  <c:v>0.38198309582309586</c:v>
                </c:pt>
                <c:pt idx="122">
                  <c:v>3.3426535626535623E-3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5layers_dark'!$M$10:$M$11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5layers_dark'!$N$10:$N$11</c:f>
              <c:numCache>
                <c:formatCode>0.00</c:formatCode>
                <c:ptCount val="2"/>
                <c:pt idx="0">
                  <c:v>3.6348894348893967E-3</c:v>
                </c:pt>
                <c:pt idx="1">
                  <c:v>3.6348894348893967E-3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5layers_dark'!$M$10:$M$11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5layers_dark'!$O$10:$O$11</c:f>
              <c:numCache>
                <c:formatCode>0.00</c:formatCode>
                <c:ptCount val="2"/>
                <c:pt idx="0">
                  <c:v>2.8527272727272776E-3</c:v>
                </c:pt>
                <c:pt idx="1">
                  <c:v>2.8527272727272776E-3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5layers_dark'!$M$10:$M$11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5layers_dark'!$P$10:$P$11</c:f>
              <c:numCache>
                <c:formatCode>0.00</c:formatCode>
                <c:ptCount val="2"/>
                <c:pt idx="0">
                  <c:v>3.3426535626535432E-3</c:v>
                </c:pt>
                <c:pt idx="1">
                  <c:v>3.3426535626535432E-3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5layers_dark'!$M$13:$M$14</c:f>
              <c:numCache>
                <c:formatCode>General</c:formatCode>
                <c:ptCount val="2"/>
                <c:pt idx="0" formatCode="0.00">
                  <c:v>-1.7447498816156037E-4</c:v>
                </c:pt>
                <c:pt idx="1">
                  <c:v>-1.7447498816156037E-4</c:v>
                </c:pt>
              </c:numCache>
            </c:numRef>
          </c:xVal>
          <c:yVal>
            <c:numRef>
              <c:f>'PbSCdS_br 5layers_dark'!$N$13:$N$14</c:f>
              <c:numCache>
                <c:formatCode>0.00</c:formatCode>
                <c:ptCount val="2"/>
                <c:pt idx="0">
                  <c:v>1.9018181818181851E-4</c:v>
                </c:pt>
                <c:pt idx="1">
                  <c:v>-1.9018181818181851E-4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5layers_dark'!$M$15:$M$16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5layers_dark'!$N$15:$N$16</c:f>
              <c:numCache>
                <c:formatCode>0.00</c:formatCode>
                <c:ptCount val="2"/>
                <c:pt idx="0">
                  <c:v>1.9018181818181851E-4</c:v>
                </c:pt>
                <c:pt idx="1">
                  <c:v>-1.9018181818181851E-4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5layers_dark'!$M$18:$M$20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'PbSCdS_br 5layers_dark'!$N$18:$N$20</c:f>
              <c:numCache>
                <c:formatCode>General</c:formatCode>
                <c:ptCount val="3"/>
                <c:pt idx="0">
                  <c:v>2.8527272727272724E-3</c:v>
                </c:pt>
                <c:pt idx="1">
                  <c:v>2.8527272727272724E-3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5layers_dark'!$M$22:$M$24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'PbSCdS_br 5layers_dark'!$N$22:$N$24</c:f>
              <c:numCache>
                <c:formatCode>General</c:formatCode>
                <c:ptCount val="3"/>
                <c:pt idx="0">
                  <c:v>0.77661228501228508</c:v>
                </c:pt>
                <c:pt idx="1">
                  <c:v>0.77661228501228508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26272"/>
        <c:axId val="514637640"/>
      </c:scatterChart>
      <c:valAx>
        <c:axId val="514626272"/>
        <c:scaling>
          <c:orientation val="minMax"/>
          <c:max val="-2.0000000000000001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7640"/>
        <c:crossesAt val="0"/>
        <c:crossBetween val="midCat"/>
      </c:valAx>
      <c:valAx>
        <c:axId val="514637640"/>
        <c:scaling>
          <c:orientation val="minMax"/>
          <c:max val="-2.9E-4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26272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5layers_dark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5layers_dark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5layers_dark'!$A$10:$A$410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5layers_dark'!$K$10:$K$410</c:f>
              <c:numCache>
                <c:formatCode>General</c:formatCode>
                <c:ptCount val="401"/>
                <c:pt idx="0">
                  <c:v>3.6348894348894353E-3</c:v>
                </c:pt>
                <c:pt idx="1">
                  <c:v>-0.40698599508599503</c:v>
                </c:pt>
                <c:pt idx="2">
                  <c:v>-0.81879017199017201</c:v>
                </c:pt>
                <c:pt idx="3">
                  <c:v>-1.2603361179361181</c:v>
                </c:pt>
                <c:pt idx="4">
                  <c:v>-1.7385395577395577</c:v>
                </c:pt>
                <c:pt idx="5">
                  <c:v>-2.245616707616708</c:v>
                </c:pt>
                <c:pt idx="6">
                  <c:v>-2.802137100737101</c:v>
                </c:pt>
                <c:pt idx="7">
                  <c:v>-3.4066874692874691</c:v>
                </c:pt>
                <c:pt idx="8">
                  <c:v>-4.0299606879606884</c:v>
                </c:pt>
                <c:pt idx="9">
                  <c:v>-4.7080270270270272</c:v>
                </c:pt>
                <c:pt idx="10">
                  <c:v>-5.4308255528255538</c:v>
                </c:pt>
                <c:pt idx="11">
                  <c:v>-6.2281818181818185</c:v>
                </c:pt>
                <c:pt idx="12">
                  <c:v>-7.0581228501228503</c:v>
                </c:pt>
                <c:pt idx="13">
                  <c:v>-7.9248746928746927</c:v>
                </c:pt>
                <c:pt idx="14">
                  <c:v>-8.8816068796068794</c:v>
                </c:pt>
                <c:pt idx="15">
                  <c:v>-9.8712727272727268</c:v>
                </c:pt>
                <c:pt idx="16">
                  <c:v>-10.903105651105651</c:v>
                </c:pt>
                <c:pt idx="17">
                  <c:v>-11.992206388206387</c:v>
                </c:pt>
                <c:pt idx="18">
                  <c:v>-13.09813267813268</c:v>
                </c:pt>
                <c:pt idx="19">
                  <c:v>-14.258702702702704</c:v>
                </c:pt>
                <c:pt idx="20">
                  <c:v>-15.468255528255527</c:v>
                </c:pt>
                <c:pt idx="21">
                  <c:v>-15.495297297297297</c:v>
                </c:pt>
                <c:pt idx="22">
                  <c:v>-14.268702702702701</c:v>
                </c:pt>
                <c:pt idx="23">
                  <c:v>-13.095400491400493</c:v>
                </c:pt>
                <c:pt idx="24">
                  <c:v>-11.961415233415234</c:v>
                </c:pt>
                <c:pt idx="25">
                  <c:v>-10.893405405405407</c:v>
                </c:pt>
                <c:pt idx="26">
                  <c:v>-9.8594791154791146</c:v>
                </c:pt>
                <c:pt idx="27">
                  <c:v>-8.877371007371007</c:v>
                </c:pt>
                <c:pt idx="28">
                  <c:v>-7.9514348894348892</c:v>
                </c:pt>
                <c:pt idx="29">
                  <c:v>-7.0681031941031938</c:v>
                </c:pt>
                <c:pt idx="30">
                  <c:v>-6.2260687960687955</c:v>
                </c:pt>
                <c:pt idx="31">
                  <c:v>-5.4442457002457001</c:v>
                </c:pt>
                <c:pt idx="32">
                  <c:v>-4.7191488943488942</c:v>
                </c:pt>
                <c:pt idx="33">
                  <c:v>-4.0326609336609334</c:v>
                </c:pt>
                <c:pt idx="34">
                  <c:v>-3.3913773955773951</c:v>
                </c:pt>
                <c:pt idx="35">
                  <c:v>-2.8026304668304669</c:v>
                </c:pt>
                <c:pt idx="36">
                  <c:v>-2.2434742014742013</c:v>
                </c:pt>
                <c:pt idx="37">
                  <c:v>-1.7356742014742015</c:v>
                </c:pt>
                <c:pt idx="38">
                  <c:v>-1.264884520884521</c:v>
                </c:pt>
                <c:pt idx="39">
                  <c:v>-0.82200687960687946</c:v>
                </c:pt>
                <c:pt idx="40">
                  <c:v>-0.4059060442260442</c:v>
                </c:pt>
                <c:pt idx="41">
                  <c:v>2.8527272727272724E-3</c:v>
                </c:pt>
                <c:pt idx="42">
                  <c:v>0.41451857493857497</c:v>
                </c:pt>
                <c:pt idx="43">
                  <c:v>0.83836560196560206</c:v>
                </c:pt>
                <c:pt idx="44">
                  <c:v>1.2914648648648648</c:v>
                </c:pt>
                <c:pt idx="45">
                  <c:v>1.7829297297297297</c:v>
                </c:pt>
                <c:pt idx="46">
                  <c:v>2.3215945945945946</c:v>
                </c:pt>
                <c:pt idx="47">
                  <c:v>2.9121243243243242</c:v>
                </c:pt>
                <c:pt idx="48">
                  <c:v>3.5573469287469286</c:v>
                </c:pt>
                <c:pt idx="49">
                  <c:v>4.2621931203931211</c:v>
                </c:pt>
                <c:pt idx="50">
                  <c:v>5.0330417690417697</c:v>
                </c:pt>
                <c:pt idx="51">
                  <c:v>5.8849975429975432</c:v>
                </c:pt>
                <c:pt idx="52">
                  <c:v>6.7898034398034399</c:v>
                </c:pt>
                <c:pt idx="53">
                  <c:v>7.7529729729729731</c:v>
                </c:pt>
                <c:pt idx="54">
                  <c:v>8.7858869778869781</c:v>
                </c:pt>
                <c:pt idx="55">
                  <c:v>9.8974840294840298</c:v>
                </c:pt>
                <c:pt idx="56">
                  <c:v>11.06358230958231</c:v>
                </c:pt>
                <c:pt idx="57">
                  <c:v>12.310540540540542</c:v>
                </c:pt>
                <c:pt idx="58">
                  <c:v>13.639375921375922</c:v>
                </c:pt>
                <c:pt idx="59">
                  <c:v>15.035660933660935</c:v>
                </c:pt>
                <c:pt idx="60">
                  <c:v>16.521027027027028</c:v>
                </c:pt>
                <c:pt idx="61">
                  <c:v>18.076796068796067</c:v>
                </c:pt>
                <c:pt idx="62">
                  <c:v>19.710923832923832</c:v>
                </c:pt>
                <c:pt idx="63">
                  <c:v>21.412683046683046</c:v>
                </c:pt>
                <c:pt idx="64">
                  <c:v>23.230589680589681</c:v>
                </c:pt>
                <c:pt idx="65">
                  <c:v>25.038167076167078</c:v>
                </c:pt>
                <c:pt idx="66">
                  <c:v>27.049557739557741</c:v>
                </c:pt>
                <c:pt idx="67">
                  <c:v>29.069862407862406</c:v>
                </c:pt>
                <c:pt idx="68">
                  <c:v>31.237282555282558</c:v>
                </c:pt>
                <c:pt idx="69">
                  <c:v>33.432624078624073</c:v>
                </c:pt>
                <c:pt idx="70">
                  <c:v>35.74909090909091</c:v>
                </c:pt>
                <c:pt idx="71">
                  <c:v>38.37136117936118</c:v>
                </c:pt>
                <c:pt idx="72">
                  <c:v>40.753719901719897</c:v>
                </c:pt>
                <c:pt idx="73">
                  <c:v>43.177051597051594</c:v>
                </c:pt>
                <c:pt idx="74">
                  <c:v>45.995631449631446</c:v>
                </c:pt>
                <c:pt idx="75">
                  <c:v>48.817616707616715</c:v>
                </c:pt>
                <c:pt idx="76">
                  <c:v>51.474840294840291</c:v>
                </c:pt>
                <c:pt idx="77">
                  <c:v>54.677346437346436</c:v>
                </c:pt>
                <c:pt idx="78">
                  <c:v>57.699754299754304</c:v>
                </c:pt>
                <c:pt idx="79">
                  <c:v>60.833857493857501</c:v>
                </c:pt>
                <c:pt idx="80">
                  <c:v>64.114250614250622</c:v>
                </c:pt>
                <c:pt idx="81">
                  <c:v>67.592235872235875</c:v>
                </c:pt>
                <c:pt idx="82">
                  <c:v>67.512039312039306</c:v>
                </c:pt>
                <c:pt idx="83">
                  <c:v>64.011941031941035</c:v>
                </c:pt>
                <c:pt idx="84">
                  <c:v>60.735921375921372</c:v>
                </c:pt>
                <c:pt idx="85">
                  <c:v>57.436953316953314</c:v>
                </c:pt>
                <c:pt idx="86">
                  <c:v>54.27194103194104</c:v>
                </c:pt>
                <c:pt idx="87">
                  <c:v>51.265847665847673</c:v>
                </c:pt>
                <c:pt idx="88">
                  <c:v>48.141223587223585</c:v>
                </c:pt>
                <c:pt idx="89">
                  <c:v>45.291095823095823</c:v>
                </c:pt>
                <c:pt idx="90">
                  <c:v>42.551203931203936</c:v>
                </c:pt>
                <c:pt idx="91">
                  <c:v>39.968442260442259</c:v>
                </c:pt>
                <c:pt idx="92">
                  <c:v>37.376633906633906</c:v>
                </c:pt>
                <c:pt idx="93">
                  <c:v>34.984270270270272</c:v>
                </c:pt>
                <c:pt idx="94">
                  <c:v>32.626452088452091</c:v>
                </c:pt>
                <c:pt idx="95">
                  <c:v>30.450928746928749</c:v>
                </c:pt>
                <c:pt idx="96">
                  <c:v>28.263120393120392</c:v>
                </c:pt>
                <c:pt idx="97">
                  <c:v>26.24803931203931</c:v>
                </c:pt>
                <c:pt idx="98">
                  <c:v>24.316751842751842</c:v>
                </c:pt>
                <c:pt idx="99">
                  <c:v>22.423135135135134</c:v>
                </c:pt>
                <c:pt idx="100">
                  <c:v>20.660245700245699</c:v>
                </c:pt>
                <c:pt idx="101">
                  <c:v>18.989036855036854</c:v>
                </c:pt>
                <c:pt idx="102">
                  <c:v>17.381199017199016</c:v>
                </c:pt>
                <c:pt idx="103">
                  <c:v>15.878442260442261</c:v>
                </c:pt>
                <c:pt idx="104">
                  <c:v>14.445420147420148</c:v>
                </c:pt>
                <c:pt idx="105">
                  <c:v>13.063995085995085</c:v>
                </c:pt>
                <c:pt idx="106">
                  <c:v>11.786275184275183</c:v>
                </c:pt>
                <c:pt idx="107">
                  <c:v>10.58149877149877</c:v>
                </c:pt>
                <c:pt idx="108">
                  <c:v>9.4348206388206393</c:v>
                </c:pt>
                <c:pt idx="109">
                  <c:v>8.3582850122850125</c:v>
                </c:pt>
                <c:pt idx="110">
                  <c:v>7.3349090909090906</c:v>
                </c:pt>
                <c:pt idx="111">
                  <c:v>6.4055282555282558</c:v>
                </c:pt>
                <c:pt idx="112">
                  <c:v>5.5530958230958225</c:v>
                </c:pt>
                <c:pt idx="113">
                  <c:v>4.7484216216216213</c:v>
                </c:pt>
                <c:pt idx="114">
                  <c:v>4.0150373464373459</c:v>
                </c:pt>
                <c:pt idx="115">
                  <c:v>3.3432289926289926</c:v>
                </c:pt>
                <c:pt idx="116">
                  <c:v>2.7317179361179362</c:v>
                </c:pt>
                <c:pt idx="117">
                  <c:v>2.1736152334152332</c:v>
                </c:pt>
                <c:pt idx="118">
                  <c:v>1.6660619164619161</c:v>
                </c:pt>
                <c:pt idx="119">
                  <c:v>1.2019474201474201</c:v>
                </c:pt>
                <c:pt idx="120">
                  <c:v>0.77661228501228508</c:v>
                </c:pt>
                <c:pt idx="121">
                  <c:v>0.38198309582309586</c:v>
                </c:pt>
                <c:pt idx="122">
                  <c:v>3.3426535626535623E-3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39208"/>
        <c:axId val="514638424"/>
      </c:scatterChart>
      <c:valAx>
        <c:axId val="514639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8424"/>
        <c:crossesAt val="0"/>
        <c:crossBetween val="midCat"/>
      </c:valAx>
      <c:valAx>
        <c:axId val="5146384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3920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5 layers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5 layers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5 layers'!$A$10:$A$410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5 layers'!$K$10:$K$410</c:f>
              <c:numCache>
                <c:formatCode>General</c:formatCode>
                <c:ptCount val="401"/>
                <c:pt idx="0">
                  <c:v>-17.13542506142506</c:v>
                </c:pt>
                <c:pt idx="1">
                  <c:v>-17.781660933660934</c:v>
                </c:pt>
                <c:pt idx="2">
                  <c:v>-18.488855036855036</c:v>
                </c:pt>
                <c:pt idx="3">
                  <c:v>-19.14</c:v>
                </c:pt>
                <c:pt idx="4">
                  <c:v>-20.009243243243244</c:v>
                </c:pt>
                <c:pt idx="5">
                  <c:v>-20.632422604422604</c:v>
                </c:pt>
                <c:pt idx="6">
                  <c:v>-21.404732186732186</c:v>
                </c:pt>
                <c:pt idx="7">
                  <c:v>-22.259454545454545</c:v>
                </c:pt>
                <c:pt idx="8">
                  <c:v>-23.172702702702704</c:v>
                </c:pt>
                <c:pt idx="9">
                  <c:v>-23.939125307125309</c:v>
                </c:pt>
                <c:pt idx="10">
                  <c:v>-24.848314496314494</c:v>
                </c:pt>
                <c:pt idx="11">
                  <c:v>-25.807429975429972</c:v>
                </c:pt>
                <c:pt idx="12">
                  <c:v>-26.71921867321867</c:v>
                </c:pt>
                <c:pt idx="13">
                  <c:v>-27.801621621621621</c:v>
                </c:pt>
                <c:pt idx="14">
                  <c:v>-28.832309582309584</c:v>
                </c:pt>
                <c:pt idx="15">
                  <c:v>-29.806427518427519</c:v>
                </c:pt>
                <c:pt idx="16">
                  <c:v>-30.892894348894352</c:v>
                </c:pt>
                <c:pt idx="17">
                  <c:v>-31.837410319410321</c:v>
                </c:pt>
                <c:pt idx="18">
                  <c:v>-32.999100737100733</c:v>
                </c:pt>
                <c:pt idx="19">
                  <c:v>-34.153484029484034</c:v>
                </c:pt>
                <c:pt idx="20">
                  <c:v>-35.388068796068794</c:v>
                </c:pt>
                <c:pt idx="21">
                  <c:v>-35.36366584766585</c:v>
                </c:pt>
                <c:pt idx="22">
                  <c:v>-34.253754299754306</c:v>
                </c:pt>
                <c:pt idx="23">
                  <c:v>-33.035877149877145</c:v>
                </c:pt>
                <c:pt idx="24">
                  <c:v>-31.894501228501227</c:v>
                </c:pt>
                <c:pt idx="25">
                  <c:v>-30.786245700245701</c:v>
                </c:pt>
                <c:pt idx="26">
                  <c:v>-29.653636363636366</c:v>
                </c:pt>
                <c:pt idx="27">
                  <c:v>-28.592515970515972</c:v>
                </c:pt>
                <c:pt idx="28">
                  <c:v>-27.523611793611796</c:v>
                </c:pt>
                <c:pt idx="29">
                  <c:v>-26.569911547911552</c:v>
                </c:pt>
                <c:pt idx="30">
                  <c:v>-25.564432432432433</c:v>
                </c:pt>
                <c:pt idx="31">
                  <c:v>-24.59725798525799</c:v>
                </c:pt>
                <c:pt idx="32">
                  <c:v>-23.678727272727272</c:v>
                </c:pt>
                <c:pt idx="33">
                  <c:v>-22.709636363636363</c:v>
                </c:pt>
                <c:pt idx="34">
                  <c:v>-21.982683046683047</c:v>
                </c:pt>
                <c:pt idx="35">
                  <c:v>-20.864221130221129</c:v>
                </c:pt>
                <c:pt idx="36">
                  <c:v>-20.027813267813269</c:v>
                </c:pt>
                <c:pt idx="37">
                  <c:v>-19.237675675675678</c:v>
                </c:pt>
                <c:pt idx="38">
                  <c:v>-18.46481081081081</c:v>
                </c:pt>
                <c:pt idx="39">
                  <c:v>-17.484407862407863</c:v>
                </c:pt>
                <c:pt idx="40">
                  <c:v>-16.840899262899264</c:v>
                </c:pt>
                <c:pt idx="41">
                  <c:v>-15.883955773955773</c:v>
                </c:pt>
                <c:pt idx="42">
                  <c:v>-15.078810810810811</c:v>
                </c:pt>
                <c:pt idx="43">
                  <c:v>-14.303601965601967</c:v>
                </c:pt>
                <c:pt idx="44">
                  <c:v>-13.179459459459459</c:v>
                </c:pt>
                <c:pt idx="45">
                  <c:v>-12.376014742014743</c:v>
                </c:pt>
                <c:pt idx="46">
                  <c:v>-11.24417199017199</c:v>
                </c:pt>
                <c:pt idx="47">
                  <c:v>-10.265705159705158</c:v>
                </c:pt>
                <c:pt idx="48">
                  <c:v>-9.1805208845208846</c:v>
                </c:pt>
                <c:pt idx="49">
                  <c:v>-8.0653660933660927</c:v>
                </c:pt>
                <c:pt idx="50">
                  <c:v>-6.8524078624078628</c:v>
                </c:pt>
                <c:pt idx="51">
                  <c:v>-5.641262899262899</c:v>
                </c:pt>
                <c:pt idx="52">
                  <c:v>-4.4405385749385751</c:v>
                </c:pt>
                <c:pt idx="53">
                  <c:v>-3.0948643734643735</c:v>
                </c:pt>
                <c:pt idx="54">
                  <c:v>-1.6845439803439803</c:v>
                </c:pt>
                <c:pt idx="55">
                  <c:v>-0.18770722358722358</c:v>
                </c:pt>
                <c:pt idx="56">
                  <c:v>1.2194103194103194</c:v>
                </c:pt>
                <c:pt idx="57">
                  <c:v>2.9789331695331698</c:v>
                </c:pt>
                <c:pt idx="58">
                  <c:v>4.7068658476658483</c:v>
                </c:pt>
                <c:pt idx="59">
                  <c:v>6.4278181818181821</c:v>
                </c:pt>
                <c:pt idx="60">
                  <c:v>8.5503341523341518</c:v>
                </c:pt>
                <c:pt idx="61">
                  <c:v>10.665552825552826</c:v>
                </c:pt>
                <c:pt idx="62">
                  <c:v>13.087243243243243</c:v>
                </c:pt>
                <c:pt idx="63">
                  <c:v>15.594889434889433</c:v>
                </c:pt>
                <c:pt idx="64">
                  <c:v>18.319980343980344</c:v>
                </c:pt>
                <c:pt idx="65">
                  <c:v>21.281395577395575</c:v>
                </c:pt>
                <c:pt idx="66">
                  <c:v>24.395592137592139</c:v>
                </c:pt>
                <c:pt idx="67">
                  <c:v>27.733081081081082</c:v>
                </c:pt>
                <c:pt idx="68">
                  <c:v>31.202805896805899</c:v>
                </c:pt>
                <c:pt idx="69">
                  <c:v>34.887321867321866</c:v>
                </c:pt>
                <c:pt idx="70">
                  <c:v>38.795429975429975</c:v>
                </c:pt>
                <c:pt idx="71">
                  <c:v>42.78986732186732</c:v>
                </c:pt>
                <c:pt idx="72">
                  <c:v>46.966938574938574</c:v>
                </c:pt>
                <c:pt idx="73">
                  <c:v>51.287469287469293</c:v>
                </c:pt>
                <c:pt idx="74">
                  <c:v>55.96167076167076</c:v>
                </c:pt>
                <c:pt idx="75">
                  <c:v>60.550859950859952</c:v>
                </c:pt>
                <c:pt idx="76">
                  <c:v>65.396068796068803</c:v>
                </c:pt>
                <c:pt idx="77">
                  <c:v>70.239312039312026</c:v>
                </c:pt>
                <c:pt idx="78">
                  <c:v>75.435085995085998</c:v>
                </c:pt>
                <c:pt idx="79">
                  <c:v>80.643783783783789</c:v>
                </c:pt>
                <c:pt idx="80">
                  <c:v>85.939950859950855</c:v>
                </c:pt>
                <c:pt idx="81">
                  <c:v>91.426928746928738</c:v>
                </c:pt>
                <c:pt idx="82">
                  <c:v>91.498427518427519</c:v>
                </c:pt>
                <c:pt idx="83">
                  <c:v>85.957788697788686</c:v>
                </c:pt>
                <c:pt idx="84">
                  <c:v>80.444766584766583</c:v>
                </c:pt>
                <c:pt idx="85">
                  <c:v>75.227665847665847</c:v>
                </c:pt>
                <c:pt idx="86">
                  <c:v>69.902211302211313</c:v>
                </c:pt>
                <c:pt idx="87">
                  <c:v>64.788157248157248</c:v>
                </c:pt>
                <c:pt idx="88">
                  <c:v>59.818378378378377</c:v>
                </c:pt>
                <c:pt idx="89">
                  <c:v>54.980294840294853</c:v>
                </c:pt>
                <c:pt idx="90">
                  <c:v>50.281375921375918</c:v>
                </c:pt>
                <c:pt idx="91">
                  <c:v>45.592245700245698</c:v>
                </c:pt>
                <c:pt idx="92">
                  <c:v>41.249071253071257</c:v>
                </c:pt>
                <c:pt idx="93">
                  <c:v>37.079867321867326</c:v>
                </c:pt>
                <c:pt idx="94">
                  <c:v>33.063823095823096</c:v>
                </c:pt>
                <c:pt idx="95">
                  <c:v>29.209385749385749</c:v>
                </c:pt>
                <c:pt idx="96">
                  <c:v>25.513233415233415</c:v>
                </c:pt>
                <c:pt idx="97">
                  <c:v>22.022373464373462</c:v>
                </c:pt>
                <c:pt idx="98">
                  <c:v>18.752162162162161</c:v>
                </c:pt>
                <c:pt idx="99">
                  <c:v>15.628457002457001</c:v>
                </c:pt>
                <c:pt idx="100">
                  <c:v>12.725769041769039</c:v>
                </c:pt>
                <c:pt idx="101">
                  <c:v>10.095110565110565</c:v>
                </c:pt>
                <c:pt idx="102">
                  <c:v>7.6548648648648658</c:v>
                </c:pt>
                <c:pt idx="103">
                  <c:v>5.3848304668304667</c:v>
                </c:pt>
                <c:pt idx="104">
                  <c:v>3.3750825552825554</c:v>
                </c:pt>
                <c:pt idx="105">
                  <c:v>1.5179120393120393</c:v>
                </c:pt>
                <c:pt idx="106">
                  <c:v>-0.21229302211302212</c:v>
                </c:pt>
                <c:pt idx="107">
                  <c:v>-1.6499646191646191</c:v>
                </c:pt>
                <c:pt idx="108">
                  <c:v>-3.1859361179361176</c:v>
                </c:pt>
                <c:pt idx="109">
                  <c:v>-4.4704078624078623</c:v>
                </c:pt>
                <c:pt idx="110">
                  <c:v>-5.6748599508599504</c:v>
                </c:pt>
                <c:pt idx="111">
                  <c:v>-6.8701916461916461</c:v>
                </c:pt>
                <c:pt idx="112">
                  <c:v>-8.1430122850122846</c:v>
                </c:pt>
                <c:pt idx="113">
                  <c:v>-9.1639066339066346</c:v>
                </c:pt>
                <c:pt idx="114">
                  <c:v>-10.123041769041768</c:v>
                </c:pt>
                <c:pt idx="115">
                  <c:v>-11.157184275184276</c:v>
                </c:pt>
                <c:pt idx="116">
                  <c:v>-12.015690417690417</c:v>
                </c:pt>
                <c:pt idx="117">
                  <c:v>-13.054530712530713</c:v>
                </c:pt>
                <c:pt idx="118">
                  <c:v>-13.796034398034397</c:v>
                </c:pt>
                <c:pt idx="119">
                  <c:v>-14.630162162162161</c:v>
                </c:pt>
                <c:pt idx="120">
                  <c:v>-15.398343980343979</c:v>
                </c:pt>
                <c:pt idx="121">
                  <c:v>-16.260658476658477</c:v>
                </c:pt>
                <c:pt idx="122">
                  <c:v>-16.891361179361176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5 layers'!$M$10:$M$11</c:f>
              <c:numCache>
                <c:formatCode>0.00E+00</c:formatCode>
                <c:ptCount val="2"/>
                <c:pt idx="0">
                  <c:v>2.0153372732260248E-2</c:v>
                </c:pt>
                <c:pt idx="1">
                  <c:v>-2.0153372732260248E-2</c:v>
                </c:pt>
              </c:numCache>
            </c:numRef>
          </c:xVal>
          <c:yVal>
            <c:numRef>
              <c:f>'PbSCdS_br 5 layers'!$N$10:$N$11</c:f>
              <c:numCache>
                <c:formatCode>0.00</c:formatCode>
                <c:ptCount val="2"/>
                <c:pt idx="0">
                  <c:v>-17.13542506142506</c:v>
                </c:pt>
                <c:pt idx="1">
                  <c:v>-17.13542506142506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5 layers'!$M$10:$M$11</c:f>
              <c:numCache>
                <c:formatCode>0.00E+00</c:formatCode>
                <c:ptCount val="2"/>
                <c:pt idx="0">
                  <c:v>2.0153372732260248E-2</c:v>
                </c:pt>
                <c:pt idx="1">
                  <c:v>-2.0153372732260248E-2</c:v>
                </c:pt>
              </c:numCache>
            </c:numRef>
          </c:xVal>
          <c:yVal>
            <c:numRef>
              <c:f>'PbSCdS_br 5 layers'!$O$10:$O$11</c:f>
              <c:numCache>
                <c:formatCode>0.00</c:formatCode>
                <c:ptCount val="2"/>
                <c:pt idx="0">
                  <c:v>-15.883955773955771</c:v>
                </c:pt>
                <c:pt idx="1">
                  <c:v>-15.883955773955771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5 layers'!$M$10:$M$11</c:f>
              <c:numCache>
                <c:formatCode>0.00E+00</c:formatCode>
                <c:ptCount val="2"/>
                <c:pt idx="0">
                  <c:v>2.0153372732260248E-2</c:v>
                </c:pt>
                <c:pt idx="1">
                  <c:v>-2.0153372732260248E-2</c:v>
                </c:pt>
              </c:numCache>
            </c:numRef>
          </c:xVal>
          <c:yVal>
            <c:numRef>
              <c:f>'PbSCdS_br 5 layers'!$P$10:$P$11</c:f>
              <c:numCache>
                <c:formatCode>0.00</c:formatCode>
                <c:ptCount val="2"/>
                <c:pt idx="0">
                  <c:v>-16.891361179361176</c:v>
                </c:pt>
                <c:pt idx="1">
                  <c:v>-16.891361179361176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5 layers'!$M$13:$M$14</c:f>
              <c:numCache>
                <c:formatCode>General</c:formatCode>
                <c:ptCount val="2"/>
                <c:pt idx="0" formatCode="0.00">
                  <c:v>0.35333495990653624</c:v>
                </c:pt>
                <c:pt idx="1">
                  <c:v>0.35333495990653624</c:v>
                </c:pt>
              </c:numCache>
            </c:numRef>
          </c:xVal>
          <c:yVal>
            <c:numRef>
              <c:f>'PbSCdS_br 5 layers'!$N$13:$N$14</c:f>
              <c:numCache>
                <c:formatCode>0.00</c:formatCode>
                <c:ptCount val="2"/>
                <c:pt idx="0">
                  <c:v>-1.1423616707616706</c:v>
                </c:pt>
                <c:pt idx="1">
                  <c:v>1.1423616707616706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5 layers'!$M$15:$M$16</c:f>
              <c:numCache>
                <c:formatCode>General</c:formatCode>
                <c:ptCount val="2"/>
                <c:pt idx="0" formatCode="0.00">
                  <c:v>0.40306745464520499</c:v>
                </c:pt>
                <c:pt idx="1">
                  <c:v>0.40306745464520499</c:v>
                </c:pt>
              </c:numCache>
            </c:numRef>
          </c:xVal>
          <c:yVal>
            <c:numRef>
              <c:f>'PbSCdS_br 5 layers'!$N$15:$N$16</c:f>
              <c:numCache>
                <c:formatCode>0.00</c:formatCode>
                <c:ptCount val="2"/>
                <c:pt idx="0">
                  <c:v>-1.1423616707616706</c:v>
                </c:pt>
                <c:pt idx="1">
                  <c:v>1.1423616707616706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5 layers'!$M$18:$M$20</c:f>
              <c:numCache>
                <c:formatCode>General</c:formatCode>
                <c:ptCount val="3"/>
                <c:pt idx="0">
                  <c:v>0</c:v>
                </c:pt>
                <c:pt idx="1">
                  <c:v>0.2</c:v>
                </c:pt>
                <c:pt idx="2">
                  <c:v>0.2</c:v>
                </c:pt>
              </c:numCache>
            </c:numRef>
          </c:xVal>
          <c:yVal>
            <c:numRef>
              <c:f>'PbSCdS_br 5 layers'!$N$18:$N$20</c:f>
              <c:numCache>
                <c:formatCode>General</c:formatCode>
                <c:ptCount val="3"/>
                <c:pt idx="0">
                  <c:v>-8.0653660933660927</c:v>
                </c:pt>
                <c:pt idx="1">
                  <c:v>-8.0653660933660927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5 layers'!$M$22:$M$24</c:f>
              <c:numCache>
                <c:formatCode>General</c:formatCode>
                <c:ptCount val="3"/>
                <c:pt idx="0">
                  <c:v>0</c:v>
                </c:pt>
                <c:pt idx="1">
                  <c:v>0.22500000000000001</c:v>
                </c:pt>
                <c:pt idx="2">
                  <c:v>0.22500000000000001</c:v>
                </c:pt>
              </c:numCache>
            </c:numRef>
          </c:xVal>
          <c:yVal>
            <c:numRef>
              <c:f>'PbSCdS_br 5 layers'!$N$22:$N$24</c:f>
              <c:numCache>
                <c:formatCode>General</c:formatCode>
                <c:ptCount val="3"/>
                <c:pt idx="0">
                  <c:v>-9.1639066339066346</c:v>
                </c:pt>
                <c:pt idx="1">
                  <c:v>-9.1639066339066346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09416"/>
        <c:axId val="514607848"/>
      </c:scatterChart>
      <c:valAx>
        <c:axId val="514609416"/>
        <c:scaling>
          <c:orientation val="minMax"/>
          <c:max val="0.44400000000000001"/>
          <c:min val="-4.0399999999999998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07848"/>
        <c:crossesAt val="0"/>
        <c:crossBetween val="midCat"/>
      </c:valAx>
      <c:valAx>
        <c:axId val="514607848"/>
        <c:scaling>
          <c:orientation val="minMax"/>
          <c:max val="1.72"/>
          <c:min val="-18.899999999999999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460941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5 layers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5 layers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5 layers'!$A$10:$A$410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5 layers'!$K$10:$K$410</c:f>
              <c:numCache>
                <c:formatCode>General</c:formatCode>
                <c:ptCount val="401"/>
                <c:pt idx="0">
                  <c:v>-17.13542506142506</c:v>
                </c:pt>
                <c:pt idx="1">
                  <c:v>-17.781660933660934</c:v>
                </c:pt>
                <c:pt idx="2">
                  <c:v>-18.488855036855036</c:v>
                </c:pt>
                <c:pt idx="3">
                  <c:v>-19.14</c:v>
                </c:pt>
                <c:pt idx="4">
                  <c:v>-20.009243243243244</c:v>
                </c:pt>
                <c:pt idx="5">
                  <c:v>-20.632422604422604</c:v>
                </c:pt>
                <c:pt idx="6">
                  <c:v>-21.404732186732186</c:v>
                </c:pt>
                <c:pt idx="7">
                  <c:v>-22.259454545454545</c:v>
                </c:pt>
                <c:pt idx="8">
                  <c:v>-23.172702702702704</c:v>
                </c:pt>
                <c:pt idx="9">
                  <c:v>-23.939125307125309</c:v>
                </c:pt>
                <c:pt idx="10">
                  <c:v>-24.848314496314494</c:v>
                </c:pt>
                <c:pt idx="11">
                  <c:v>-25.807429975429972</c:v>
                </c:pt>
                <c:pt idx="12">
                  <c:v>-26.71921867321867</c:v>
                </c:pt>
                <c:pt idx="13">
                  <c:v>-27.801621621621621</c:v>
                </c:pt>
                <c:pt idx="14">
                  <c:v>-28.832309582309584</c:v>
                </c:pt>
                <c:pt idx="15">
                  <c:v>-29.806427518427519</c:v>
                </c:pt>
                <c:pt idx="16">
                  <c:v>-30.892894348894352</c:v>
                </c:pt>
                <c:pt idx="17">
                  <c:v>-31.837410319410321</c:v>
                </c:pt>
                <c:pt idx="18">
                  <c:v>-32.999100737100733</c:v>
                </c:pt>
                <c:pt idx="19">
                  <c:v>-34.153484029484034</c:v>
                </c:pt>
                <c:pt idx="20">
                  <c:v>-35.388068796068794</c:v>
                </c:pt>
                <c:pt idx="21">
                  <c:v>-35.36366584766585</c:v>
                </c:pt>
                <c:pt idx="22">
                  <c:v>-34.253754299754306</c:v>
                </c:pt>
                <c:pt idx="23">
                  <c:v>-33.035877149877145</c:v>
                </c:pt>
                <c:pt idx="24">
                  <c:v>-31.894501228501227</c:v>
                </c:pt>
                <c:pt idx="25">
                  <c:v>-30.786245700245701</c:v>
                </c:pt>
                <c:pt idx="26">
                  <c:v>-29.653636363636366</c:v>
                </c:pt>
                <c:pt idx="27">
                  <c:v>-28.592515970515972</c:v>
                </c:pt>
                <c:pt idx="28">
                  <c:v>-27.523611793611796</c:v>
                </c:pt>
                <c:pt idx="29">
                  <c:v>-26.569911547911552</c:v>
                </c:pt>
                <c:pt idx="30">
                  <c:v>-25.564432432432433</c:v>
                </c:pt>
                <c:pt idx="31">
                  <c:v>-24.59725798525799</c:v>
                </c:pt>
                <c:pt idx="32">
                  <c:v>-23.678727272727272</c:v>
                </c:pt>
                <c:pt idx="33">
                  <c:v>-22.709636363636363</c:v>
                </c:pt>
                <c:pt idx="34">
                  <c:v>-21.982683046683047</c:v>
                </c:pt>
                <c:pt idx="35">
                  <c:v>-20.864221130221129</c:v>
                </c:pt>
                <c:pt idx="36">
                  <c:v>-20.027813267813269</c:v>
                </c:pt>
                <c:pt idx="37">
                  <c:v>-19.237675675675678</c:v>
                </c:pt>
                <c:pt idx="38">
                  <c:v>-18.46481081081081</c:v>
                </c:pt>
                <c:pt idx="39">
                  <c:v>-17.484407862407863</c:v>
                </c:pt>
                <c:pt idx="40">
                  <c:v>-16.840899262899264</c:v>
                </c:pt>
                <c:pt idx="41">
                  <c:v>-15.883955773955773</c:v>
                </c:pt>
                <c:pt idx="42">
                  <c:v>-15.078810810810811</c:v>
                </c:pt>
                <c:pt idx="43">
                  <c:v>-14.303601965601967</c:v>
                </c:pt>
                <c:pt idx="44">
                  <c:v>-13.179459459459459</c:v>
                </c:pt>
                <c:pt idx="45">
                  <c:v>-12.376014742014743</c:v>
                </c:pt>
                <c:pt idx="46">
                  <c:v>-11.24417199017199</c:v>
                </c:pt>
                <c:pt idx="47">
                  <c:v>-10.265705159705158</c:v>
                </c:pt>
                <c:pt idx="48">
                  <c:v>-9.1805208845208846</c:v>
                </c:pt>
                <c:pt idx="49">
                  <c:v>-8.0653660933660927</c:v>
                </c:pt>
                <c:pt idx="50">
                  <c:v>-6.8524078624078628</c:v>
                </c:pt>
                <c:pt idx="51">
                  <c:v>-5.641262899262899</c:v>
                </c:pt>
                <c:pt idx="52">
                  <c:v>-4.4405385749385751</c:v>
                </c:pt>
                <c:pt idx="53">
                  <c:v>-3.0948643734643735</c:v>
                </c:pt>
                <c:pt idx="54">
                  <c:v>-1.6845439803439803</c:v>
                </c:pt>
                <c:pt idx="55">
                  <c:v>-0.18770722358722358</c:v>
                </c:pt>
                <c:pt idx="56">
                  <c:v>1.2194103194103194</c:v>
                </c:pt>
                <c:pt idx="57">
                  <c:v>2.9789331695331698</c:v>
                </c:pt>
                <c:pt idx="58">
                  <c:v>4.7068658476658483</c:v>
                </c:pt>
                <c:pt idx="59">
                  <c:v>6.4278181818181821</c:v>
                </c:pt>
                <c:pt idx="60">
                  <c:v>8.5503341523341518</c:v>
                </c:pt>
                <c:pt idx="61">
                  <c:v>10.665552825552826</c:v>
                </c:pt>
                <c:pt idx="62">
                  <c:v>13.087243243243243</c:v>
                </c:pt>
                <c:pt idx="63">
                  <c:v>15.594889434889433</c:v>
                </c:pt>
                <c:pt idx="64">
                  <c:v>18.319980343980344</c:v>
                </c:pt>
                <c:pt idx="65">
                  <c:v>21.281395577395575</c:v>
                </c:pt>
                <c:pt idx="66">
                  <c:v>24.395592137592139</c:v>
                </c:pt>
                <c:pt idx="67">
                  <c:v>27.733081081081082</c:v>
                </c:pt>
                <c:pt idx="68">
                  <c:v>31.202805896805899</c:v>
                </c:pt>
                <c:pt idx="69">
                  <c:v>34.887321867321866</c:v>
                </c:pt>
                <c:pt idx="70">
                  <c:v>38.795429975429975</c:v>
                </c:pt>
                <c:pt idx="71">
                  <c:v>42.78986732186732</c:v>
                </c:pt>
                <c:pt idx="72">
                  <c:v>46.966938574938574</c:v>
                </c:pt>
                <c:pt idx="73">
                  <c:v>51.287469287469293</c:v>
                </c:pt>
                <c:pt idx="74">
                  <c:v>55.96167076167076</c:v>
                </c:pt>
                <c:pt idx="75">
                  <c:v>60.550859950859952</c:v>
                </c:pt>
                <c:pt idx="76">
                  <c:v>65.396068796068803</c:v>
                </c:pt>
                <c:pt idx="77">
                  <c:v>70.239312039312026</c:v>
                </c:pt>
                <c:pt idx="78">
                  <c:v>75.435085995085998</c:v>
                </c:pt>
                <c:pt idx="79">
                  <c:v>80.643783783783789</c:v>
                </c:pt>
                <c:pt idx="80">
                  <c:v>85.939950859950855</c:v>
                </c:pt>
                <c:pt idx="81">
                  <c:v>91.426928746928738</c:v>
                </c:pt>
                <c:pt idx="82">
                  <c:v>91.498427518427519</c:v>
                </c:pt>
                <c:pt idx="83">
                  <c:v>85.957788697788686</c:v>
                </c:pt>
                <c:pt idx="84">
                  <c:v>80.444766584766583</c:v>
                </c:pt>
                <c:pt idx="85">
                  <c:v>75.227665847665847</c:v>
                </c:pt>
                <c:pt idx="86">
                  <c:v>69.902211302211313</c:v>
                </c:pt>
                <c:pt idx="87">
                  <c:v>64.788157248157248</c:v>
                </c:pt>
                <c:pt idx="88">
                  <c:v>59.818378378378377</c:v>
                </c:pt>
                <c:pt idx="89">
                  <c:v>54.980294840294853</c:v>
                </c:pt>
                <c:pt idx="90">
                  <c:v>50.281375921375918</c:v>
                </c:pt>
                <c:pt idx="91">
                  <c:v>45.592245700245698</c:v>
                </c:pt>
                <c:pt idx="92">
                  <c:v>41.249071253071257</c:v>
                </c:pt>
                <c:pt idx="93">
                  <c:v>37.079867321867326</c:v>
                </c:pt>
                <c:pt idx="94">
                  <c:v>33.063823095823096</c:v>
                </c:pt>
                <c:pt idx="95">
                  <c:v>29.209385749385749</c:v>
                </c:pt>
                <c:pt idx="96">
                  <c:v>25.513233415233415</c:v>
                </c:pt>
                <c:pt idx="97">
                  <c:v>22.022373464373462</c:v>
                </c:pt>
                <c:pt idx="98">
                  <c:v>18.752162162162161</c:v>
                </c:pt>
                <c:pt idx="99">
                  <c:v>15.628457002457001</c:v>
                </c:pt>
                <c:pt idx="100">
                  <c:v>12.725769041769039</c:v>
                </c:pt>
                <c:pt idx="101">
                  <c:v>10.095110565110565</c:v>
                </c:pt>
                <c:pt idx="102">
                  <c:v>7.6548648648648658</c:v>
                </c:pt>
                <c:pt idx="103">
                  <c:v>5.3848304668304667</c:v>
                </c:pt>
                <c:pt idx="104">
                  <c:v>3.3750825552825554</c:v>
                </c:pt>
                <c:pt idx="105">
                  <c:v>1.5179120393120393</c:v>
                </c:pt>
                <c:pt idx="106">
                  <c:v>-0.21229302211302212</c:v>
                </c:pt>
                <c:pt idx="107">
                  <c:v>-1.6499646191646191</c:v>
                </c:pt>
                <c:pt idx="108">
                  <c:v>-3.1859361179361176</c:v>
                </c:pt>
                <c:pt idx="109">
                  <c:v>-4.4704078624078623</c:v>
                </c:pt>
                <c:pt idx="110">
                  <c:v>-5.6748599508599504</c:v>
                </c:pt>
                <c:pt idx="111">
                  <c:v>-6.8701916461916461</c:v>
                </c:pt>
                <c:pt idx="112">
                  <c:v>-8.1430122850122846</c:v>
                </c:pt>
                <c:pt idx="113">
                  <c:v>-9.1639066339066346</c:v>
                </c:pt>
                <c:pt idx="114">
                  <c:v>-10.123041769041768</c:v>
                </c:pt>
                <c:pt idx="115">
                  <c:v>-11.157184275184276</c:v>
                </c:pt>
                <c:pt idx="116">
                  <c:v>-12.015690417690417</c:v>
                </c:pt>
                <c:pt idx="117">
                  <c:v>-13.054530712530713</c:v>
                </c:pt>
                <c:pt idx="118">
                  <c:v>-13.796034398034397</c:v>
                </c:pt>
                <c:pt idx="119">
                  <c:v>-14.630162162162161</c:v>
                </c:pt>
                <c:pt idx="120">
                  <c:v>-15.398343980343979</c:v>
                </c:pt>
                <c:pt idx="121">
                  <c:v>-16.260658476658477</c:v>
                </c:pt>
                <c:pt idx="122">
                  <c:v>-16.891361179361176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297760"/>
        <c:axId val="350288744"/>
      </c:scatterChart>
      <c:valAx>
        <c:axId val="3502977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88744"/>
        <c:crossesAt val="0"/>
        <c:crossBetween val="midCat"/>
      </c:valAx>
      <c:valAx>
        <c:axId val="3502887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97760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4layers_dark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4layers_dark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4layers_dark'!$A$10:$A$410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4layers_dark'!$K$10:$K$410</c:f>
              <c:numCache>
                <c:formatCode>General</c:formatCode>
                <c:ptCount val="401"/>
                <c:pt idx="0">
                  <c:v>3.0793120393120394E-2</c:v>
                </c:pt>
                <c:pt idx="1">
                  <c:v>-3.2120398034398034</c:v>
                </c:pt>
                <c:pt idx="2">
                  <c:v>-6.4363292383292379</c:v>
                </c:pt>
                <c:pt idx="3">
                  <c:v>-9.7710663390663388</c:v>
                </c:pt>
                <c:pt idx="4">
                  <c:v>-13.265990171990172</c:v>
                </c:pt>
                <c:pt idx="5">
                  <c:v>-16.968339066339066</c:v>
                </c:pt>
                <c:pt idx="6">
                  <c:v>-20.898275184275185</c:v>
                </c:pt>
                <c:pt idx="7">
                  <c:v>-25.057469287469285</c:v>
                </c:pt>
                <c:pt idx="8">
                  <c:v>-29.460712530712534</c:v>
                </c:pt>
                <c:pt idx="9">
                  <c:v>-34.097808353808354</c:v>
                </c:pt>
                <c:pt idx="10">
                  <c:v>-38.976599508599513</c:v>
                </c:pt>
                <c:pt idx="11">
                  <c:v>-44.085184275184275</c:v>
                </c:pt>
                <c:pt idx="12">
                  <c:v>-49.415085995085995</c:v>
                </c:pt>
                <c:pt idx="13">
                  <c:v>-54.8854054054054</c:v>
                </c:pt>
                <c:pt idx="14">
                  <c:v>-60.613415233415239</c:v>
                </c:pt>
                <c:pt idx="15">
                  <c:v>-66.545847665847674</c:v>
                </c:pt>
                <c:pt idx="16">
                  <c:v>-72.658771498771486</c:v>
                </c:pt>
                <c:pt idx="17">
                  <c:v>-78.955135135135137</c:v>
                </c:pt>
                <c:pt idx="18">
                  <c:v>-85.436805896805893</c:v>
                </c:pt>
                <c:pt idx="19">
                  <c:v>-92.097346437346431</c:v>
                </c:pt>
                <c:pt idx="20">
                  <c:v>-98.919262899262904</c:v>
                </c:pt>
                <c:pt idx="21">
                  <c:v>-98.971203931203931</c:v>
                </c:pt>
                <c:pt idx="22">
                  <c:v>-92.237248157248146</c:v>
                </c:pt>
                <c:pt idx="23">
                  <c:v>-85.633562653562663</c:v>
                </c:pt>
                <c:pt idx="24">
                  <c:v>-79.214299754299759</c:v>
                </c:pt>
                <c:pt idx="25">
                  <c:v>-72.968452088452096</c:v>
                </c:pt>
                <c:pt idx="26">
                  <c:v>-66.868452088452088</c:v>
                </c:pt>
                <c:pt idx="27">
                  <c:v>-60.966437346437345</c:v>
                </c:pt>
                <c:pt idx="28">
                  <c:v>-55.252334152334164</c:v>
                </c:pt>
                <c:pt idx="29">
                  <c:v>-49.746289926289926</c:v>
                </c:pt>
                <c:pt idx="30">
                  <c:v>-44.495316953316951</c:v>
                </c:pt>
                <c:pt idx="31">
                  <c:v>-39.409253071253069</c:v>
                </c:pt>
                <c:pt idx="32">
                  <c:v>-34.531769041769039</c:v>
                </c:pt>
                <c:pt idx="33">
                  <c:v>-29.881135135135136</c:v>
                </c:pt>
                <c:pt idx="34">
                  <c:v>-25.455498771498771</c:v>
                </c:pt>
                <c:pt idx="35">
                  <c:v>-21.261611793611795</c:v>
                </c:pt>
                <c:pt idx="36">
                  <c:v>-17.288167076167078</c:v>
                </c:pt>
                <c:pt idx="37">
                  <c:v>-13.535685503685501</c:v>
                </c:pt>
                <c:pt idx="38">
                  <c:v>-9.9800982800982805</c:v>
                </c:pt>
                <c:pt idx="39">
                  <c:v>-6.5769631449631456</c:v>
                </c:pt>
                <c:pt idx="40">
                  <c:v>-3.2795562653562649</c:v>
                </c:pt>
                <c:pt idx="41">
                  <c:v>2.5856265356265357E-2</c:v>
                </c:pt>
                <c:pt idx="42">
                  <c:v>3.4228388206388201</c:v>
                </c:pt>
                <c:pt idx="43">
                  <c:v>7.0027911547911552</c:v>
                </c:pt>
                <c:pt idx="44">
                  <c:v>10.865523341523341</c:v>
                </c:pt>
                <c:pt idx="45">
                  <c:v>15.070412776412775</c:v>
                </c:pt>
                <c:pt idx="46">
                  <c:v>19.665739557739556</c:v>
                </c:pt>
                <c:pt idx="47">
                  <c:v>24.665046683046686</c:v>
                </c:pt>
                <c:pt idx="48">
                  <c:v>30.074653562653562</c:v>
                </c:pt>
                <c:pt idx="49">
                  <c:v>35.897832923832922</c:v>
                </c:pt>
                <c:pt idx="50">
                  <c:v>42.107031941031941</c:v>
                </c:pt>
                <c:pt idx="51">
                  <c:v>48.713444717444716</c:v>
                </c:pt>
                <c:pt idx="52">
                  <c:v>55.780393120393114</c:v>
                </c:pt>
                <c:pt idx="53">
                  <c:v>63.10599508599509</c:v>
                </c:pt>
                <c:pt idx="54">
                  <c:v>70.792137592137593</c:v>
                </c:pt>
                <c:pt idx="55">
                  <c:v>78.794594594594599</c:v>
                </c:pt>
                <c:pt idx="56">
                  <c:v>87.130122850122859</c:v>
                </c:pt>
                <c:pt idx="57">
                  <c:v>95.741179361179363</c:v>
                </c:pt>
                <c:pt idx="58">
                  <c:v>104.62835380835381</c:v>
                </c:pt>
                <c:pt idx="59">
                  <c:v>113.78206388206388</c:v>
                </c:pt>
                <c:pt idx="60">
                  <c:v>123.20609336609337</c:v>
                </c:pt>
                <c:pt idx="61">
                  <c:v>132.87941031941031</c:v>
                </c:pt>
                <c:pt idx="62">
                  <c:v>142.79641277641278</c:v>
                </c:pt>
                <c:pt idx="63">
                  <c:v>152.95562653562652</c:v>
                </c:pt>
                <c:pt idx="64">
                  <c:v>163.36176904176904</c:v>
                </c:pt>
                <c:pt idx="65">
                  <c:v>173.99036855036854</c:v>
                </c:pt>
                <c:pt idx="66">
                  <c:v>184.84157248157248</c:v>
                </c:pt>
                <c:pt idx="67">
                  <c:v>195.88727272727274</c:v>
                </c:pt>
                <c:pt idx="68">
                  <c:v>207.13366093366091</c:v>
                </c:pt>
                <c:pt idx="69">
                  <c:v>218.55429975429973</c:v>
                </c:pt>
                <c:pt idx="70">
                  <c:v>230.16098280098279</c:v>
                </c:pt>
                <c:pt idx="71">
                  <c:v>241.94004914004913</c:v>
                </c:pt>
                <c:pt idx="72">
                  <c:v>253.90353808353808</c:v>
                </c:pt>
                <c:pt idx="73">
                  <c:v>266.04113022113023</c:v>
                </c:pt>
                <c:pt idx="74">
                  <c:v>278.30953316953321</c:v>
                </c:pt>
                <c:pt idx="75">
                  <c:v>290.84540540540542</c:v>
                </c:pt>
                <c:pt idx="76">
                  <c:v>303.4713022113022</c:v>
                </c:pt>
                <c:pt idx="77">
                  <c:v>316.30855036855036</c:v>
                </c:pt>
                <c:pt idx="78">
                  <c:v>329.26383292383292</c:v>
                </c:pt>
                <c:pt idx="79">
                  <c:v>342.32545454545453</c:v>
                </c:pt>
                <c:pt idx="80">
                  <c:v>355.58845208845207</c:v>
                </c:pt>
                <c:pt idx="81">
                  <c:v>368.9077641277641</c:v>
                </c:pt>
                <c:pt idx="82">
                  <c:v>368.9285012285012</c:v>
                </c:pt>
                <c:pt idx="83">
                  <c:v>355.49287469287469</c:v>
                </c:pt>
                <c:pt idx="84">
                  <c:v>342.14127764127767</c:v>
                </c:pt>
                <c:pt idx="85">
                  <c:v>328.82923832923831</c:v>
                </c:pt>
                <c:pt idx="86">
                  <c:v>315.70673218673221</c:v>
                </c:pt>
                <c:pt idx="87">
                  <c:v>302.69975429975426</c:v>
                </c:pt>
                <c:pt idx="88">
                  <c:v>289.8634398034398</c:v>
                </c:pt>
                <c:pt idx="89">
                  <c:v>277.14697788697788</c:v>
                </c:pt>
                <c:pt idx="90">
                  <c:v>264.63444717444719</c:v>
                </c:pt>
                <c:pt idx="91">
                  <c:v>252.2885995085995</c:v>
                </c:pt>
                <c:pt idx="92">
                  <c:v>240.18393120393122</c:v>
                </c:pt>
                <c:pt idx="93">
                  <c:v>228.24633906633906</c:v>
                </c:pt>
                <c:pt idx="94">
                  <c:v>216.45120393120393</c:v>
                </c:pt>
                <c:pt idx="95">
                  <c:v>204.87710073710073</c:v>
                </c:pt>
                <c:pt idx="96">
                  <c:v>193.4798525798526</c:v>
                </c:pt>
                <c:pt idx="97">
                  <c:v>182.29484029484027</c:v>
                </c:pt>
                <c:pt idx="98">
                  <c:v>171.32771498771498</c:v>
                </c:pt>
                <c:pt idx="99">
                  <c:v>160.58948402948403</c:v>
                </c:pt>
                <c:pt idx="100">
                  <c:v>150.05528255528256</c:v>
                </c:pt>
                <c:pt idx="101">
                  <c:v>139.78093366093364</c:v>
                </c:pt>
                <c:pt idx="102">
                  <c:v>129.78358722358723</c:v>
                </c:pt>
                <c:pt idx="103">
                  <c:v>120.03051597051596</c:v>
                </c:pt>
                <c:pt idx="104">
                  <c:v>110.56943488943489</c:v>
                </c:pt>
                <c:pt idx="105">
                  <c:v>101.36918918918917</c:v>
                </c:pt>
                <c:pt idx="106">
                  <c:v>92.464766584766593</c:v>
                </c:pt>
                <c:pt idx="107">
                  <c:v>83.849041769041776</c:v>
                </c:pt>
                <c:pt idx="108">
                  <c:v>75.536904176904173</c:v>
                </c:pt>
                <c:pt idx="109">
                  <c:v>67.58280098280099</c:v>
                </c:pt>
                <c:pt idx="110">
                  <c:v>59.964914004914007</c:v>
                </c:pt>
                <c:pt idx="111">
                  <c:v>52.7244226044226</c:v>
                </c:pt>
                <c:pt idx="112">
                  <c:v>45.741056511056513</c:v>
                </c:pt>
                <c:pt idx="113">
                  <c:v>39.306147420147418</c:v>
                </c:pt>
                <c:pt idx="114">
                  <c:v>33.28517936117936</c:v>
                </c:pt>
                <c:pt idx="115">
                  <c:v>27.684796068796071</c:v>
                </c:pt>
                <c:pt idx="116">
                  <c:v>22.536093366093365</c:v>
                </c:pt>
                <c:pt idx="117">
                  <c:v>17.822427518427521</c:v>
                </c:pt>
                <c:pt idx="118">
                  <c:v>13.547105651105653</c:v>
                </c:pt>
                <c:pt idx="119">
                  <c:v>9.688402948402949</c:v>
                </c:pt>
                <c:pt idx="120">
                  <c:v>6.1982604422604428</c:v>
                </c:pt>
                <c:pt idx="121">
                  <c:v>3.0061493857493859</c:v>
                </c:pt>
                <c:pt idx="122">
                  <c:v>2.7514054054054056E-2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4layers_dark'!$M$10:$M$11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4layers_dark'!$N$10:$N$11</c:f>
              <c:numCache>
                <c:formatCode>0.00</c:formatCode>
                <c:ptCount val="2"/>
                <c:pt idx="0">
                  <c:v>3.0793120393120117E-2</c:v>
                </c:pt>
                <c:pt idx="1">
                  <c:v>3.0793120393120117E-2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4layers_dark'!$M$10:$M$11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4layers_dark'!$O$10:$O$11</c:f>
              <c:numCache>
                <c:formatCode>0.00</c:formatCode>
                <c:ptCount val="2"/>
                <c:pt idx="0">
                  <c:v>2.5856265356265028E-2</c:v>
                </c:pt>
                <c:pt idx="1">
                  <c:v>2.5856265356265028E-2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4layers_dark'!$M$10:$M$11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4layers_dark'!$P$10:$P$11</c:f>
              <c:numCache>
                <c:formatCode>0.00</c:formatCode>
                <c:ptCount val="2"/>
                <c:pt idx="0">
                  <c:v>2.7514054054053952E-2</c:v>
                </c:pt>
                <c:pt idx="1">
                  <c:v>2.7514054054053952E-2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4layers_dark'!$M$13:$M$14</c:f>
              <c:numCache>
                <c:formatCode>General</c:formatCode>
                <c:ptCount val="2"/>
                <c:pt idx="0" formatCode="0.00">
                  <c:v>-1.9556004822408185E-4</c:v>
                </c:pt>
                <c:pt idx="1">
                  <c:v>-1.9556004822408185E-4</c:v>
                </c:pt>
              </c:numCache>
            </c:numRef>
          </c:xVal>
          <c:yVal>
            <c:numRef>
              <c:f>'PbSCdS_br 4layers_dark'!$N$13:$N$14</c:f>
              <c:numCache>
                <c:formatCode>0.00</c:formatCode>
                <c:ptCount val="2"/>
                <c:pt idx="0">
                  <c:v>1.7237510237510017E-3</c:v>
                </c:pt>
                <c:pt idx="1">
                  <c:v>-1.7237510237510017E-3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4layers_dark'!$M$15:$M$16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4layers_dark'!$N$15:$N$16</c:f>
              <c:numCache>
                <c:formatCode>0.00</c:formatCode>
                <c:ptCount val="2"/>
                <c:pt idx="0">
                  <c:v>1.7237510237510017E-3</c:v>
                </c:pt>
                <c:pt idx="1">
                  <c:v>-1.7237510237510017E-3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4layers_dark'!$M$18:$M$20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'PbSCdS_br 4layers_dark'!$N$18:$N$20</c:f>
              <c:numCache>
                <c:formatCode>General</c:formatCode>
                <c:ptCount val="3"/>
                <c:pt idx="0">
                  <c:v>2.5856265356265357E-2</c:v>
                </c:pt>
                <c:pt idx="1">
                  <c:v>2.5856265356265357E-2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4layers_dark'!$M$22:$M$24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'PbSCdS_br 4layers_dark'!$N$22:$N$24</c:f>
              <c:numCache>
                <c:formatCode>General</c:formatCode>
                <c:ptCount val="3"/>
                <c:pt idx="0">
                  <c:v>6.1982604422604428</c:v>
                </c:pt>
                <c:pt idx="1">
                  <c:v>6.1982604422604428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287568"/>
        <c:axId val="350294624"/>
      </c:scatterChart>
      <c:valAx>
        <c:axId val="350287568"/>
        <c:scaling>
          <c:orientation val="minMax"/>
          <c:max val="-2.2000000000000001E-4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94624"/>
        <c:crossesAt val="0"/>
        <c:crossBetween val="midCat"/>
      </c:valAx>
      <c:valAx>
        <c:axId val="350294624"/>
        <c:scaling>
          <c:orientation val="minMax"/>
          <c:max val="-2.5999999999999999E-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8756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414860681114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4layers_dark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4layers_dark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4layers_dark'!$A$10:$A$410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'PbSCdS_br 4layers_dark'!$K$10:$K$410</c:f>
              <c:numCache>
                <c:formatCode>General</c:formatCode>
                <c:ptCount val="401"/>
                <c:pt idx="0">
                  <c:v>3.0793120393120394E-2</c:v>
                </c:pt>
                <c:pt idx="1">
                  <c:v>-3.2120398034398034</c:v>
                </c:pt>
                <c:pt idx="2">
                  <c:v>-6.4363292383292379</c:v>
                </c:pt>
                <c:pt idx="3">
                  <c:v>-9.7710663390663388</c:v>
                </c:pt>
                <c:pt idx="4">
                  <c:v>-13.265990171990172</c:v>
                </c:pt>
                <c:pt idx="5">
                  <c:v>-16.968339066339066</c:v>
                </c:pt>
                <c:pt idx="6">
                  <c:v>-20.898275184275185</c:v>
                </c:pt>
                <c:pt idx="7">
                  <c:v>-25.057469287469285</c:v>
                </c:pt>
                <c:pt idx="8">
                  <c:v>-29.460712530712534</c:v>
                </c:pt>
                <c:pt idx="9">
                  <c:v>-34.097808353808354</c:v>
                </c:pt>
                <c:pt idx="10">
                  <c:v>-38.976599508599513</c:v>
                </c:pt>
                <c:pt idx="11">
                  <c:v>-44.085184275184275</c:v>
                </c:pt>
                <c:pt idx="12">
                  <c:v>-49.415085995085995</c:v>
                </c:pt>
                <c:pt idx="13">
                  <c:v>-54.8854054054054</c:v>
                </c:pt>
                <c:pt idx="14">
                  <c:v>-60.613415233415239</c:v>
                </c:pt>
                <c:pt idx="15">
                  <c:v>-66.545847665847674</c:v>
                </c:pt>
                <c:pt idx="16">
                  <c:v>-72.658771498771486</c:v>
                </c:pt>
                <c:pt idx="17">
                  <c:v>-78.955135135135137</c:v>
                </c:pt>
                <c:pt idx="18">
                  <c:v>-85.436805896805893</c:v>
                </c:pt>
                <c:pt idx="19">
                  <c:v>-92.097346437346431</c:v>
                </c:pt>
                <c:pt idx="20">
                  <c:v>-98.919262899262904</c:v>
                </c:pt>
                <c:pt idx="21">
                  <c:v>-98.971203931203931</c:v>
                </c:pt>
                <c:pt idx="22">
                  <c:v>-92.237248157248146</c:v>
                </c:pt>
                <c:pt idx="23">
                  <c:v>-85.633562653562663</c:v>
                </c:pt>
                <c:pt idx="24">
                  <c:v>-79.214299754299759</c:v>
                </c:pt>
                <c:pt idx="25">
                  <c:v>-72.968452088452096</c:v>
                </c:pt>
                <c:pt idx="26">
                  <c:v>-66.868452088452088</c:v>
                </c:pt>
                <c:pt idx="27">
                  <c:v>-60.966437346437345</c:v>
                </c:pt>
                <c:pt idx="28">
                  <c:v>-55.252334152334164</c:v>
                </c:pt>
                <c:pt idx="29">
                  <c:v>-49.746289926289926</c:v>
                </c:pt>
                <c:pt idx="30">
                  <c:v>-44.495316953316951</c:v>
                </c:pt>
                <c:pt idx="31">
                  <c:v>-39.409253071253069</c:v>
                </c:pt>
                <c:pt idx="32">
                  <c:v>-34.531769041769039</c:v>
                </c:pt>
                <c:pt idx="33">
                  <c:v>-29.881135135135136</c:v>
                </c:pt>
                <c:pt idx="34">
                  <c:v>-25.455498771498771</c:v>
                </c:pt>
                <c:pt idx="35">
                  <c:v>-21.261611793611795</c:v>
                </c:pt>
                <c:pt idx="36">
                  <c:v>-17.288167076167078</c:v>
                </c:pt>
                <c:pt idx="37">
                  <c:v>-13.535685503685501</c:v>
                </c:pt>
                <c:pt idx="38">
                  <c:v>-9.9800982800982805</c:v>
                </c:pt>
                <c:pt idx="39">
                  <c:v>-6.5769631449631456</c:v>
                </c:pt>
                <c:pt idx="40">
                  <c:v>-3.2795562653562649</c:v>
                </c:pt>
                <c:pt idx="41">
                  <c:v>2.5856265356265357E-2</c:v>
                </c:pt>
                <c:pt idx="42">
                  <c:v>3.4228388206388201</c:v>
                </c:pt>
                <c:pt idx="43">
                  <c:v>7.0027911547911552</c:v>
                </c:pt>
                <c:pt idx="44">
                  <c:v>10.865523341523341</c:v>
                </c:pt>
                <c:pt idx="45">
                  <c:v>15.070412776412775</c:v>
                </c:pt>
                <c:pt idx="46">
                  <c:v>19.665739557739556</c:v>
                </c:pt>
                <c:pt idx="47">
                  <c:v>24.665046683046686</c:v>
                </c:pt>
                <c:pt idx="48">
                  <c:v>30.074653562653562</c:v>
                </c:pt>
                <c:pt idx="49">
                  <c:v>35.897832923832922</c:v>
                </c:pt>
                <c:pt idx="50">
                  <c:v>42.107031941031941</c:v>
                </c:pt>
                <c:pt idx="51">
                  <c:v>48.713444717444716</c:v>
                </c:pt>
                <c:pt idx="52">
                  <c:v>55.780393120393114</c:v>
                </c:pt>
                <c:pt idx="53">
                  <c:v>63.10599508599509</c:v>
                </c:pt>
                <c:pt idx="54">
                  <c:v>70.792137592137593</c:v>
                </c:pt>
                <c:pt idx="55">
                  <c:v>78.794594594594599</c:v>
                </c:pt>
                <c:pt idx="56">
                  <c:v>87.130122850122859</c:v>
                </c:pt>
                <c:pt idx="57">
                  <c:v>95.741179361179363</c:v>
                </c:pt>
                <c:pt idx="58">
                  <c:v>104.62835380835381</c:v>
                </c:pt>
                <c:pt idx="59">
                  <c:v>113.78206388206388</c:v>
                </c:pt>
                <c:pt idx="60">
                  <c:v>123.20609336609337</c:v>
                </c:pt>
                <c:pt idx="61">
                  <c:v>132.87941031941031</c:v>
                </c:pt>
                <c:pt idx="62">
                  <c:v>142.79641277641278</c:v>
                </c:pt>
                <c:pt idx="63">
                  <c:v>152.95562653562652</c:v>
                </c:pt>
                <c:pt idx="64">
                  <c:v>163.36176904176904</c:v>
                </c:pt>
                <c:pt idx="65">
                  <c:v>173.99036855036854</c:v>
                </c:pt>
                <c:pt idx="66">
                  <c:v>184.84157248157248</c:v>
                </c:pt>
                <c:pt idx="67">
                  <c:v>195.88727272727274</c:v>
                </c:pt>
                <c:pt idx="68">
                  <c:v>207.13366093366091</c:v>
                </c:pt>
                <c:pt idx="69">
                  <c:v>218.55429975429973</c:v>
                </c:pt>
                <c:pt idx="70">
                  <c:v>230.16098280098279</c:v>
                </c:pt>
                <c:pt idx="71">
                  <c:v>241.94004914004913</c:v>
                </c:pt>
                <c:pt idx="72">
                  <c:v>253.90353808353808</c:v>
                </c:pt>
                <c:pt idx="73">
                  <c:v>266.04113022113023</c:v>
                </c:pt>
                <c:pt idx="74">
                  <c:v>278.30953316953321</c:v>
                </c:pt>
                <c:pt idx="75">
                  <c:v>290.84540540540542</c:v>
                </c:pt>
                <c:pt idx="76">
                  <c:v>303.4713022113022</c:v>
                </c:pt>
                <c:pt idx="77">
                  <c:v>316.30855036855036</c:v>
                </c:pt>
                <c:pt idx="78">
                  <c:v>329.26383292383292</c:v>
                </c:pt>
                <c:pt idx="79">
                  <c:v>342.32545454545453</c:v>
                </c:pt>
                <c:pt idx="80">
                  <c:v>355.58845208845207</c:v>
                </c:pt>
                <c:pt idx="81">
                  <c:v>368.9077641277641</c:v>
                </c:pt>
                <c:pt idx="82">
                  <c:v>368.9285012285012</c:v>
                </c:pt>
                <c:pt idx="83">
                  <c:v>355.49287469287469</c:v>
                </c:pt>
                <c:pt idx="84">
                  <c:v>342.14127764127767</c:v>
                </c:pt>
                <c:pt idx="85">
                  <c:v>328.82923832923831</c:v>
                </c:pt>
                <c:pt idx="86">
                  <c:v>315.70673218673221</c:v>
                </c:pt>
                <c:pt idx="87">
                  <c:v>302.69975429975426</c:v>
                </c:pt>
                <c:pt idx="88">
                  <c:v>289.8634398034398</c:v>
                </c:pt>
                <c:pt idx="89">
                  <c:v>277.14697788697788</c:v>
                </c:pt>
                <c:pt idx="90">
                  <c:v>264.63444717444719</c:v>
                </c:pt>
                <c:pt idx="91">
                  <c:v>252.2885995085995</c:v>
                </c:pt>
                <c:pt idx="92">
                  <c:v>240.18393120393122</c:v>
                </c:pt>
                <c:pt idx="93">
                  <c:v>228.24633906633906</c:v>
                </c:pt>
                <c:pt idx="94">
                  <c:v>216.45120393120393</c:v>
                </c:pt>
                <c:pt idx="95">
                  <c:v>204.87710073710073</c:v>
                </c:pt>
                <c:pt idx="96">
                  <c:v>193.4798525798526</c:v>
                </c:pt>
                <c:pt idx="97">
                  <c:v>182.29484029484027</c:v>
                </c:pt>
                <c:pt idx="98">
                  <c:v>171.32771498771498</c:v>
                </c:pt>
                <c:pt idx="99">
                  <c:v>160.58948402948403</c:v>
                </c:pt>
                <c:pt idx="100">
                  <c:v>150.05528255528256</c:v>
                </c:pt>
                <c:pt idx="101">
                  <c:v>139.78093366093364</c:v>
                </c:pt>
                <c:pt idx="102">
                  <c:v>129.78358722358723</c:v>
                </c:pt>
                <c:pt idx="103">
                  <c:v>120.03051597051596</c:v>
                </c:pt>
                <c:pt idx="104">
                  <c:v>110.56943488943489</c:v>
                </c:pt>
                <c:pt idx="105">
                  <c:v>101.36918918918917</c:v>
                </c:pt>
                <c:pt idx="106">
                  <c:v>92.464766584766593</c:v>
                </c:pt>
                <c:pt idx="107">
                  <c:v>83.849041769041776</c:v>
                </c:pt>
                <c:pt idx="108">
                  <c:v>75.536904176904173</c:v>
                </c:pt>
                <c:pt idx="109">
                  <c:v>67.58280098280099</c:v>
                </c:pt>
                <c:pt idx="110">
                  <c:v>59.964914004914007</c:v>
                </c:pt>
                <c:pt idx="111">
                  <c:v>52.7244226044226</c:v>
                </c:pt>
                <c:pt idx="112">
                  <c:v>45.741056511056513</c:v>
                </c:pt>
                <c:pt idx="113">
                  <c:v>39.306147420147418</c:v>
                </c:pt>
                <c:pt idx="114">
                  <c:v>33.28517936117936</c:v>
                </c:pt>
                <c:pt idx="115">
                  <c:v>27.684796068796071</c:v>
                </c:pt>
                <c:pt idx="116">
                  <c:v>22.536093366093365</c:v>
                </c:pt>
                <c:pt idx="117">
                  <c:v>17.822427518427521</c:v>
                </c:pt>
                <c:pt idx="118">
                  <c:v>13.547105651105653</c:v>
                </c:pt>
                <c:pt idx="119">
                  <c:v>9.688402948402949</c:v>
                </c:pt>
                <c:pt idx="120">
                  <c:v>6.1982604422604428</c:v>
                </c:pt>
                <c:pt idx="121">
                  <c:v>3.0061493857493859</c:v>
                </c:pt>
                <c:pt idx="122">
                  <c:v>2.7514054054054056E-2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295016"/>
        <c:axId val="350290704"/>
      </c:scatterChart>
      <c:valAx>
        <c:axId val="350295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90704"/>
        <c:crossesAt val="0"/>
        <c:crossBetween val="midCat"/>
      </c:valAx>
      <c:valAx>
        <c:axId val="3502907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95016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4 layers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PbSCdS_br 4 layers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4 layers'!$A$10:$A$410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</c:v>
                </c:pt>
                <c:pt idx="79">
                  <c:v>0.875</c:v>
                </c:pt>
                <c:pt idx="80">
                  <c:v>0.85</c:v>
                </c:pt>
                <c:pt idx="81">
                  <c:v>0.82499999999999996</c:v>
                </c:pt>
                <c:pt idx="82">
                  <c:v>0.8</c:v>
                </c:pt>
                <c:pt idx="83">
                  <c:v>0.77500000000000002</c:v>
                </c:pt>
                <c:pt idx="84">
                  <c:v>0.75</c:v>
                </c:pt>
                <c:pt idx="85">
                  <c:v>0.72499999999999998</c:v>
                </c:pt>
                <c:pt idx="86">
                  <c:v>0.7</c:v>
                </c:pt>
                <c:pt idx="87">
                  <c:v>0.67500000000000004</c:v>
                </c:pt>
                <c:pt idx="88">
                  <c:v>0.65</c:v>
                </c:pt>
                <c:pt idx="89">
                  <c:v>0.625</c:v>
                </c:pt>
                <c:pt idx="90">
                  <c:v>0.6</c:v>
                </c:pt>
                <c:pt idx="91">
                  <c:v>0.57499999999999996</c:v>
                </c:pt>
                <c:pt idx="92">
                  <c:v>0.55000000000000004</c:v>
                </c:pt>
                <c:pt idx="93">
                  <c:v>0.52500000000000002</c:v>
                </c:pt>
                <c:pt idx="94">
                  <c:v>0.5</c:v>
                </c:pt>
                <c:pt idx="95">
                  <c:v>0.47499999999999998</c:v>
                </c:pt>
                <c:pt idx="96">
                  <c:v>0.45</c:v>
                </c:pt>
                <c:pt idx="97">
                  <c:v>0.42499999999999999</c:v>
                </c:pt>
                <c:pt idx="98">
                  <c:v>0.4</c:v>
                </c:pt>
                <c:pt idx="99">
                  <c:v>0.375</c:v>
                </c:pt>
                <c:pt idx="100">
                  <c:v>0.35</c:v>
                </c:pt>
                <c:pt idx="101">
                  <c:v>0.32500000000000001</c:v>
                </c:pt>
                <c:pt idx="102">
                  <c:v>0.3</c:v>
                </c:pt>
                <c:pt idx="103">
                  <c:v>0.27500000000000002</c:v>
                </c:pt>
                <c:pt idx="104">
                  <c:v>0.25</c:v>
                </c:pt>
                <c:pt idx="105">
                  <c:v>0.22500000000000001</c:v>
                </c:pt>
                <c:pt idx="106">
                  <c:v>0.2</c:v>
                </c:pt>
                <c:pt idx="107">
                  <c:v>0.17499999999999999</c:v>
                </c:pt>
                <c:pt idx="108">
                  <c:v>0.15</c:v>
                </c:pt>
                <c:pt idx="109">
                  <c:v>0.125</c:v>
                </c:pt>
                <c:pt idx="110">
                  <c:v>0.1</c:v>
                </c:pt>
                <c:pt idx="111">
                  <c:v>7.4999999999999997E-2</c:v>
                </c:pt>
                <c:pt idx="112">
                  <c:v>0.05</c:v>
                </c:pt>
                <c:pt idx="113">
                  <c:v>2.5000000000000001E-2</c:v>
                </c:pt>
                <c:pt idx="114">
                  <c:v>0</c:v>
                </c:pt>
              </c:numCache>
            </c:numRef>
          </c:xVal>
          <c:yVal>
            <c:numRef>
              <c:f>'PbSCdS_br 4 layers'!$K$10:$K$410</c:f>
              <c:numCache>
                <c:formatCode>General</c:formatCode>
                <c:ptCount val="401"/>
                <c:pt idx="0">
                  <c:v>-7.1616019656019656</c:v>
                </c:pt>
                <c:pt idx="1">
                  <c:v>-14.871272727272729</c:v>
                </c:pt>
                <c:pt idx="2">
                  <c:v>-22.364358722358723</c:v>
                </c:pt>
                <c:pt idx="3">
                  <c:v>-30.002363636363633</c:v>
                </c:pt>
                <c:pt idx="4">
                  <c:v>-37.749321867321868</c:v>
                </c:pt>
                <c:pt idx="5">
                  <c:v>-45.72236855036855</c:v>
                </c:pt>
                <c:pt idx="6">
                  <c:v>-53.878673218673214</c:v>
                </c:pt>
                <c:pt idx="7">
                  <c:v>-62.412285012285011</c:v>
                </c:pt>
                <c:pt idx="8">
                  <c:v>-71.233759213759214</c:v>
                </c:pt>
                <c:pt idx="9">
                  <c:v>-80.24398034398034</c:v>
                </c:pt>
                <c:pt idx="10">
                  <c:v>-89.684619164619164</c:v>
                </c:pt>
                <c:pt idx="11">
                  <c:v>-99.365552825552811</c:v>
                </c:pt>
                <c:pt idx="12">
                  <c:v>-109.27429975429976</c:v>
                </c:pt>
                <c:pt idx="13">
                  <c:v>-119.59960687960688</c:v>
                </c:pt>
                <c:pt idx="14">
                  <c:v>-130.03380835380835</c:v>
                </c:pt>
                <c:pt idx="15">
                  <c:v>-140.64732186732186</c:v>
                </c:pt>
                <c:pt idx="16">
                  <c:v>-151.63444717444716</c:v>
                </c:pt>
                <c:pt idx="17">
                  <c:v>-162.85253071253069</c:v>
                </c:pt>
                <c:pt idx="18">
                  <c:v>-174.29778869778869</c:v>
                </c:pt>
                <c:pt idx="19">
                  <c:v>-185.90181818181819</c:v>
                </c:pt>
                <c:pt idx="20">
                  <c:v>-197.76486486486488</c:v>
                </c:pt>
                <c:pt idx="21">
                  <c:v>-198.14093366093368</c:v>
                </c:pt>
                <c:pt idx="22">
                  <c:v>-186.75415233415234</c:v>
                </c:pt>
                <c:pt idx="23">
                  <c:v>-175.41896805896806</c:v>
                </c:pt>
                <c:pt idx="24">
                  <c:v>-164.25901719901719</c:v>
                </c:pt>
                <c:pt idx="25">
                  <c:v>-153.32235872235873</c:v>
                </c:pt>
                <c:pt idx="26">
                  <c:v>-142.44265356265356</c:v>
                </c:pt>
                <c:pt idx="27">
                  <c:v>-131.90599508599507</c:v>
                </c:pt>
                <c:pt idx="28">
                  <c:v>-121.53813267813267</c:v>
                </c:pt>
                <c:pt idx="29">
                  <c:v>-111.37380835380836</c:v>
                </c:pt>
                <c:pt idx="30">
                  <c:v>-101.41228501228503</c:v>
                </c:pt>
                <c:pt idx="31">
                  <c:v>-91.703734643734649</c:v>
                </c:pt>
                <c:pt idx="32">
                  <c:v>-82.226388206388194</c:v>
                </c:pt>
                <c:pt idx="33">
                  <c:v>-73.090319410319424</c:v>
                </c:pt>
                <c:pt idx="34">
                  <c:v>-64.062407862407866</c:v>
                </c:pt>
                <c:pt idx="35">
                  <c:v>-55.33916461916462</c:v>
                </c:pt>
                <c:pt idx="36">
                  <c:v>-47.066147420147423</c:v>
                </c:pt>
                <c:pt idx="37">
                  <c:v>-38.799911547911549</c:v>
                </c:pt>
                <c:pt idx="38">
                  <c:v>-30.754452088452091</c:v>
                </c:pt>
                <c:pt idx="39">
                  <c:v>-22.82442751842752</c:v>
                </c:pt>
                <c:pt idx="40">
                  <c:v>-15.003375921375921</c:v>
                </c:pt>
                <c:pt idx="41">
                  <c:v>-6.9733759213759221</c:v>
                </c:pt>
                <c:pt idx="42">
                  <c:v>1.1171144963144963</c:v>
                </c:pt>
                <c:pt idx="43">
                  <c:v>9.4683636363636356</c:v>
                </c:pt>
                <c:pt idx="44">
                  <c:v>18.173867321867323</c:v>
                </c:pt>
                <c:pt idx="45">
                  <c:v>27.268358722358723</c:v>
                </c:pt>
                <c:pt idx="46">
                  <c:v>36.851999999999997</c:v>
                </c:pt>
                <c:pt idx="47">
                  <c:v>46.81762653562653</c:v>
                </c:pt>
                <c:pt idx="48">
                  <c:v>57.327223587223585</c:v>
                </c:pt>
                <c:pt idx="49">
                  <c:v>68.205503685503686</c:v>
                </c:pt>
                <c:pt idx="50">
                  <c:v>79.454643734643724</c:v>
                </c:pt>
                <c:pt idx="51">
                  <c:v>91.180098280098278</c:v>
                </c:pt>
                <c:pt idx="52">
                  <c:v>103.25872235872237</c:v>
                </c:pt>
                <c:pt idx="53">
                  <c:v>115.76914004914005</c:v>
                </c:pt>
                <c:pt idx="54">
                  <c:v>128.64968058968057</c:v>
                </c:pt>
                <c:pt idx="55">
                  <c:v>141.88953316953317</c:v>
                </c:pt>
                <c:pt idx="56">
                  <c:v>155.38914004914005</c:v>
                </c:pt>
                <c:pt idx="57">
                  <c:v>169.23100737100737</c:v>
                </c:pt>
                <c:pt idx="58">
                  <c:v>183.34285012285014</c:v>
                </c:pt>
                <c:pt idx="59">
                  <c:v>197.80633906633906</c:v>
                </c:pt>
                <c:pt idx="60">
                  <c:v>212.46525798525801</c:v>
                </c:pt>
                <c:pt idx="61">
                  <c:v>227.32348894348891</c:v>
                </c:pt>
                <c:pt idx="62">
                  <c:v>242.37130221130224</c:v>
                </c:pt>
                <c:pt idx="63">
                  <c:v>257.752972972973</c:v>
                </c:pt>
                <c:pt idx="64">
                  <c:v>273.39749385749388</c:v>
                </c:pt>
                <c:pt idx="65">
                  <c:v>289.22732186732185</c:v>
                </c:pt>
                <c:pt idx="66">
                  <c:v>305.31690417690419</c:v>
                </c:pt>
                <c:pt idx="67">
                  <c:v>321.51744471744473</c:v>
                </c:pt>
                <c:pt idx="68">
                  <c:v>337.98766584766582</c:v>
                </c:pt>
                <c:pt idx="69">
                  <c:v>354.60486486486485</c:v>
                </c:pt>
                <c:pt idx="70">
                  <c:v>371.39724815724816</c:v>
                </c:pt>
                <c:pt idx="71">
                  <c:v>388.49719901719902</c:v>
                </c:pt>
                <c:pt idx="72">
                  <c:v>405.61439803439805</c:v>
                </c:pt>
                <c:pt idx="73">
                  <c:v>422.96457002457004</c:v>
                </c:pt>
                <c:pt idx="74">
                  <c:v>440.47793611793611</c:v>
                </c:pt>
                <c:pt idx="75">
                  <c:v>458.3538083538084</c:v>
                </c:pt>
                <c:pt idx="76">
                  <c:v>476.40054054054053</c:v>
                </c:pt>
                <c:pt idx="77">
                  <c:v>491.40147420147417</c:v>
                </c:pt>
                <c:pt idx="78">
                  <c:v>491.40147420147417</c:v>
                </c:pt>
                <c:pt idx="79">
                  <c:v>475.92191646191651</c:v>
                </c:pt>
                <c:pt idx="80">
                  <c:v>457.40250614250618</c:v>
                </c:pt>
                <c:pt idx="81">
                  <c:v>439.25218673218671</c:v>
                </c:pt>
                <c:pt idx="82">
                  <c:v>421.1879606879607</c:v>
                </c:pt>
                <c:pt idx="83">
                  <c:v>403.4893857493858</c:v>
                </c:pt>
                <c:pt idx="84">
                  <c:v>385.81164619164622</c:v>
                </c:pt>
                <c:pt idx="85">
                  <c:v>368.2903194103194</c:v>
                </c:pt>
                <c:pt idx="86">
                  <c:v>350.99616707616713</c:v>
                </c:pt>
                <c:pt idx="87">
                  <c:v>334.05769041769042</c:v>
                </c:pt>
                <c:pt idx="88">
                  <c:v>317.07847665847663</c:v>
                </c:pt>
                <c:pt idx="89">
                  <c:v>300.32982800982802</c:v>
                </c:pt>
                <c:pt idx="90">
                  <c:v>283.86938574938574</c:v>
                </c:pt>
                <c:pt idx="91">
                  <c:v>267.63552825552824</c:v>
                </c:pt>
                <c:pt idx="92">
                  <c:v>251.60668304668303</c:v>
                </c:pt>
                <c:pt idx="93">
                  <c:v>235.91071253071254</c:v>
                </c:pt>
                <c:pt idx="94">
                  <c:v>220.53071253071252</c:v>
                </c:pt>
                <c:pt idx="95">
                  <c:v>205.44343980343979</c:v>
                </c:pt>
                <c:pt idx="96">
                  <c:v>190.69051597051595</c:v>
                </c:pt>
                <c:pt idx="97">
                  <c:v>176.15395577395577</c:v>
                </c:pt>
                <c:pt idx="98">
                  <c:v>161.9918918918919</c:v>
                </c:pt>
                <c:pt idx="99">
                  <c:v>148.16776412776412</c:v>
                </c:pt>
                <c:pt idx="100">
                  <c:v>134.59916461916461</c:v>
                </c:pt>
                <c:pt idx="101">
                  <c:v>121.48864864864863</c:v>
                </c:pt>
                <c:pt idx="102">
                  <c:v>108.70245700245698</c:v>
                </c:pt>
                <c:pt idx="103">
                  <c:v>96.401474201474187</c:v>
                </c:pt>
                <c:pt idx="104">
                  <c:v>84.469385749385751</c:v>
                </c:pt>
                <c:pt idx="105">
                  <c:v>73.007174447174449</c:v>
                </c:pt>
                <c:pt idx="106">
                  <c:v>62.153071253071253</c:v>
                </c:pt>
                <c:pt idx="107">
                  <c:v>51.615528255528254</c:v>
                </c:pt>
                <c:pt idx="108">
                  <c:v>41.658683046683045</c:v>
                </c:pt>
                <c:pt idx="109">
                  <c:v>32.229744471744468</c:v>
                </c:pt>
                <c:pt idx="110">
                  <c:v>23.301454545454547</c:v>
                </c:pt>
                <c:pt idx="111">
                  <c:v>14.961538083538084</c:v>
                </c:pt>
                <c:pt idx="112">
                  <c:v>7.0585356265356261</c:v>
                </c:pt>
                <c:pt idx="113">
                  <c:v>-0.48474476658476656</c:v>
                </c:pt>
                <c:pt idx="114">
                  <c:v>-7.5648894348894355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'PbSCdS_br 4 layers'!$M$10:$M$11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4 layers'!$N$10:$N$11</c:f>
              <c:numCache>
                <c:formatCode>0.00</c:formatCode>
                <c:ptCount val="2"/>
                <c:pt idx="0">
                  <c:v>-7.1616019656019656</c:v>
                </c:pt>
                <c:pt idx="1">
                  <c:v>-7.1616019656019656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'PbSCdS_br 4 layers'!$M$10:$M$11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4 layers'!$O$10:$O$11</c:f>
              <c:numCache>
                <c:formatCode>0.00</c:formatCode>
                <c:ptCount val="2"/>
                <c:pt idx="0">
                  <c:v>-6.9733759213759221</c:v>
                </c:pt>
                <c:pt idx="1">
                  <c:v>-6.9733759213759221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4 layers'!$M$10:$M$11</c:f>
              <c:numCache>
                <c:formatCode>0.00E+00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4 layers'!$P$10:$P$11</c:f>
              <c:numCache>
                <c:formatCode>0.00</c:formatCode>
                <c:ptCount val="2"/>
                <c:pt idx="0">
                  <c:v>-7.5648894348894355</c:v>
                </c:pt>
                <c:pt idx="1">
                  <c:v>-7.5648894348894355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4 layers'!$M$13:$M$14</c:f>
              <c:numCache>
                <c:formatCode>General</c:formatCode>
                <c:ptCount val="2"/>
                <c:pt idx="0" formatCode="0.00">
                  <c:v>2.1548063100501769E-2</c:v>
                </c:pt>
                <c:pt idx="1">
                  <c:v>2.1548063100501769E-2</c:v>
                </c:pt>
              </c:numCache>
            </c:numRef>
          </c:xVal>
          <c:yVal>
            <c:numRef>
              <c:f>'PbSCdS_br 4 layers'!$N$13:$N$14</c:f>
              <c:numCache>
                <c:formatCode>0.00</c:formatCode>
                <c:ptCount val="2"/>
                <c:pt idx="0">
                  <c:v>-0.50432596232596238</c:v>
                </c:pt>
                <c:pt idx="1">
                  <c:v>0.50432596232596238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4 layers'!$M$15:$M$16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'PbSCdS_br 4 layers'!$N$15:$N$16</c:f>
              <c:numCache>
                <c:formatCode>0.00</c:formatCode>
                <c:ptCount val="2"/>
                <c:pt idx="0">
                  <c:v>-0.50432596232596238</c:v>
                </c:pt>
                <c:pt idx="1">
                  <c:v>0.50432596232596238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'PbSCdS_br 4 layers'!$M$18:$M$20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'PbSCdS_br 4 layers'!$N$18:$N$20</c:f>
              <c:numCache>
                <c:formatCode>General</c:formatCode>
                <c:ptCount val="3"/>
                <c:pt idx="0">
                  <c:v>-6.9733759213759221</c:v>
                </c:pt>
                <c:pt idx="1">
                  <c:v>-6.9733759213759221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'PbSCdS_br 4 layers'!$M$22:$M$24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'PbSCdS_br 4 layers'!$N$22:$N$24</c:f>
              <c:numCache>
                <c:formatCode>General</c:formatCode>
                <c:ptCount val="3"/>
                <c:pt idx="0">
                  <c:v>7.0585356265356261</c:v>
                </c:pt>
                <c:pt idx="1">
                  <c:v>7.0585356265356261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291488"/>
        <c:axId val="350291880"/>
      </c:scatterChart>
      <c:valAx>
        <c:axId val="350291488"/>
        <c:scaling>
          <c:orientation val="minMax"/>
          <c:max val="2.3800000000000002E-2"/>
          <c:min val="-2.16E-3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91880"/>
        <c:crossesAt val="0"/>
        <c:crossBetween val="midCat"/>
      </c:valAx>
      <c:valAx>
        <c:axId val="350291880"/>
        <c:scaling>
          <c:orientation val="minMax"/>
          <c:max val="0.75700000000000001"/>
          <c:min val="-8.3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9148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414860681114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PbSCdS_br 4 layers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PbSCdS_br 4 layers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'PbSCdS_br 4 layers'!$A$10:$A$410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</c:v>
                </c:pt>
                <c:pt idx="79">
                  <c:v>0.875</c:v>
                </c:pt>
                <c:pt idx="80">
                  <c:v>0.85</c:v>
                </c:pt>
                <c:pt idx="81">
                  <c:v>0.82499999999999996</c:v>
                </c:pt>
                <c:pt idx="82">
                  <c:v>0.8</c:v>
                </c:pt>
                <c:pt idx="83">
                  <c:v>0.77500000000000002</c:v>
                </c:pt>
                <c:pt idx="84">
                  <c:v>0.75</c:v>
                </c:pt>
                <c:pt idx="85">
                  <c:v>0.72499999999999998</c:v>
                </c:pt>
                <c:pt idx="86">
                  <c:v>0.7</c:v>
                </c:pt>
                <c:pt idx="87">
                  <c:v>0.67500000000000004</c:v>
                </c:pt>
                <c:pt idx="88">
                  <c:v>0.65</c:v>
                </c:pt>
                <c:pt idx="89">
                  <c:v>0.625</c:v>
                </c:pt>
                <c:pt idx="90">
                  <c:v>0.6</c:v>
                </c:pt>
                <c:pt idx="91">
                  <c:v>0.57499999999999996</c:v>
                </c:pt>
                <c:pt idx="92">
                  <c:v>0.55000000000000004</c:v>
                </c:pt>
                <c:pt idx="93">
                  <c:v>0.52500000000000002</c:v>
                </c:pt>
                <c:pt idx="94">
                  <c:v>0.5</c:v>
                </c:pt>
                <c:pt idx="95">
                  <c:v>0.47499999999999998</c:v>
                </c:pt>
                <c:pt idx="96">
                  <c:v>0.45</c:v>
                </c:pt>
                <c:pt idx="97">
                  <c:v>0.42499999999999999</c:v>
                </c:pt>
                <c:pt idx="98">
                  <c:v>0.4</c:v>
                </c:pt>
                <c:pt idx="99">
                  <c:v>0.375</c:v>
                </c:pt>
                <c:pt idx="100">
                  <c:v>0.35</c:v>
                </c:pt>
                <c:pt idx="101">
                  <c:v>0.32500000000000001</c:v>
                </c:pt>
                <c:pt idx="102">
                  <c:v>0.3</c:v>
                </c:pt>
                <c:pt idx="103">
                  <c:v>0.27500000000000002</c:v>
                </c:pt>
                <c:pt idx="104">
                  <c:v>0.25</c:v>
                </c:pt>
                <c:pt idx="105">
                  <c:v>0.22500000000000001</c:v>
                </c:pt>
                <c:pt idx="106">
                  <c:v>0.2</c:v>
                </c:pt>
                <c:pt idx="107">
                  <c:v>0.17499999999999999</c:v>
                </c:pt>
                <c:pt idx="108">
                  <c:v>0.15</c:v>
                </c:pt>
                <c:pt idx="109">
                  <c:v>0.125</c:v>
                </c:pt>
                <c:pt idx="110">
                  <c:v>0.1</c:v>
                </c:pt>
                <c:pt idx="111">
                  <c:v>7.4999999999999997E-2</c:v>
                </c:pt>
                <c:pt idx="112">
                  <c:v>0.05</c:v>
                </c:pt>
                <c:pt idx="113">
                  <c:v>2.5000000000000001E-2</c:v>
                </c:pt>
                <c:pt idx="114">
                  <c:v>0</c:v>
                </c:pt>
              </c:numCache>
            </c:numRef>
          </c:xVal>
          <c:yVal>
            <c:numRef>
              <c:f>'PbSCdS_br 4 layers'!$K$10:$K$410</c:f>
              <c:numCache>
                <c:formatCode>General</c:formatCode>
                <c:ptCount val="401"/>
                <c:pt idx="0">
                  <c:v>-7.1616019656019656</c:v>
                </c:pt>
                <c:pt idx="1">
                  <c:v>-14.871272727272729</c:v>
                </c:pt>
                <c:pt idx="2">
                  <c:v>-22.364358722358723</c:v>
                </c:pt>
                <c:pt idx="3">
                  <c:v>-30.002363636363633</c:v>
                </c:pt>
                <c:pt idx="4">
                  <c:v>-37.749321867321868</c:v>
                </c:pt>
                <c:pt idx="5">
                  <c:v>-45.72236855036855</c:v>
                </c:pt>
                <c:pt idx="6">
                  <c:v>-53.878673218673214</c:v>
                </c:pt>
                <c:pt idx="7">
                  <c:v>-62.412285012285011</c:v>
                </c:pt>
                <c:pt idx="8">
                  <c:v>-71.233759213759214</c:v>
                </c:pt>
                <c:pt idx="9">
                  <c:v>-80.24398034398034</c:v>
                </c:pt>
                <c:pt idx="10">
                  <c:v>-89.684619164619164</c:v>
                </c:pt>
                <c:pt idx="11">
                  <c:v>-99.365552825552811</c:v>
                </c:pt>
                <c:pt idx="12">
                  <c:v>-109.27429975429976</c:v>
                </c:pt>
                <c:pt idx="13">
                  <c:v>-119.59960687960688</c:v>
                </c:pt>
                <c:pt idx="14">
                  <c:v>-130.03380835380835</c:v>
                </c:pt>
                <c:pt idx="15">
                  <c:v>-140.64732186732186</c:v>
                </c:pt>
                <c:pt idx="16">
                  <c:v>-151.63444717444716</c:v>
                </c:pt>
                <c:pt idx="17">
                  <c:v>-162.85253071253069</c:v>
                </c:pt>
                <c:pt idx="18">
                  <c:v>-174.29778869778869</c:v>
                </c:pt>
                <c:pt idx="19">
                  <c:v>-185.90181818181819</c:v>
                </c:pt>
                <c:pt idx="20">
                  <c:v>-197.76486486486488</c:v>
                </c:pt>
                <c:pt idx="21">
                  <c:v>-198.14093366093368</c:v>
                </c:pt>
                <c:pt idx="22">
                  <c:v>-186.75415233415234</c:v>
                </c:pt>
                <c:pt idx="23">
                  <c:v>-175.41896805896806</c:v>
                </c:pt>
                <c:pt idx="24">
                  <c:v>-164.25901719901719</c:v>
                </c:pt>
                <c:pt idx="25">
                  <c:v>-153.32235872235873</c:v>
                </c:pt>
                <c:pt idx="26">
                  <c:v>-142.44265356265356</c:v>
                </c:pt>
                <c:pt idx="27">
                  <c:v>-131.90599508599507</c:v>
                </c:pt>
                <c:pt idx="28">
                  <c:v>-121.53813267813267</c:v>
                </c:pt>
                <c:pt idx="29">
                  <c:v>-111.37380835380836</c:v>
                </c:pt>
                <c:pt idx="30">
                  <c:v>-101.41228501228503</c:v>
                </c:pt>
                <c:pt idx="31">
                  <c:v>-91.703734643734649</c:v>
                </c:pt>
                <c:pt idx="32">
                  <c:v>-82.226388206388194</c:v>
                </c:pt>
                <c:pt idx="33">
                  <c:v>-73.090319410319424</c:v>
                </c:pt>
                <c:pt idx="34">
                  <c:v>-64.062407862407866</c:v>
                </c:pt>
                <c:pt idx="35">
                  <c:v>-55.33916461916462</c:v>
                </c:pt>
                <c:pt idx="36">
                  <c:v>-47.066147420147423</c:v>
                </c:pt>
                <c:pt idx="37">
                  <c:v>-38.799911547911549</c:v>
                </c:pt>
                <c:pt idx="38">
                  <c:v>-30.754452088452091</c:v>
                </c:pt>
                <c:pt idx="39">
                  <c:v>-22.82442751842752</c:v>
                </c:pt>
                <c:pt idx="40">
                  <c:v>-15.003375921375921</c:v>
                </c:pt>
                <c:pt idx="41">
                  <c:v>-6.9733759213759221</c:v>
                </c:pt>
                <c:pt idx="42">
                  <c:v>1.1171144963144963</c:v>
                </c:pt>
                <c:pt idx="43">
                  <c:v>9.4683636363636356</c:v>
                </c:pt>
                <c:pt idx="44">
                  <c:v>18.173867321867323</c:v>
                </c:pt>
                <c:pt idx="45">
                  <c:v>27.268358722358723</c:v>
                </c:pt>
                <c:pt idx="46">
                  <c:v>36.851999999999997</c:v>
                </c:pt>
                <c:pt idx="47">
                  <c:v>46.81762653562653</c:v>
                </c:pt>
                <c:pt idx="48">
                  <c:v>57.327223587223585</c:v>
                </c:pt>
                <c:pt idx="49">
                  <c:v>68.205503685503686</c:v>
                </c:pt>
                <c:pt idx="50">
                  <c:v>79.454643734643724</c:v>
                </c:pt>
                <c:pt idx="51">
                  <c:v>91.180098280098278</c:v>
                </c:pt>
                <c:pt idx="52">
                  <c:v>103.25872235872237</c:v>
                </c:pt>
                <c:pt idx="53">
                  <c:v>115.76914004914005</c:v>
                </c:pt>
                <c:pt idx="54">
                  <c:v>128.64968058968057</c:v>
                </c:pt>
                <c:pt idx="55">
                  <c:v>141.88953316953317</c:v>
                </c:pt>
                <c:pt idx="56">
                  <c:v>155.38914004914005</c:v>
                </c:pt>
                <c:pt idx="57">
                  <c:v>169.23100737100737</c:v>
                </c:pt>
                <c:pt idx="58">
                  <c:v>183.34285012285014</c:v>
                </c:pt>
                <c:pt idx="59">
                  <c:v>197.80633906633906</c:v>
                </c:pt>
                <c:pt idx="60">
                  <c:v>212.46525798525801</c:v>
                </c:pt>
                <c:pt idx="61">
                  <c:v>227.32348894348891</c:v>
                </c:pt>
                <c:pt idx="62">
                  <c:v>242.37130221130224</c:v>
                </c:pt>
                <c:pt idx="63">
                  <c:v>257.752972972973</c:v>
                </c:pt>
                <c:pt idx="64">
                  <c:v>273.39749385749388</c:v>
                </c:pt>
                <c:pt idx="65">
                  <c:v>289.22732186732185</c:v>
                </c:pt>
                <c:pt idx="66">
                  <c:v>305.31690417690419</c:v>
                </c:pt>
                <c:pt idx="67">
                  <c:v>321.51744471744473</c:v>
                </c:pt>
                <c:pt idx="68">
                  <c:v>337.98766584766582</c:v>
                </c:pt>
                <c:pt idx="69">
                  <c:v>354.60486486486485</c:v>
                </c:pt>
                <c:pt idx="70">
                  <c:v>371.39724815724816</c:v>
                </c:pt>
                <c:pt idx="71">
                  <c:v>388.49719901719902</c:v>
                </c:pt>
                <c:pt idx="72">
                  <c:v>405.61439803439805</c:v>
                </c:pt>
                <c:pt idx="73">
                  <c:v>422.96457002457004</c:v>
                </c:pt>
                <c:pt idx="74">
                  <c:v>440.47793611793611</c:v>
                </c:pt>
                <c:pt idx="75">
                  <c:v>458.3538083538084</c:v>
                </c:pt>
                <c:pt idx="76">
                  <c:v>476.40054054054053</c:v>
                </c:pt>
                <c:pt idx="77">
                  <c:v>491.40147420147417</c:v>
                </c:pt>
                <c:pt idx="78">
                  <c:v>491.40147420147417</c:v>
                </c:pt>
                <c:pt idx="79">
                  <c:v>475.92191646191651</c:v>
                </c:pt>
                <c:pt idx="80">
                  <c:v>457.40250614250618</c:v>
                </c:pt>
                <c:pt idx="81">
                  <c:v>439.25218673218671</c:v>
                </c:pt>
                <c:pt idx="82">
                  <c:v>421.1879606879607</c:v>
                </c:pt>
                <c:pt idx="83">
                  <c:v>403.4893857493858</c:v>
                </c:pt>
                <c:pt idx="84">
                  <c:v>385.81164619164622</c:v>
                </c:pt>
                <c:pt idx="85">
                  <c:v>368.2903194103194</c:v>
                </c:pt>
                <c:pt idx="86">
                  <c:v>350.99616707616713</c:v>
                </c:pt>
                <c:pt idx="87">
                  <c:v>334.05769041769042</c:v>
                </c:pt>
                <c:pt idx="88">
                  <c:v>317.07847665847663</c:v>
                </c:pt>
                <c:pt idx="89">
                  <c:v>300.32982800982802</c:v>
                </c:pt>
                <c:pt idx="90">
                  <c:v>283.86938574938574</c:v>
                </c:pt>
                <c:pt idx="91">
                  <c:v>267.63552825552824</c:v>
                </c:pt>
                <c:pt idx="92">
                  <c:v>251.60668304668303</c:v>
                </c:pt>
                <c:pt idx="93">
                  <c:v>235.91071253071254</c:v>
                </c:pt>
                <c:pt idx="94">
                  <c:v>220.53071253071252</c:v>
                </c:pt>
                <c:pt idx="95">
                  <c:v>205.44343980343979</c:v>
                </c:pt>
                <c:pt idx="96">
                  <c:v>190.69051597051595</c:v>
                </c:pt>
                <c:pt idx="97">
                  <c:v>176.15395577395577</c:v>
                </c:pt>
                <c:pt idx="98">
                  <c:v>161.9918918918919</c:v>
                </c:pt>
                <c:pt idx="99">
                  <c:v>148.16776412776412</c:v>
                </c:pt>
                <c:pt idx="100">
                  <c:v>134.59916461916461</c:v>
                </c:pt>
                <c:pt idx="101">
                  <c:v>121.48864864864863</c:v>
                </c:pt>
                <c:pt idx="102">
                  <c:v>108.70245700245698</c:v>
                </c:pt>
                <c:pt idx="103">
                  <c:v>96.401474201474187</c:v>
                </c:pt>
                <c:pt idx="104">
                  <c:v>84.469385749385751</c:v>
                </c:pt>
                <c:pt idx="105">
                  <c:v>73.007174447174449</c:v>
                </c:pt>
                <c:pt idx="106">
                  <c:v>62.153071253071253</c:v>
                </c:pt>
                <c:pt idx="107">
                  <c:v>51.615528255528254</c:v>
                </c:pt>
                <c:pt idx="108">
                  <c:v>41.658683046683045</c:v>
                </c:pt>
                <c:pt idx="109">
                  <c:v>32.229744471744468</c:v>
                </c:pt>
                <c:pt idx="110">
                  <c:v>23.301454545454547</c:v>
                </c:pt>
                <c:pt idx="111">
                  <c:v>14.961538083538084</c:v>
                </c:pt>
                <c:pt idx="112">
                  <c:v>7.0585356265356261</c:v>
                </c:pt>
                <c:pt idx="113">
                  <c:v>-0.48474476658476656</c:v>
                </c:pt>
                <c:pt idx="114">
                  <c:v>-7.5648894348894355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297368"/>
        <c:axId val="350292272"/>
      </c:scatterChart>
      <c:valAx>
        <c:axId val="350297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92272"/>
        <c:crossesAt val="0"/>
        <c:crossBetween val="midCat"/>
      </c:valAx>
      <c:valAx>
        <c:axId val="3502922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9736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PbS-zno1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PbS-zno1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'PbS-zno1'!$A$10:$A$410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'PbS-zno1'!$K$10:$K$410</c:f>
              <c:numCache>
                <c:formatCode>General</c:formatCode>
                <c:ptCount val="401"/>
                <c:pt idx="0">
                  <c:v>-10.761292383292382</c:v>
                </c:pt>
                <c:pt idx="1">
                  <c:v>-13.991361179361178</c:v>
                </c:pt>
                <c:pt idx="2">
                  <c:v>-17.134687960687963</c:v>
                </c:pt>
                <c:pt idx="3">
                  <c:v>-20.298265356265354</c:v>
                </c:pt>
                <c:pt idx="4">
                  <c:v>-23.531778869778869</c:v>
                </c:pt>
                <c:pt idx="5">
                  <c:v>-26.659022113022115</c:v>
                </c:pt>
                <c:pt idx="6">
                  <c:v>-29.928953316953315</c:v>
                </c:pt>
                <c:pt idx="7">
                  <c:v>-33.342245700245698</c:v>
                </c:pt>
                <c:pt idx="8">
                  <c:v>-36.636938574938576</c:v>
                </c:pt>
                <c:pt idx="9">
                  <c:v>-40.055965601965603</c:v>
                </c:pt>
                <c:pt idx="10">
                  <c:v>-43.565695331695331</c:v>
                </c:pt>
                <c:pt idx="11">
                  <c:v>-47.055479115479116</c:v>
                </c:pt>
                <c:pt idx="12">
                  <c:v>-50.66162162162162</c:v>
                </c:pt>
                <c:pt idx="13">
                  <c:v>-53.984717444717447</c:v>
                </c:pt>
                <c:pt idx="14">
                  <c:v>-57.636707616707611</c:v>
                </c:pt>
                <c:pt idx="15">
                  <c:v>-61.291842751842744</c:v>
                </c:pt>
                <c:pt idx="16">
                  <c:v>-65.110614250614248</c:v>
                </c:pt>
                <c:pt idx="17">
                  <c:v>-69.145651105651112</c:v>
                </c:pt>
                <c:pt idx="18">
                  <c:v>-72.926830466830467</c:v>
                </c:pt>
                <c:pt idx="19">
                  <c:v>-76.888206388206385</c:v>
                </c:pt>
                <c:pt idx="20">
                  <c:v>-81.02707616707616</c:v>
                </c:pt>
                <c:pt idx="21">
                  <c:v>-81.168746928746941</c:v>
                </c:pt>
                <c:pt idx="22">
                  <c:v>-77.199508599508604</c:v>
                </c:pt>
                <c:pt idx="23">
                  <c:v>-73.355577395577399</c:v>
                </c:pt>
                <c:pt idx="24">
                  <c:v>-69.585159705159711</c:v>
                </c:pt>
                <c:pt idx="25">
                  <c:v>-65.984127764127763</c:v>
                </c:pt>
                <c:pt idx="26">
                  <c:v>-62.088353808353808</c:v>
                </c:pt>
                <c:pt idx="27">
                  <c:v>-58.396068796068803</c:v>
                </c:pt>
                <c:pt idx="28">
                  <c:v>-54.752579852579849</c:v>
                </c:pt>
                <c:pt idx="29">
                  <c:v>-51.082948402948404</c:v>
                </c:pt>
                <c:pt idx="30">
                  <c:v>-47.724412776412777</c:v>
                </c:pt>
                <c:pt idx="31">
                  <c:v>-43.988761670761669</c:v>
                </c:pt>
                <c:pt idx="32">
                  <c:v>-40.400771498771498</c:v>
                </c:pt>
                <c:pt idx="33">
                  <c:v>-36.977174447174441</c:v>
                </c:pt>
                <c:pt idx="34">
                  <c:v>-33.454643734643739</c:v>
                </c:pt>
                <c:pt idx="35">
                  <c:v>-29.946230958230959</c:v>
                </c:pt>
                <c:pt idx="36">
                  <c:v>-26.397837837837837</c:v>
                </c:pt>
                <c:pt idx="37">
                  <c:v>-23.066191646191644</c:v>
                </c:pt>
                <c:pt idx="38">
                  <c:v>-19.697272727272729</c:v>
                </c:pt>
                <c:pt idx="39">
                  <c:v>-16.386113022113019</c:v>
                </c:pt>
                <c:pt idx="40">
                  <c:v>-12.95089434889435</c:v>
                </c:pt>
                <c:pt idx="41">
                  <c:v>-9.5881474201474202</c:v>
                </c:pt>
                <c:pt idx="42">
                  <c:v>-6.1022604422604427</c:v>
                </c:pt>
                <c:pt idx="43">
                  <c:v>-2.7029375921375918</c:v>
                </c:pt>
                <c:pt idx="44">
                  <c:v>0.77008108108108098</c:v>
                </c:pt>
                <c:pt idx="45">
                  <c:v>4.3355616707616713</c:v>
                </c:pt>
                <c:pt idx="46">
                  <c:v>7.7657248157248153</c:v>
                </c:pt>
                <c:pt idx="47">
                  <c:v>11.508707616707616</c:v>
                </c:pt>
                <c:pt idx="48">
                  <c:v>15.262004914004912</c:v>
                </c:pt>
                <c:pt idx="49">
                  <c:v>19.05012285012285</c:v>
                </c:pt>
                <c:pt idx="50">
                  <c:v>22.982029484029482</c:v>
                </c:pt>
                <c:pt idx="51">
                  <c:v>27.009179361179363</c:v>
                </c:pt>
                <c:pt idx="52">
                  <c:v>31.047587223587225</c:v>
                </c:pt>
                <c:pt idx="53">
                  <c:v>35.31112039312039</c:v>
                </c:pt>
                <c:pt idx="54">
                  <c:v>39.441366093366092</c:v>
                </c:pt>
                <c:pt idx="55">
                  <c:v>43.793872235872243</c:v>
                </c:pt>
                <c:pt idx="56">
                  <c:v>48.292737100737099</c:v>
                </c:pt>
                <c:pt idx="57">
                  <c:v>52.880540540540544</c:v>
                </c:pt>
                <c:pt idx="58">
                  <c:v>57.474250614250607</c:v>
                </c:pt>
                <c:pt idx="59">
                  <c:v>62.018476658476658</c:v>
                </c:pt>
                <c:pt idx="60">
                  <c:v>66.780884520884513</c:v>
                </c:pt>
                <c:pt idx="61">
                  <c:v>71.61714987714987</c:v>
                </c:pt>
                <c:pt idx="62">
                  <c:v>76.463980343980353</c:v>
                </c:pt>
                <c:pt idx="63">
                  <c:v>81.422457002456994</c:v>
                </c:pt>
                <c:pt idx="64">
                  <c:v>86.278280098280092</c:v>
                </c:pt>
                <c:pt idx="65">
                  <c:v>91.506240786240781</c:v>
                </c:pt>
                <c:pt idx="66">
                  <c:v>96.783439803439791</c:v>
                </c:pt>
                <c:pt idx="67">
                  <c:v>102.14599508599508</c:v>
                </c:pt>
                <c:pt idx="68">
                  <c:v>107.55936117936118</c:v>
                </c:pt>
                <c:pt idx="69">
                  <c:v>112.84805896805896</c:v>
                </c:pt>
                <c:pt idx="70">
                  <c:v>118.22796068796069</c:v>
                </c:pt>
                <c:pt idx="71">
                  <c:v>123.97243243243243</c:v>
                </c:pt>
                <c:pt idx="72">
                  <c:v>129.71041769041767</c:v>
                </c:pt>
                <c:pt idx="73">
                  <c:v>135.95238329238327</c:v>
                </c:pt>
                <c:pt idx="74">
                  <c:v>141.57174447174447</c:v>
                </c:pt>
                <c:pt idx="75">
                  <c:v>147.94216216216216</c:v>
                </c:pt>
                <c:pt idx="76">
                  <c:v>154.62275184275185</c:v>
                </c:pt>
                <c:pt idx="77">
                  <c:v>161.77719901719902</c:v>
                </c:pt>
                <c:pt idx="78">
                  <c:v>169.06191646191647</c:v>
                </c:pt>
                <c:pt idx="79">
                  <c:v>176.4306633906634</c:v>
                </c:pt>
                <c:pt idx="80">
                  <c:v>183.26457002457002</c:v>
                </c:pt>
                <c:pt idx="81">
                  <c:v>189.39862407862407</c:v>
                </c:pt>
                <c:pt idx="82">
                  <c:v>188.214742014742</c:v>
                </c:pt>
                <c:pt idx="83">
                  <c:v>180.14009828009827</c:v>
                </c:pt>
                <c:pt idx="84">
                  <c:v>172.37238329238329</c:v>
                </c:pt>
                <c:pt idx="85">
                  <c:v>164.7041769041769</c:v>
                </c:pt>
                <c:pt idx="86">
                  <c:v>157.78658476658478</c:v>
                </c:pt>
                <c:pt idx="87">
                  <c:v>151.03641277641276</c:v>
                </c:pt>
                <c:pt idx="88">
                  <c:v>144.30447174447175</c:v>
                </c:pt>
                <c:pt idx="89">
                  <c:v>137.39916461916462</c:v>
                </c:pt>
                <c:pt idx="90">
                  <c:v>130.95651105651106</c:v>
                </c:pt>
                <c:pt idx="91">
                  <c:v>124.72918918918919</c:v>
                </c:pt>
                <c:pt idx="92">
                  <c:v>118.23877149877151</c:v>
                </c:pt>
                <c:pt idx="93">
                  <c:v>112.19985257985257</c:v>
                </c:pt>
                <c:pt idx="94">
                  <c:v>106.14958230958233</c:v>
                </c:pt>
                <c:pt idx="95">
                  <c:v>100.30815724815726</c:v>
                </c:pt>
                <c:pt idx="96">
                  <c:v>94.454889434889438</c:v>
                </c:pt>
                <c:pt idx="97">
                  <c:v>88.969287469287465</c:v>
                </c:pt>
                <c:pt idx="98">
                  <c:v>83.309041769041769</c:v>
                </c:pt>
                <c:pt idx="99">
                  <c:v>77.864815724815728</c:v>
                </c:pt>
                <c:pt idx="100">
                  <c:v>72.461719901719889</c:v>
                </c:pt>
                <c:pt idx="101">
                  <c:v>67.250270270270278</c:v>
                </c:pt>
                <c:pt idx="102">
                  <c:v>62.102653562653565</c:v>
                </c:pt>
                <c:pt idx="103">
                  <c:v>57.217837837837834</c:v>
                </c:pt>
                <c:pt idx="104">
                  <c:v>52.390417690417685</c:v>
                </c:pt>
                <c:pt idx="105">
                  <c:v>47.482063882063883</c:v>
                </c:pt>
                <c:pt idx="106">
                  <c:v>42.819783783783784</c:v>
                </c:pt>
                <c:pt idx="107">
                  <c:v>38.381184275184275</c:v>
                </c:pt>
                <c:pt idx="108">
                  <c:v>34.062515970515975</c:v>
                </c:pt>
                <c:pt idx="109">
                  <c:v>29.847434889434894</c:v>
                </c:pt>
                <c:pt idx="110">
                  <c:v>25.751420147420149</c:v>
                </c:pt>
                <c:pt idx="111">
                  <c:v>21.835488943488944</c:v>
                </c:pt>
                <c:pt idx="112">
                  <c:v>17.963041769041769</c:v>
                </c:pt>
                <c:pt idx="113">
                  <c:v>14.422628992628992</c:v>
                </c:pt>
                <c:pt idx="114">
                  <c:v>10.870633906633907</c:v>
                </c:pt>
                <c:pt idx="115">
                  <c:v>7.5271400491400486</c:v>
                </c:pt>
                <c:pt idx="116">
                  <c:v>4.3428019656019652</c:v>
                </c:pt>
                <c:pt idx="117">
                  <c:v>1.2728879606879608</c:v>
                </c:pt>
                <c:pt idx="118">
                  <c:v>-1.75555085995086</c:v>
                </c:pt>
                <c:pt idx="119">
                  <c:v>-4.5736491400491399</c:v>
                </c:pt>
                <c:pt idx="120">
                  <c:v>-7.1517739557739555</c:v>
                </c:pt>
                <c:pt idx="121">
                  <c:v>-9.8593267813267804</c:v>
                </c:pt>
                <c:pt idx="122">
                  <c:v>-12.514186732186731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'PbS-zno1'!$M$10:$M$11</c:f>
              <c:numCache>
                <c:formatCode>0.00E+00</c:formatCode>
                <c:ptCount val="2"/>
                <c:pt idx="0">
                  <c:v>5.7246105022771034E-3</c:v>
                </c:pt>
                <c:pt idx="1">
                  <c:v>-5.7246105022771034E-3</c:v>
                </c:pt>
              </c:numCache>
            </c:numRef>
          </c:xVal>
          <c:yVal>
            <c:numRef>
              <c:f>'PbS-zno1'!$N$10:$N$11</c:f>
              <c:numCache>
                <c:formatCode>0.00</c:formatCode>
                <c:ptCount val="2"/>
                <c:pt idx="0">
                  <c:v>-10.761292383292382</c:v>
                </c:pt>
                <c:pt idx="1">
                  <c:v>-10.761292383292382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'PbS-zno1'!$M$10:$M$11</c:f>
              <c:numCache>
                <c:formatCode>0.00E+00</c:formatCode>
                <c:ptCount val="2"/>
                <c:pt idx="0">
                  <c:v>5.7246105022771034E-3</c:v>
                </c:pt>
                <c:pt idx="1">
                  <c:v>-5.7246105022771034E-3</c:v>
                </c:pt>
              </c:numCache>
            </c:numRef>
          </c:xVal>
          <c:yVal>
            <c:numRef>
              <c:f>'PbS-zno1'!$O$10:$O$11</c:f>
              <c:numCache>
                <c:formatCode>0.00</c:formatCode>
                <c:ptCount val="2"/>
                <c:pt idx="0">
                  <c:v>-9.5881474201474219</c:v>
                </c:pt>
                <c:pt idx="1">
                  <c:v>-9.5881474201474219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'PbS-zno1'!$M$10:$M$11</c:f>
              <c:numCache>
                <c:formatCode>0.00E+00</c:formatCode>
                <c:ptCount val="2"/>
                <c:pt idx="0">
                  <c:v>5.7246105022771034E-3</c:v>
                </c:pt>
                <c:pt idx="1">
                  <c:v>-5.7246105022771034E-3</c:v>
                </c:pt>
              </c:numCache>
            </c:numRef>
          </c:xVal>
          <c:yVal>
            <c:numRef>
              <c:f>'PbS-zno1'!$P$10:$P$11</c:f>
              <c:numCache>
                <c:formatCode>0.00</c:formatCode>
                <c:ptCount val="2"/>
                <c:pt idx="0">
                  <c:v>-12.514186732186731</c:v>
                </c:pt>
                <c:pt idx="1">
                  <c:v>-12.514186732186731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'PbS-zno1'!$M$13:$M$14</c:f>
              <c:numCache>
                <c:formatCode>General</c:formatCode>
                <c:ptCount val="2"/>
                <c:pt idx="0" formatCode="0.00">
                  <c:v>6.9456687729471694E-2</c:v>
                </c:pt>
                <c:pt idx="1">
                  <c:v>6.9456687729471694E-2</c:v>
                </c:pt>
              </c:numCache>
            </c:numRef>
          </c:xVal>
          <c:yVal>
            <c:numRef>
              <c:f>'PbS-zno1'!$N$13:$N$14</c:f>
              <c:numCache>
                <c:formatCode>0.00</c:formatCode>
                <c:ptCount val="2"/>
                <c:pt idx="0">
                  <c:v>-0.83427911547911537</c:v>
                </c:pt>
                <c:pt idx="1">
                  <c:v>0.83427911547911537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'PbS-zno1'!$M$15:$M$16</c:f>
              <c:numCache>
                <c:formatCode>General</c:formatCode>
                <c:ptCount val="2"/>
                <c:pt idx="0" formatCode="0.00">
                  <c:v>0.11449221004554207</c:v>
                </c:pt>
                <c:pt idx="1">
                  <c:v>0.11449221004554207</c:v>
                </c:pt>
              </c:numCache>
            </c:numRef>
          </c:xVal>
          <c:yVal>
            <c:numRef>
              <c:f>'PbS-zno1'!$N$15:$N$16</c:f>
              <c:numCache>
                <c:formatCode>0.00</c:formatCode>
                <c:ptCount val="2"/>
                <c:pt idx="0">
                  <c:v>-0.83427911547911537</c:v>
                </c:pt>
                <c:pt idx="1">
                  <c:v>0.83427911547911537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'PbS-zno1'!$M$18:$M$20</c:f>
              <c:numCache>
                <c:formatCode>General</c:formatCode>
                <c:ptCount val="3"/>
                <c:pt idx="0">
                  <c:v>0</c:v>
                </c:pt>
                <c:pt idx="1">
                  <c:v>2.5000000000000001E-2</c:v>
                </c:pt>
                <c:pt idx="2">
                  <c:v>2.5000000000000001E-2</c:v>
                </c:pt>
              </c:numCache>
            </c:numRef>
          </c:xVal>
          <c:yVal>
            <c:numRef>
              <c:f>'PbS-zno1'!$N$18:$N$20</c:f>
              <c:numCache>
                <c:formatCode>General</c:formatCode>
                <c:ptCount val="3"/>
                <c:pt idx="0">
                  <c:v>-6.1022604422604427</c:v>
                </c:pt>
                <c:pt idx="1">
                  <c:v>-6.1022604422604427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'PbS-zno1'!$M$22:$M$24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'PbS-zno1'!$N$22:$N$24</c:f>
              <c:numCache>
                <c:formatCode>General</c:formatCode>
                <c:ptCount val="3"/>
                <c:pt idx="0">
                  <c:v>-7.1517739557739555</c:v>
                </c:pt>
                <c:pt idx="1">
                  <c:v>-7.1517739557739555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299328"/>
        <c:axId val="350302464"/>
      </c:scatterChart>
      <c:valAx>
        <c:axId val="350299328"/>
        <c:scaling>
          <c:orientation val="minMax"/>
          <c:max val="0.126"/>
          <c:min val="-1.15E-2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302464"/>
        <c:crossesAt val="0"/>
        <c:crossBetween val="midCat"/>
      </c:valAx>
      <c:valAx>
        <c:axId val="350302464"/>
        <c:scaling>
          <c:orientation val="minMax"/>
          <c:max val="1.26"/>
          <c:min val="-13.8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299328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043343653250778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PbS-zno1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PbS-zno1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'PbS-zno1'!$A$10:$A$410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'PbS-zno1'!$K$10:$K$410</c:f>
              <c:numCache>
                <c:formatCode>General</c:formatCode>
                <c:ptCount val="401"/>
                <c:pt idx="0">
                  <c:v>-10.761292383292382</c:v>
                </c:pt>
                <c:pt idx="1">
                  <c:v>-13.991361179361178</c:v>
                </c:pt>
                <c:pt idx="2">
                  <c:v>-17.134687960687963</c:v>
                </c:pt>
                <c:pt idx="3">
                  <c:v>-20.298265356265354</c:v>
                </c:pt>
                <c:pt idx="4">
                  <c:v>-23.531778869778869</c:v>
                </c:pt>
                <c:pt idx="5">
                  <c:v>-26.659022113022115</c:v>
                </c:pt>
                <c:pt idx="6">
                  <c:v>-29.928953316953315</c:v>
                </c:pt>
                <c:pt idx="7">
                  <c:v>-33.342245700245698</c:v>
                </c:pt>
                <c:pt idx="8">
                  <c:v>-36.636938574938576</c:v>
                </c:pt>
                <c:pt idx="9">
                  <c:v>-40.055965601965603</c:v>
                </c:pt>
                <c:pt idx="10">
                  <c:v>-43.565695331695331</c:v>
                </c:pt>
                <c:pt idx="11">
                  <c:v>-47.055479115479116</c:v>
                </c:pt>
                <c:pt idx="12">
                  <c:v>-50.66162162162162</c:v>
                </c:pt>
                <c:pt idx="13">
                  <c:v>-53.984717444717447</c:v>
                </c:pt>
                <c:pt idx="14">
                  <c:v>-57.636707616707611</c:v>
                </c:pt>
                <c:pt idx="15">
                  <c:v>-61.291842751842744</c:v>
                </c:pt>
                <c:pt idx="16">
                  <c:v>-65.110614250614248</c:v>
                </c:pt>
                <c:pt idx="17">
                  <c:v>-69.145651105651112</c:v>
                </c:pt>
                <c:pt idx="18">
                  <c:v>-72.926830466830467</c:v>
                </c:pt>
                <c:pt idx="19">
                  <c:v>-76.888206388206385</c:v>
                </c:pt>
                <c:pt idx="20">
                  <c:v>-81.02707616707616</c:v>
                </c:pt>
                <c:pt idx="21">
                  <c:v>-81.168746928746941</c:v>
                </c:pt>
                <c:pt idx="22">
                  <c:v>-77.199508599508604</c:v>
                </c:pt>
                <c:pt idx="23">
                  <c:v>-73.355577395577399</c:v>
                </c:pt>
                <c:pt idx="24">
                  <c:v>-69.585159705159711</c:v>
                </c:pt>
                <c:pt idx="25">
                  <c:v>-65.984127764127763</c:v>
                </c:pt>
                <c:pt idx="26">
                  <c:v>-62.088353808353808</c:v>
                </c:pt>
                <c:pt idx="27">
                  <c:v>-58.396068796068803</c:v>
                </c:pt>
                <c:pt idx="28">
                  <c:v>-54.752579852579849</c:v>
                </c:pt>
                <c:pt idx="29">
                  <c:v>-51.082948402948404</c:v>
                </c:pt>
                <c:pt idx="30">
                  <c:v>-47.724412776412777</c:v>
                </c:pt>
                <c:pt idx="31">
                  <c:v>-43.988761670761669</c:v>
                </c:pt>
                <c:pt idx="32">
                  <c:v>-40.400771498771498</c:v>
                </c:pt>
                <c:pt idx="33">
                  <c:v>-36.977174447174441</c:v>
                </c:pt>
                <c:pt idx="34">
                  <c:v>-33.454643734643739</c:v>
                </c:pt>
                <c:pt idx="35">
                  <c:v>-29.946230958230959</c:v>
                </c:pt>
                <c:pt idx="36">
                  <c:v>-26.397837837837837</c:v>
                </c:pt>
                <c:pt idx="37">
                  <c:v>-23.066191646191644</c:v>
                </c:pt>
                <c:pt idx="38">
                  <c:v>-19.697272727272729</c:v>
                </c:pt>
                <c:pt idx="39">
                  <c:v>-16.386113022113019</c:v>
                </c:pt>
                <c:pt idx="40">
                  <c:v>-12.95089434889435</c:v>
                </c:pt>
                <c:pt idx="41">
                  <c:v>-9.5881474201474202</c:v>
                </c:pt>
                <c:pt idx="42">
                  <c:v>-6.1022604422604427</c:v>
                </c:pt>
                <c:pt idx="43">
                  <c:v>-2.7029375921375918</c:v>
                </c:pt>
                <c:pt idx="44">
                  <c:v>0.77008108108108098</c:v>
                </c:pt>
                <c:pt idx="45">
                  <c:v>4.3355616707616713</c:v>
                </c:pt>
                <c:pt idx="46">
                  <c:v>7.7657248157248153</c:v>
                </c:pt>
                <c:pt idx="47">
                  <c:v>11.508707616707616</c:v>
                </c:pt>
                <c:pt idx="48">
                  <c:v>15.262004914004912</c:v>
                </c:pt>
                <c:pt idx="49">
                  <c:v>19.05012285012285</c:v>
                </c:pt>
                <c:pt idx="50">
                  <c:v>22.982029484029482</c:v>
                </c:pt>
                <c:pt idx="51">
                  <c:v>27.009179361179363</c:v>
                </c:pt>
                <c:pt idx="52">
                  <c:v>31.047587223587225</c:v>
                </c:pt>
                <c:pt idx="53">
                  <c:v>35.31112039312039</c:v>
                </c:pt>
                <c:pt idx="54">
                  <c:v>39.441366093366092</c:v>
                </c:pt>
                <c:pt idx="55">
                  <c:v>43.793872235872243</c:v>
                </c:pt>
                <c:pt idx="56">
                  <c:v>48.292737100737099</c:v>
                </c:pt>
                <c:pt idx="57">
                  <c:v>52.880540540540544</c:v>
                </c:pt>
                <c:pt idx="58">
                  <c:v>57.474250614250607</c:v>
                </c:pt>
                <c:pt idx="59">
                  <c:v>62.018476658476658</c:v>
                </c:pt>
                <c:pt idx="60">
                  <c:v>66.780884520884513</c:v>
                </c:pt>
                <c:pt idx="61">
                  <c:v>71.61714987714987</c:v>
                </c:pt>
                <c:pt idx="62">
                  <c:v>76.463980343980353</c:v>
                </c:pt>
                <c:pt idx="63">
                  <c:v>81.422457002456994</c:v>
                </c:pt>
                <c:pt idx="64">
                  <c:v>86.278280098280092</c:v>
                </c:pt>
                <c:pt idx="65">
                  <c:v>91.506240786240781</c:v>
                </c:pt>
                <c:pt idx="66">
                  <c:v>96.783439803439791</c:v>
                </c:pt>
                <c:pt idx="67">
                  <c:v>102.14599508599508</c:v>
                </c:pt>
                <c:pt idx="68">
                  <c:v>107.55936117936118</c:v>
                </c:pt>
                <c:pt idx="69">
                  <c:v>112.84805896805896</c:v>
                </c:pt>
                <c:pt idx="70">
                  <c:v>118.22796068796069</c:v>
                </c:pt>
                <c:pt idx="71">
                  <c:v>123.97243243243243</c:v>
                </c:pt>
                <c:pt idx="72">
                  <c:v>129.71041769041767</c:v>
                </c:pt>
                <c:pt idx="73">
                  <c:v>135.95238329238327</c:v>
                </c:pt>
                <c:pt idx="74">
                  <c:v>141.57174447174447</c:v>
                </c:pt>
                <c:pt idx="75">
                  <c:v>147.94216216216216</c:v>
                </c:pt>
                <c:pt idx="76">
                  <c:v>154.62275184275185</c:v>
                </c:pt>
                <c:pt idx="77">
                  <c:v>161.77719901719902</c:v>
                </c:pt>
                <c:pt idx="78">
                  <c:v>169.06191646191647</c:v>
                </c:pt>
                <c:pt idx="79">
                  <c:v>176.4306633906634</c:v>
                </c:pt>
                <c:pt idx="80">
                  <c:v>183.26457002457002</c:v>
                </c:pt>
                <c:pt idx="81">
                  <c:v>189.39862407862407</c:v>
                </c:pt>
                <c:pt idx="82">
                  <c:v>188.214742014742</c:v>
                </c:pt>
                <c:pt idx="83">
                  <c:v>180.14009828009827</c:v>
                </c:pt>
                <c:pt idx="84">
                  <c:v>172.37238329238329</c:v>
                </c:pt>
                <c:pt idx="85">
                  <c:v>164.7041769041769</c:v>
                </c:pt>
                <c:pt idx="86">
                  <c:v>157.78658476658478</c:v>
                </c:pt>
                <c:pt idx="87">
                  <c:v>151.03641277641276</c:v>
                </c:pt>
                <c:pt idx="88">
                  <c:v>144.30447174447175</c:v>
                </c:pt>
                <c:pt idx="89">
                  <c:v>137.39916461916462</c:v>
                </c:pt>
                <c:pt idx="90">
                  <c:v>130.95651105651106</c:v>
                </c:pt>
                <c:pt idx="91">
                  <c:v>124.72918918918919</c:v>
                </c:pt>
                <c:pt idx="92">
                  <c:v>118.23877149877151</c:v>
                </c:pt>
                <c:pt idx="93">
                  <c:v>112.19985257985257</c:v>
                </c:pt>
                <c:pt idx="94">
                  <c:v>106.14958230958233</c:v>
                </c:pt>
                <c:pt idx="95">
                  <c:v>100.30815724815726</c:v>
                </c:pt>
                <c:pt idx="96">
                  <c:v>94.454889434889438</c:v>
                </c:pt>
                <c:pt idx="97">
                  <c:v>88.969287469287465</c:v>
                </c:pt>
                <c:pt idx="98">
                  <c:v>83.309041769041769</c:v>
                </c:pt>
                <c:pt idx="99">
                  <c:v>77.864815724815728</c:v>
                </c:pt>
                <c:pt idx="100">
                  <c:v>72.461719901719889</c:v>
                </c:pt>
                <c:pt idx="101">
                  <c:v>67.250270270270278</c:v>
                </c:pt>
                <c:pt idx="102">
                  <c:v>62.102653562653565</c:v>
                </c:pt>
                <c:pt idx="103">
                  <c:v>57.217837837837834</c:v>
                </c:pt>
                <c:pt idx="104">
                  <c:v>52.390417690417685</c:v>
                </c:pt>
                <c:pt idx="105">
                  <c:v>47.482063882063883</c:v>
                </c:pt>
                <c:pt idx="106">
                  <c:v>42.819783783783784</c:v>
                </c:pt>
                <c:pt idx="107">
                  <c:v>38.381184275184275</c:v>
                </c:pt>
                <c:pt idx="108">
                  <c:v>34.062515970515975</c:v>
                </c:pt>
                <c:pt idx="109">
                  <c:v>29.847434889434894</c:v>
                </c:pt>
                <c:pt idx="110">
                  <c:v>25.751420147420149</c:v>
                </c:pt>
                <c:pt idx="111">
                  <c:v>21.835488943488944</c:v>
                </c:pt>
                <c:pt idx="112">
                  <c:v>17.963041769041769</c:v>
                </c:pt>
                <c:pt idx="113">
                  <c:v>14.422628992628992</c:v>
                </c:pt>
                <c:pt idx="114">
                  <c:v>10.870633906633907</c:v>
                </c:pt>
                <c:pt idx="115">
                  <c:v>7.5271400491400486</c:v>
                </c:pt>
                <c:pt idx="116">
                  <c:v>4.3428019656019652</c:v>
                </c:pt>
                <c:pt idx="117">
                  <c:v>1.2728879606879608</c:v>
                </c:pt>
                <c:pt idx="118">
                  <c:v>-1.75555085995086</c:v>
                </c:pt>
                <c:pt idx="119">
                  <c:v>-4.5736491400491399</c:v>
                </c:pt>
                <c:pt idx="120">
                  <c:v>-7.1517739557739555</c:v>
                </c:pt>
                <c:pt idx="121">
                  <c:v>-9.8593267813267804</c:v>
                </c:pt>
                <c:pt idx="122">
                  <c:v>-12.514186732186731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302072"/>
        <c:axId val="350303248"/>
      </c:scatterChart>
      <c:valAx>
        <c:axId val="350302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303248"/>
        <c:crossesAt val="0"/>
        <c:crossBetween val="midCat"/>
      </c:valAx>
      <c:valAx>
        <c:axId val="3503032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030207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PbS-zno</a:t>
            </a:r>
          </a:p>
        </c:rich>
      </c:tx>
      <c:layout>
        <c:manualLayout>
          <c:xMode val="edge"/>
          <c:yMode val="edge"/>
          <c:x val="0.52167215166215675"/>
          <c:y val="2.551020408163265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1083629943001162E-2"/>
          <c:y val="4.591836734693884E-2"/>
          <c:w val="0.91021740625710978"/>
          <c:h val="0.89285714285714257"/>
        </c:manualLayout>
      </c:layout>
      <c:scatterChart>
        <c:scatterStyle val="lineMarker"/>
        <c:varyColors val="0"/>
        <c:ser>
          <c:idx val="0"/>
          <c:order val="0"/>
          <c:tx>
            <c:v>PbS-zno</c:v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'PbS-zno'!$A$10:$A$410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'PbS-zno'!$K$10:$K$410</c:f>
              <c:numCache>
                <c:formatCode>General</c:formatCode>
                <c:ptCount val="401"/>
                <c:pt idx="0">
                  <c:v>-3.9277837837837839</c:v>
                </c:pt>
                <c:pt idx="1">
                  <c:v>-5.5504078624078623</c:v>
                </c:pt>
                <c:pt idx="2">
                  <c:v>-7.3519557739557744</c:v>
                </c:pt>
                <c:pt idx="3">
                  <c:v>-9.1902653562653569</c:v>
                </c:pt>
                <c:pt idx="4">
                  <c:v>-11.000127764127765</c:v>
                </c:pt>
                <c:pt idx="5">
                  <c:v>-12.88005896805897</c:v>
                </c:pt>
                <c:pt idx="6">
                  <c:v>-14.892707616707614</c:v>
                </c:pt>
                <c:pt idx="7">
                  <c:v>-17.06757248157248</c:v>
                </c:pt>
                <c:pt idx="8">
                  <c:v>-19.299523341523344</c:v>
                </c:pt>
                <c:pt idx="9">
                  <c:v>-21.478319410319411</c:v>
                </c:pt>
                <c:pt idx="10">
                  <c:v>-24.018555282555283</c:v>
                </c:pt>
                <c:pt idx="11">
                  <c:v>-26.588285012285017</c:v>
                </c:pt>
                <c:pt idx="12">
                  <c:v>-29.360029484029486</c:v>
                </c:pt>
                <c:pt idx="13">
                  <c:v>-32.290393120393119</c:v>
                </c:pt>
                <c:pt idx="14">
                  <c:v>-35.503975429975434</c:v>
                </c:pt>
                <c:pt idx="15">
                  <c:v>-38.641390663390666</c:v>
                </c:pt>
                <c:pt idx="16">
                  <c:v>-42.076437346437345</c:v>
                </c:pt>
                <c:pt idx="17">
                  <c:v>-45.645366093366093</c:v>
                </c:pt>
                <c:pt idx="18">
                  <c:v>-49.121115479115481</c:v>
                </c:pt>
                <c:pt idx="19">
                  <c:v>-52.557936117936116</c:v>
                </c:pt>
                <c:pt idx="20">
                  <c:v>-56.139164619164625</c:v>
                </c:pt>
                <c:pt idx="21">
                  <c:v>-56.708353808353806</c:v>
                </c:pt>
                <c:pt idx="22">
                  <c:v>-54.109336609336616</c:v>
                </c:pt>
                <c:pt idx="23">
                  <c:v>-51.385601965601957</c:v>
                </c:pt>
                <c:pt idx="24">
                  <c:v>-48.618024570024566</c:v>
                </c:pt>
                <c:pt idx="25">
                  <c:v>-45.653199017199022</c:v>
                </c:pt>
                <c:pt idx="26">
                  <c:v>-42.835729729729735</c:v>
                </c:pt>
                <c:pt idx="27">
                  <c:v>-39.957405405405403</c:v>
                </c:pt>
                <c:pt idx="28">
                  <c:v>-37.030977886977887</c:v>
                </c:pt>
                <c:pt idx="29">
                  <c:v>-34.169842751842751</c:v>
                </c:pt>
                <c:pt idx="30">
                  <c:v>-31.243248157248157</c:v>
                </c:pt>
                <c:pt idx="31">
                  <c:v>-28.457567567567569</c:v>
                </c:pt>
                <c:pt idx="32">
                  <c:v>-25.615641277641277</c:v>
                </c:pt>
                <c:pt idx="33">
                  <c:v>-22.872938574938576</c:v>
                </c:pt>
                <c:pt idx="34">
                  <c:v>-20.217906633906633</c:v>
                </c:pt>
                <c:pt idx="35">
                  <c:v>-17.568864864864867</c:v>
                </c:pt>
                <c:pt idx="36">
                  <c:v>-15.032520884520885</c:v>
                </c:pt>
                <c:pt idx="37">
                  <c:v>-12.521130221130221</c:v>
                </c:pt>
                <c:pt idx="38">
                  <c:v>-10.079724815724814</c:v>
                </c:pt>
                <c:pt idx="39">
                  <c:v>-7.7314250614250621</c:v>
                </c:pt>
                <c:pt idx="40">
                  <c:v>-5.3957346437346443</c:v>
                </c:pt>
                <c:pt idx="41">
                  <c:v>-3.2102535626535627</c:v>
                </c:pt>
                <c:pt idx="42">
                  <c:v>-0.99012235872235865</c:v>
                </c:pt>
                <c:pt idx="43">
                  <c:v>1.1947926289926289</c:v>
                </c:pt>
                <c:pt idx="44">
                  <c:v>3.4096098280098279</c:v>
                </c:pt>
                <c:pt idx="45">
                  <c:v>5.5589729729729731</c:v>
                </c:pt>
                <c:pt idx="46">
                  <c:v>7.84029484029484</c:v>
                </c:pt>
                <c:pt idx="47">
                  <c:v>10.230216216216217</c:v>
                </c:pt>
                <c:pt idx="48">
                  <c:v>12.738343980343982</c:v>
                </c:pt>
                <c:pt idx="49">
                  <c:v>15.28861425061425</c:v>
                </c:pt>
                <c:pt idx="50">
                  <c:v>17.964122850122852</c:v>
                </c:pt>
                <c:pt idx="51">
                  <c:v>20.816697788697791</c:v>
                </c:pt>
                <c:pt idx="52">
                  <c:v>23.757297297297299</c:v>
                </c:pt>
                <c:pt idx="53">
                  <c:v>26.888058968058967</c:v>
                </c:pt>
                <c:pt idx="54">
                  <c:v>30.091891891891891</c:v>
                </c:pt>
                <c:pt idx="55">
                  <c:v>33.482103194103196</c:v>
                </c:pt>
                <c:pt idx="56">
                  <c:v>36.919110565110564</c:v>
                </c:pt>
                <c:pt idx="57">
                  <c:v>40.571631449631447</c:v>
                </c:pt>
                <c:pt idx="58">
                  <c:v>44.328948402948406</c:v>
                </c:pt>
                <c:pt idx="59">
                  <c:v>48.180496314496317</c:v>
                </c:pt>
                <c:pt idx="60">
                  <c:v>53.563095823095821</c:v>
                </c:pt>
                <c:pt idx="61">
                  <c:v>57.231449631449635</c:v>
                </c:pt>
                <c:pt idx="62">
                  <c:v>61.261179361179366</c:v>
                </c:pt>
                <c:pt idx="63">
                  <c:v>65.137493857493851</c:v>
                </c:pt>
                <c:pt idx="64">
                  <c:v>69.211400491400482</c:v>
                </c:pt>
                <c:pt idx="65">
                  <c:v>73.338329238329251</c:v>
                </c:pt>
                <c:pt idx="66">
                  <c:v>77.524815724815724</c:v>
                </c:pt>
                <c:pt idx="67">
                  <c:v>81.142506142506136</c:v>
                </c:pt>
                <c:pt idx="68">
                  <c:v>85.389631449631452</c:v>
                </c:pt>
                <c:pt idx="69">
                  <c:v>88.428746928746932</c:v>
                </c:pt>
                <c:pt idx="70">
                  <c:v>91.863734643734645</c:v>
                </c:pt>
                <c:pt idx="71">
                  <c:v>93.152088452088449</c:v>
                </c:pt>
                <c:pt idx="72">
                  <c:v>92.969385749385751</c:v>
                </c:pt>
                <c:pt idx="73">
                  <c:v>93.54402948402948</c:v>
                </c:pt>
                <c:pt idx="74">
                  <c:v>93.81061425061425</c:v>
                </c:pt>
                <c:pt idx="75">
                  <c:v>94.408058968058967</c:v>
                </c:pt>
                <c:pt idx="76">
                  <c:v>95.035331695331692</c:v>
                </c:pt>
                <c:pt idx="77">
                  <c:v>95.465257985257978</c:v>
                </c:pt>
                <c:pt idx="78">
                  <c:v>94.337592137592139</c:v>
                </c:pt>
                <c:pt idx="79">
                  <c:v>94.292481572481577</c:v>
                </c:pt>
                <c:pt idx="80">
                  <c:v>95.662063882063876</c:v>
                </c:pt>
                <c:pt idx="81">
                  <c:v>96.985061425061431</c:v>
                </c:pt>
                <c:pt idx="82">
                  <c:v>96.543144963144954</c:v>
                </c:pt>
                <c:pt idx="83">
                  <c:v>87.123538083538079</c:v>
                </c:pt>
                <c:pt idx="84">
                  <c:v>79.069434889434888</c:v>
                </c:pt>
                <c:pt idx="85">
                  <c:v>73.656707616707621</c:v>
                </c:pt>
                <c:pt idx="86">
                  <c:v>69.360933660933654</c:v>
                </c:pt>
                <c:pt idx="87">
                  <c:v>65.714938574938571</c:v>
                </c:pt>
                <c:pt idx="88">
                  <c:v>61.591498771498763</c:v>
                </c:pt>
                <c:pt idx="89">
                  <c:v>57.937100737100735</c:v>
                </c:pt>
                <c:pt idx="90">
                  <c:v>55.050466830466831</c:v>
                </c:pt>
                <c:pt idx="91">
                  <c:v>51.783046683046685</c:v>
                </c:pt>
                <c:pt idx="92">
                  <c:v>49.143488943488947</c:v>
                </c:pt>
                <c:pt idx="93">
                  <c:v>46.131366093366097</c:v>
                </c:pt>
                <c:pt idx="94">
                  <c:v>44.228884520884513</c:v>
                </c:pt>
                <c:pt idx="95">
                  <c:v>41.379695331695338</c:v>
                </c:pt>
                <c:pt idx="96">
                  <c:v>38.940904176904176</c:v>
                </c:pt>
                <c:pt idx="97">
                  <c:v>36.530943488943493</c:v>
                </c:pt>
                <c:pt idx="98">
                  <c:v>34.089140049140049</c:v>
                </c:pt>
                <c:pt idx="99">
                  <c:v>31.982442260442259</c:v>
                </c:pt>
                <c:pt idx="100">
                  <c:v>29.831287469287467</c:v>
                </c:pt>
                <c:pt idx="101">
                  <c:v>27.791872235872241</c:v>
                </c:pt>
                <c:pt idx="102">
                  <c:v>25.619282555282556</c:v>
                </c:pt>
                <c:pt idx="103">
                  <c:v>23.774078624078623</c:v>
                </c:pt>
                <c:pt idx="104">
                  <c:v>22.06360687960688</c:v>
                </c:pt>
                <c:pt idx="105">
                  <c:v>20.375041769041768</c:v>
                </c:pt>
                <c:pt idx="106">
                  <c:v>18.5882457002457</c:v>
                </c:pt>
                <c:pt idx="107">
                  <c:v>16.877980343980344</c:v>
                </c:pt>
                <c:pt idx="108">
                  <c:v>15.287528255528256</c:v>
                </c:pt>
                <c:pt idx="109">
                  <c:v>13.675960687960687</c:v>
                </c:pt>
                <c:pt idx="110">
                  <c:v>12.188230958230958</c:v>
                </c:pt>
                <c:pt idx="111">
                  <c:v>10.700914004914004</c:v>
                </c:pt>
                <c:pt idx="112">
                  <c:v>9.318977886977887</c:v>
                </c:pt>
                <c:pt idx="113">
                  <c:v>7.9369582309582309</c:v>
                </c:pt>
                <c:pt idx="114">
                  <c:v>6.5508845208845212</c:v>
                </c:pt>
                <c:pt idx="115">
                  <c:v>5.2942211302211302</c:v>
                </c:pt>
                <c:pt idx="116">
                  <c:v>4.0742265356265355</c:v>
                </c:pt>
                <c:pt idx="117">
                  <c:v>2.8339085995085993</c:v>
                </c:pt>
                <c:pt idx="118">
                  <c:v>1.6769169533169532</c:v>
                </c:pt>
                <c:pt idx="119">
                  <c:v>0.49814250614250616</c:v>
                </c:pt>
                <c:pt idx="120">
                  <c:v>-0.60848746928746933</c:v>
                </c:pt>
                <c:pt idx="121">
                  <c:v>-1.7239469287469287</c:v>
                </c:pt>
                <c:pt idx="122">
                  <c:v>-2.8580584766584769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Jsc1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'PbS-zno'!$M$10:$M$11</c:f>
              <c:numCache>
                <c:formatCode>0.00E+00</c:formatCode>
                <c:ptCount val="2"/>
                <c:pt idx="0">
                  <c:v>3.1873203812446938E-3</c:v>
                </c:pt>
                <c:pt idx="1">
                  <c:v>-3.1873203812446938E-3</c:v>
                </c:pt>
              </c:numCache>
            </c:numRef>
          </c:xVal>
          <c:yVal>
            <c:numRef>
              <c:f>'PbS-zno'!$N$10:$N$11</c:f>
              <c:numCache>
                <c:formatCode>0.00</c:formatCode>
                <c:ptCount val="2"/>
                <c:pt idx="0">
                  <c:v>-3.9277837837837839</c:v>
                </c:pt>
                <c:pt idx="1">
                  <c:v>-3.9277837837837839</c:v>
                </c:pt>
              </c:numCache>
            </c:numRef>
          </c:yVal>
          <c:smooth val="0"/>
        </c:ser>
        <c:ser>
          <c:idx val="2"/>
          <c:order val="2"/>
          <c:tx>
            <c:v>Jsc2</c:v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none"/>
          </c:marker>
          <c:xVal>
            <c:numRef>
              <c:f>'PbS-zno'!$M$10:$M$11</c:f>
              <c:numCache>
                <c:formatCode>0.00E+00</c:formatCode>
                <c:ptCount val="2"/>
                <c:pt idx="0">
                  <c:v>3.1873203812446938E-3</c:v>
                </c:pt>
                <c:pt idx="1">
                  <c:v>-3.1873203812446938E-3</c:v>
                </c:pt>
              </c:numCache>
            </c:numRef>
          </c:xVal>
          <c:yVal>
            <c:numRef>
              <c:f>'PbS-zno'!$O$10:$O$11</c:f>
              <c:numCache>
                <c:formatCode>0.00</c:formatCode>
                <c:ptCount val="2"/>
                <c:pt idx="0">
                  <c:v>-3.2102535626535627</c:v>
                </c:pt>
                <c:pt idx="1">
                  <c:v>-3.2102535626535627</c:v>
                </c:pt>
              </c:numCache>
            </c:numRef>
          </c:yVal>
          <c:smooth val="0"/>
        </c:ser>
        <c:ser>
          <c:idx val="3"/>
          <c:order val="3"/>
          <c:tx>
            <c:v>Jsc3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'PbS-zno'!$M$10:$M$11</c:f>
              <c:numCache>
                <c:formatCode>0.00E+00</c:formatCode>
                <c:ptCount val="2"/>
                <c:pt idx="0">
                  <c:v>3.1873203812446938E-3</c:v>
                </c:pt>
                <c:pt idx="1">
                  <c:v>-3.1873203812446938E-3</c:v>
                </c:pt>
              </c:numCache>
            </c:numRef>
          </c:xVal>
          <c:yVal>
            <c:numRef>
              <c:f>'PbS-zno'!$P$10:$P$11</c:f>
              <c:numCache>
                <c:formatCode>0.00</c:formatCode>
                <c:ptCount val="2"/>
                <c:pt idx="0">
                  <c:v>-2.8580584766584769</c:v>
                </c:pt>
                <c:pt idx="1">
                  <c:v>-2.8580584766584769</c:v>
                </c:pt>
              </c:numCache>
            </c:numRef>
          </c:yVal>
          <c:smooth val="0"/>
        </c:ser>
        <c:ser>
          <c:idx val="4"/>
          <c:order val="4"/>
          <c:tx>
            <c:v>Voc1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'PbS-zno'!$M$13:$M$14</c:f>
              <c:numCache>
                <c:formatCode>General</c:formatCode>
                <c:ptCount val="2"/>
                <c:pt idx="0" formatCode="0.00">
                  <c:v>3.6329071889403826E-2</c:v>
                </c:pt>
                <c:pt idx="1">
                  <c:v>3.6329071889403826E-2</c:v>
                </c:pt>
              </c:numCache>
            </c:numRef>
          </c:xVal>
          <c:yVal>
            <c:numRef>
              <c:f>'PbS-zno'!$N$13:$N$14</c:f>
              <c:numCache>
                <c:formatCode>0.00</c:formatCode>
                <c:ptCount val="2"/>
                <c:pt idx="0">
                  <c:v>-0.26185225225225228</c:v>
                </c:pt>
                <c:pt idx="1">
                  <c:v>0.26185225225225228</c:v>
                </c:pt>
              </c:numCache>
            </c:numRef>
          </c:yVal>
          <c:smooth val="0"/>
        </c:ser>
        <c:ser>
          <c:idx val="5"/>
          <c:order val="5"/>
          <c:tx>
            <c:v>Voc2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'PbS-zno'!$M$15:$M$16</c:f>
              <c:numCache>
                <c:formatCode>General</c:formatCode>
                <c:ptCount val="2"/>
                <c:pt idx="0" formatCode="0.00">
                  <c:v>6.3746407624893878E-2</c:v>
                </c:pt>
                <c:pt idx="1">
                  <c:v>6.3746407624893878E-2</c:v>
                </c:pt>
              </c:numCache>
            </c:numRef>
          </c:xVal>
          <c:yVal>
            <c:numRef>
              <c:f>'PbS-zno'!$N$15:$N$16</c:f>
              <c:numCache>
                <c:formatCode>0.00</c:formatCode>
                <c:ptCount val="2"/>
                <c:pt idx="0">
                  <c:v>-0.26185225225225228</c:v>
                </c:pt>
                <c:pt idx="1">
                  <c:v>0.26185225225225228</c:v>
                </c:pt>
              </c:numCache>
            </c:numRef>
          </c:yVal>
          <c:smooth val="0"/>
        </c:ser>
        <c:ser>
          <c:idx val="6"/>
          <c:order val="6"/>
          <c:tx>
            <c:v>FF1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xVal>
            <c:numRef>
              <c:f>'PbS-zno'!$M$18:$M$20</c:f>
              <c:numCache>
                <c:formatCode>General</c:formatCode>
                <c:ptCount val="3"/>
                <c:pt idx="0">
                  <c:v>0</c:v>
                </c:pt>
                <c:pt idx="1">
                  <c:v>2.5000000000000001E-2</c:v>
                </c:pt>
                <c:pt idx="2">
                  <c:v>2.5000000000000001E-2</c:v>
                </c:pt>
              </c:numCache>
            </c:numRef>
          </c:xVal>
          <c:yVal>
            <c:numRef>
              <c:f>'PbS-zno'!$N$18:$N$20</c:f>
              <c:numCache>
                <c:formatCode>General</c:formatCode>
                <c:ptCount val="3"/>
                <c:pt idx="0">
                  <c:v>-0.99012235872235865</c:v>
                </c:pt>
                <c:pt idx="1">
                  <c:v>-0.99012235872235865</c:v>
                </c:pt>
                <c:pt idx="2">
                  <c:v>0</c:v>
                </c:pt>
              </c:numCache>
            </c:numRef>
          </c:yVal>
          <c:smooth val="0"/>
        </c:ser>
        <c:ser>
          <c:idx val="7"/>
          <c:order val="7"/>
          <c:tx>
            <c:v>FF2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'PbS-zno'!$M$22:$M$24</c:f>
              <c:numCache>
                <c:formatCode>General</c:formatCode>
                <c:ptCount val="3"/>
                <c:pt idx="0">
                  <c:v>0</c:v>
                </c:pt>
                <c:pt idx="1">
                  <c:v>0.05</c:v>
                </c:pt>
                <c:pt idx="2">
                  <c:v>0.05</c:v>
                </c:pt>
              </c:numCache>
            </c:numRef>
          </c:xVal>
          <c:yVal>
            <c:numRef>
              <c:f>'PbS-zno'!$N$22:$N$24</c:f>
              <c:numCache>
                <c:formatCode>General</c:formatCode>
                <c:ptCount val="3"/>
                <c:pt idx="0">
                  <c:v>-0.60848746928746933</c:v>
                </c:pt>
                <c:pt idx="1">
                  <c:v>-0.60848746928746933</c:v>
                </c:pt>
                <c:pt idx="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4296936"/>
        <c:axId val="374291448"/>
      </c:scatterChart>
      <c:valAx>
        <c:axId val="374296936"/>
        <c:scaling>
          <c:orientation val="minMax"/>
          <c:max val="7.0199999999999999E-2"/>
          <c:min val="-6.3800000000000003E-3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8761642410797718"/>
              <c:y val="0.913265306122448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4291448"/>
        <c:crossesAt val="0"/>
        <c:crossBetween val="midCat"/>
      </c:valAx>
      <c:valAx>
        <c:axId val="374291448"/>
        <c:scaling>
          <c:orientation val="minMax"/>
          <c:max val="0.39300000000000002"/>
          <c:min val="-4.33"/>
        </c:scaling>
        <c:delete val="0"/>
        <c:axPos val="l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393188854489164E-2"/>
              <c:y val="0.329081632653061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4296936"/>
        <c:crossesAt val="0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424148606811142"/>
          <c:y val="0.5"/>
          <c:w val="0.15944272445820434"/>
          <c:h val="0.492346938775510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paperSize="9" orientation="landscape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I-V curve PbS-zno</a:t>
            </a:r>
          </a:p>
        </c:rich>
      </c:tx>
      <c:layout>
        <c:manualLayout>
          <c:xMode val="edge"/>
          <c:yMode val="edge"/>
          <c:x val="0.42727399984092895"/>
          <c:y val="4.41176470588235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97175950449733E-2"/>
          <c:y val="7.3529763756911379E-2"/>
          <c:w val="0.88182079137308123"/>
          <c:h val="0.82843533832786809"/>
        </c:manualLayout>
      </c:layout>
      <c:scatterChart>
        <c:scatterStyle val="lineMarker"/>
        <c:varyColors val="0"/>
        <c:ser>
          <c:idx val="0"/>
          <c:order val="0"/>
          <c:tx>
            <c:v>PbS-zno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'PbS-zno'!$A$10:$A$410</c:f>
              <c:numCache>
                <c:formatCode>0.00E+00</c:formatCode>
                <c:ptCount val="401"/>
                <c:pt idx="0">
                  <c:v>0</c:v>
                </c:pt>
                <c:pt idx="1">
                  <c:v>-2.5000000000000001E-2</c:v>
                </c:pt>
                <c:pt idx="2">
                  <c:v>-0.05</c:v>
                </c:pt>
                <c:pt idx="3">
                  <c:v>-7.4999999999999997E-2</c:v>
                </c:pt>
                <c:pt idx="4">
                  <c:v>-0.1</c:v>
                </c:pt>
                <c:pt idx="5">
                  <c:v>-0.125</c:v>
                </c:pt>
                <c:pt idx="6">
                  <c:v>-0.15</c:v>
                </c:pt>
                <c:pt idx="7">
                  <c:v>-0.17499999999999999</c:v>
                </c:pt>
                <c:pt idx="8">
                  <c:v>-0.2</c:v>
                </c:pt>
                <c:pt idx="9">
                  <c:v>-0.22500000000000001</c:v>
                </c:pt>
                <c:pt idx="10">
                  <c:v>-0.25</c:v>
                </c:pt>
                <c:pt idx="11">
                  <c:v>-0.27500000000000002</c:v>
                </c:pt>
                <c:pt idx="12">
                  <c:v>-0.3</c:v>
                </c:pt>
                <c:pt idx="13">
                  <c:v>-0.32500000000000001</c:v>
                </c:pt>
                <c:pt idx="14">
                  <c:v>-0.35</c:v>
                </c:pt>
                <c:pt idx="15">
                  <c:v>-0.375</c:v>
                </c:pt>
                <c:pt idx="16">
                  <c:v>-0.4</c:v>
                </c:pt>
                <c:pt idx="17">
                  <c:v>-0.42499999999999999</c:v>
                </c:pt>
                <c:pt idx="18">
                  <c:v>-0.45</c:v>
                </c:pt>
                <c:pt idx="19">
                  <c:v>-0.47499999999999998</c:v>
                </c:pt>
                <c:pt idx="20">
                  <c:v>-0.5</c:v>
                </c:pt>
                <c:pt idx="21">
                  <c:v>-0.5</c:v>
                </c:pt>
                <c:pt idx="22">
                  <c:v>-0.47499999999999998</c:v>
                </c:pt>
                <c:pt idx="23">
                  <c:v>-0.45</c:v>
                </c:pt>
                <c:pt idx="24">
                  <c:v>-0.42499999999999999</c:v>
                </c:pt>
                <c:pt idx="25">
                  <c:v>-0.4</c:v>
                </c:pt>
                <c:pt idx="26">
                  <c:v>-0.375</c:v>
                </c:pt>
                <c:pt idx="27">
                  <c:v>-0.35</c:v>
                </c:pt>
                <c:pt idx="28">
                  <c:v>-0.32500000000000001</c:v>
                </c:pt>
                <c:pt idx="29">
                  <c:v>-0.3</c:v>
                </c:pt>
                <c:pt idx="30">
                  <c:v>-0.27500000000000002</c:v>
                </c:pt>
                <c:pt idx="31">
                  <c:v>-0.25</c:v>
                </c:pt>
                <c:pt idx="32">
                  <c:v>-0.22500000000000001</c:v>
                </c:pt>
                <c:pt idx="33">
                  <c:v>-0.2</c:v>
                </c:pt>
                <c:pt idx="34">
                  <c:v>-0.17499999999999999</c:v>
                </c:pt>
                <c:pt idx="35">
                  <c:v>-0.15</c:v>
                </c:pt>
                <c:pt idx="36">
                  <c:v>-0.125</c:v>
                </c:pt>
                <c:pt idx="37">
                  <c:v>-0.1</c:v>
                </c:pt>
                <c:pt idx="38">
                  <c:v>-7.4999999999999997E-2</c:v>
                </c:pt>
                <c:pt idx="39">
                  <c:v>-0.05</c:v>
                </c:pt>
                <c:pt idx="40">
                  <c:v>-2.5000000000000001E-2</c:v>
                </c:pt>
                <c:pt idx="41">
                  <c:v>0</c:v>
                </c:pt>
                <c:pt idx="42">
                  <c:v>2.5000000000000001E-2</c:v>
                </c:pt>
                <c:pt idx="43">
                  <c:v>0.05</c:v>
                </c:pt>
                <c:pt idx="44">
                  <c:v>7.4999999999999997E-2</c:v>
                </c:pt>
                <c:pt idx="45">
                  <c:v>0.1</c:v>
                </c:pt>
                <c:pt idx="46">
                  <c:v>0.125</c:v>
                </c:pt>
                <c:pt idx="47">
                  <c:v>0.15</c:v>
                </c:pt>
                <c:pt idx="48">
                  <c:v>0.17499999999999999</c:v>
                </c:pt>
                <c:pt idx="49">
                  <c:v>0.2</c:v>
                </c:pt>
                <c:pt idx="50">
                  <c:v>0.22500000000000001</c:v>
                </c:pt>
                <c:pt idx="51">
                  <c:v>0.25</c:v>
                </c:pt>
                <c:pt idx="52">
                  <c:v>0.27500000000000002</c:v>
                </c:pt>
                <c:pt idx="53">
                  <c:v>0.3</c:v>
                </c:pt>
                <c:pt idx="54">
                  <c:v>0.32500000000000001</c:v>
                </c:pt>
                <c:pt idx="55">
                  <c:v>0.35</c:v>
                </c:pt>
                <c:pt idx="56">
                  <c:v>0.375</c:v>
                </c:pt>
                <c:pt idx="57">
                  <c:v>0.4</c:v>
                </c:pt>
                <c:pt idx="58">
                  <c:v>0.42499999999999999</c:v>
                </c:pt>
                <c:pt idx="59">
                  <c:v>0.45</c:v>
                </c:pt>
                <c:pt idx="60">
                  <c:v>0.47499999999999998</c:v>
                </c:pt>
                <c:pt idx="61">
                  <c:v>0.5</c:v>
                </c:pt>
                <c:pt idx="62">
                  <c:v>0.52500000000000002</c:v>
                </c:pt>
                <c:pt idx="63">
                  <c:v>0.55000000000000004</c:v>
                </c:pt>
                <c:pt idx="64">
                  <c:v>0.57499999999999996</c:v>
                </c:pt>
                <c:pt idx="65">
                  <c:v>0.6</c:v>
                </c:pt>
                <c:pt idx="66">
                  <c:v>0.625</c:v>
                </c:pt>
                <c:pt idx="67">
                  <c:v>0.65</c:v>
                </c:pt>
                <c:pt idx="68">
                  <c:v>0.67500000000000004</c:v>
                </c:pt>
                <c:pt idx="69">
                  <c:v>0.7</c:v>
                </c:pt>
                <c:pt idx="70">
                  <c:v>0.72499999999999998</c:v>
                </c:pt>
                <c:pt idx="71">
                  <c:v>0.75</c:v>
                </c:pt>
                <c:pt idx="72">
                  <c:v>0.77500000000000002</c:v>
                </c:pt>
                <c:pt idx="73">
                  <c:v>0.8</c:v>
                </c:pt>
                <c:pt idx="74">
                  <c:v>0.82499999999999996</c:v>
                </c:pt>
                <c:pt idx="75">
                  <c:v>0.85</c:v>
                </c:pt>
                <c:pt idx="76">
                  <c:v>0.875</c:v>
                </c:pt>
                <c:pt idx="77">
                  <c:v>0.9</c:v>
                </c:pt>
                <c:pt idx="78">
                  <c:v>0.92500000000000004</c:v>
                </c:pt>
                <c:pt idx="79">
                  <c:v>0.95</c:v>
                </c:pt>
                <c:pt idx="80">
                  <c:v>0.97499999999999998</c:v>
                </c:pt>
                <c:pt idx="81">
                  <c:v>1</c:v>
                </c:pt>
                <c:pt idx="82">
                  <c:v>1</c:v>
                </c:pt>
                <c:pt idx="83">
                  <c:v>0.97499999999999998</c:v>
                </c:pt>
                <c:pt idx="84">
                  <c:v>0.95</c:v>
                </c:pt>
                <c:pt idx="85">
                  <c:v>0.92500000000000004</c:v>
                </c:pt>
                <c:pt idx="86">
                  <c:v>0.9</c:v>
                </c:pt>
                <c:pt idx="87">
                  <c:v>0.875</c:v>
                </c:pt>
                <c:pt idx="88">
                  <c:v>0.85</c:v>
                </c:pt>
                <c:pt idx="89">
                  <c:v>0.82499999999999996</c:v>
                </c:pt>
                <c:pt idx="90">
                  <c:v>0.8</c:v>
                </c:pt>
                <c:pt idx="91">
                  <c:v>0.77500000000000002</c:v>
                </c:pt>
                <c:pt idx="92">
                  <c:v>0.75</c:v>
                </c:pt>
                <c:pt idx="93">
                  <c:v>0.72499999999999998</c:v>
                </c:pt>
                <c:pt idx="94">
                  <c:v>0.7</c:v>
                </c:pt>
                <c:pt idx="95">
                  <c:v>0.67500000000000004</c:v>
                </c:pt>
                <c:pt idx="96">
                  <c:v>0.65</c:v>
                </c:pt>
                <c:pt idx="97">
                  <c:v>0.625</c:v>
                </c:pt>
                <c:pt idx="98">
                  <c:v>0.6</c:v>
                </c:pt>
                <c:pt idx="99">
                  <c:v>0.57499999999999996</c:v>
                </c:pt>
                <c:pt idx="100">
                  <c:v>0.55000000000000004</c:v>
                </c:pt>
                <c:pt idx="101">
                  <c:v>0.52500000000000002</c:v>
                </c:pt>
                <c:pt idx="102">
                  <c:v>0.5</c:v>
                </c:pt>
                <c:pt idx="103">
                  <c:v>0.47499999999999998</c:v>
                </c:pt>
                <c:pt idx="104">
                  <c:v>0.45</c:v>
                </c:pt>
                <c:pt idx="105">
                  <c:v>0.42499999999999999</c:v>
                </c:pt>
                <c:pt idx="106">
                  <c:v>0.4</c:v>
                </c:pt>
                <c:pt idx="107">
                  <c:v>0.375</c:v>
                </c:pt>
                <c:pt idx="108">
                  <c:v>0.35</c:v>
                </c:pt>
                <c:pt idx="109">
                  <c:v>0.32500000000000001</c:v>
                </c:pt>
                <c:pt idx="110">
                  <c:v>0.3</c:v>
                </c:pt>
                <c:pt idx="111">
                  <c:v>0.27500000000000002</c:v>
                </c:pt>
                <c:pt idx="112">
                  <c:v>0.25</c:v>
                </c:pt>
                <c:pt idx="113">
                  <c:v>0.22500000000000001</c:v>
                </c:pt>
                <c:pt idx="114">
                  <c:v>0.2</c:v>
                </c:pt>
                <c:pt idx="115">
                  <c:v>0.17499999999999999</c:v>
                </c:pt>
                <c:pt idx="116">
                  <c:v>0.15</c:v>
                </c:pt>
                <c:pt idx="117">
                  <c:v>0.125</c:v>
                </c:pt>
                <c:pt idx="118">
                  <c:v>0.1</c:v>
                </c:pt>
                <c:pt idx="119">
                  <c:v>7.4999999999999997E-2</c:v>
                </c:pt>
                <c:pt idx="120">
                  <c:v>0.05</c:v>
                </c:pt>
                <c:pt idx="121">
                  <c:v>2.5000000000000001E-2</c:v>
                </c:pt>
                <c:pt idx="122">
                  <c:v>0</c:v>
                </c:pt>
              </c:numCache>
            </c:numRef>
          </c:xVal>
          <c:yVal>
            <c:numRef>
              <c:f>'PbS-zno'!$K$10:$K$410</c:f>
              <c:numCache>
                <c:formatCode>General</c:formatCode>
                <c:ptCount val="401"/>
                <c:pt idx="0">
                  <c:v>-3.9277837837837839</c:v>
                </c:pt>
                <c:pt idx="1">
                  <c:v>-5.5504078624078623</c:v>
                </c:pt>
                <c:pt idx="2">
                  <c:v>-7.3519557739557744</c:v>
                </c:pt>
                <c:pt idx="3">
                  <c:v>-9.1902653562653569</c:v>
                </c:pt>
                <c:pt idx="4">
                  <c:v>-11.000127764127765</c:v>
                </c:pt>
                <c:pt idx="5">
                  <c:v>-12.88005896805897</c:v>
                </c:pt>
                <c:pt idx="6">
                  <c:v>-14.892707616707614</c:v>
                </c:pt>
                <c:pt idx="7">
                  <c:v>-17.06757248157248</c:v>
                </c:pt>
                <c:pt idx="8">
                  <c:v>-19.299523341523344</c:v>
                </c:pt>
                <c:pt idx="9">
                  <c:v>-21.478319410319411</c:v>
                </c:pt>
                <c:pt idx="10">
                  <c:v>-24.018555282555283</c:v>
                </c:pt>
                <c:pt idx="11">
                  <c:v>-26.588285012285017</c:v>
                </c:pt>
                <c:pt idx="12">
                  <c:v>-29.360029484029486</c:v>
                </c:pt>
                <c:pt idx="13">
                  <c:v>-32.290393120393119</c:v>
                </c:pt>
                <c:pt idx="14">
                  <c:v>-35.503975429975434</c:v>
                </c:pt>
                <c:pt idx="15">
                  <c:v>-38.641390663390666</c:v>
                </c:pt>
                <c:pt idx="16">
                  <c:v>-42.076437346437345</c:v>
                </c:pt>
                <c:pt idx="17">
                  <c:v>-45.645366093366093</c:v>
                </c:pt>
                <c:pt idx="18">
                  <c:v>-49.121115479115481</c:v>
                </c:pt>
                <c:pt idx="19">
                  <c:v>-52.557936117936116</c:v>
                </c:pt>
                <c:pt idx="20">
                  <c:v>-56.139164619164625</c:v>
                </c:pt>
                <c:pt idx="21">
                  <c:v>-56.708353808353806</c:v>
                </c:pt>
                <c:pt idx="22">
                  <c:v>-54.109336609336616</c:v>
                </c:pt>
                <c:pt idx="23">
                  <c:v>-51.385601965601957</c:v>
                </c:pt>
                <c:pt idx="24">
                  <c:v>-48.618024570024566</c:v>
                </c:pt>
                <c:pt idx="25">
                  <c:v>-45.653199017199022</c:v>
                </c:pt>
                <c:pt idx="26">
                  <c:v>-42.835729729729735</c:v>
                </c:pt>
                <c:pt idx="27">
                  <c:v>-39.957405405405403</c:v>
                </c:pt>
                <c:pt idx="28">
                  <c:v>-37.030977886977887</c:v>
                </c:pt>
                <c:pt idx="29">
                  <c:v>-34.169842751842751</c:v>
                </c:pt>
                <c:pt idx="30">
                  <c:v>-31.243248157248157</c:v>
                </c:pt>
                <c:pt idx="31">
                  <c:v>-28.457567567567569</c:v>
                </c:pt>
                <c:pt idx="32">
                  <c:v>-25.615641277641277</c:v>
                </c:pt>
                <c:pt idx="33">
                  <c:v>-22.872938574938576</c:v>
                </c:pt>
                <c:pt idx="34">
                  <c:v>-20.217906633906633</c:v>
                </c:pt>
                <c:pt idx="35">
                  <c:v>-17.568864864864867</c:v>
                </c:pt>
                <c:pt idx="36">
                  <c:v>-15.032520884520885</c:v>
                </c:pt>
                <c:pt idx="37">
                  <c:v>-12.521130221130221</c:v>
                </c:pt>
                <c:pt idx="38">
                  <c:v>-10.079724815724814</c:v>
                </c:pt>
                <c:pt idx="39">
                  <c:v>-7.7314250614250621</c:v>
                </c:pt>
                <c:pt idx="40">
                  <c:v>-5.3957346437346443</c:v>
                </c:pt>
                <c:pt idx="41">
                  <c:v>-3.2102535626535627</c:v>
                </c:pt>
                <c:pt idx="42">
                  <c:v>-0.99012235872235865</c:v>
                </c:pt>
                <c:pt idx="43">
                  <c:v>1.1947926289926289</c:v>
                </c:pt>
                <c:pt idx="44">
                  <c:v>3.4096098280098279</c:v>
                </c:pt>
                <c:pt idx="45">
                  <c:v>5.5589729729729731</c:v>
                </c:pt>
                <c:pt idx="46">
                  <c:v>7.84029484029484</c:v>
                </c:pt>
                <c:pt idx="47">
                  <c:v>10.230216216216217</c:v>
                </c:pt>
                <c:pt idx="48">
                  <c:v>12.738343980343982</c:v>
                </c:pt>
                <c:pt idx="49">
                  <c:v>15.28861425061425</c:v>
                </c:pt>
                <c:pt idx="50">
                  <c:v>17.964122850122852</c:v>
                </c:pt>
                <c:pt idx="51">
                  <c:v>20.816697788697791</c:v>
                </c:pt>
                <c:pt idx="52">
                  <c:v>23.757297297297299</c:v>
                </c:pt>
                <c:pt idx="53">
                  <c:v>26.888058968058967</c:v>
                </c:pt>
                <c:pt idx="54">
                  <c:v>30.091891891891891</c:v>
                </c:pt>
                <c:pt idx="55">
                  <c:v>33.482103194103196</c:v>
                </c:pt>
                <c:pt idx="56">
                  <c:v>36.919110565110564</c:v>
                </c:pt>
                <c:pt idx="57">
                  <c:v>40.571631449631447</c:v>
                </c:pt>
                <c:pt idx="58">
                  <c:v>44.328948402948406</c:v>
                </c:pt>
                <c:pt idx="59">
                  <c:v>48.180496314496317</c:v>
                </c:pt>
                <c:pt idx="60">
                  <c:v>53.563095823095821</c:v>
                </c:pt>
                <c:pt idx="61">
                  <c:v>57.231449631449635</c:v>
                </c:pt>
                <c:pt idx="62">
                  <c:v>61.261179361179366</c:v>
                </c:pt>
                <c:pt idx="63">
                  <c:v>65.137493857493851</c:v>
                </c:pt>
                <c:pt idx="64">
                  <c:v>69.211400491400482</c:v>
                </c:pt>
                <c:pt idx="65">
                  <c:v>73.338329238329251</c:v>
                </c:pt>
                <c:pt idx="66">
                  <c:v>77.524815724815724</c:v>
                </c:pt>
                <c:pt idx="67">
                  <c:v>81.142506142506136</c:v>
                </c:pt>
                <c:pt idx="68">
                  <c:v>85.389631449631452</c:v>
                </c:pt>
                <c:pt idx="69">
                  <c:v>88.428746928746932</c:v>
                </c:pt>
                <c:pt idx="70">
                  <c:v>91.863734643734645</c:v>
                </c:pt>
                <c:pt idx="71">
                  <c:v>93.152088452088449</c:v>
                </c:pt>
                <c:pt idx="72">
                  <c:v>92.969385749385751</c:v>
                </c:pt>
                <c:pt idx="73">
                  <c:v>93.54402948402948</c:v>
                </c:pt>
                <c:pt idx="74">
                  <c:v>93.81061425061425</c:v>
                </c:pt>
                <c:pt idx="75">
                  <c:v>94.408058968058967</c:v>
                </c:pt>
                <c:pt idx="76">
                  <c:v>95.035331695331692</c:v>
                </c:pt>
                <c:pt idx="77">
                  <c:v>95.465257985257978</c:v>
                </c:pt>
                <c:pt idx="78">
                  <c:v>94.337592137592139</c:v>
                </c:pt>
                <c:pt idx="79">
                  <c:v>94.292481572481577</c:v>
                </c:pt>
                <c:pt idx="80">
                  <c:v>95.662063882063876</c:v>
                </c:pt>
                <c:pt idx="81">
                  <c:v>96.985061425061431</c:v>
                </c:pt>
                <c:pt idx="82">
                  <c:v>96.543144963144954</c:v>
                </c:pt>
                <c:pt idx="83">
                  <c:v>87.123538083538079</c:v>
                </c:pt>
                <c:pt idx="84">
                  <c:v>79.069434889434888</c:v>
                </c:pt>
                <c:pt idx="85">
                  <c:v>73.656707616707621</c:v>
                </c:pt>
                <c:pt idx="86">
                  <c:v>69.360933660933654</c:v>
                </c:pt>
                <c:pt idx="87">
                  <c:v>65.714938574938571</c:v>
                </c:pt>
                <c:pt idx="88">
                  <c:v>61.591498771498763</c:v>
                </c:pt>
                <c:pt idx="89">
                  <c:v>57.937100737100735</c:v>
                </c:pt>
                <c:pt idx="90">
                  <c:v>55.050466830466831</c:v>
                </c:pt>
                <c:pt idx="91">
                  <c:v>51.783046683046685</c:v>
                </c:pt>
                <c:pt idx="92">
                  <c:v>49.143488943488947</c:v>
                </c:pt>
                <c:pt idx="93">
                  <c:v>46.131366093366097</c:v>
                </c:pt>
                <c:pt idx="94">
                  <c:v>44.228884520884513</c:v>
                </c:pt>
                <c:pt idx="95">
                  <c:v>41.379695331695338</c:v>
                </c:pt>
                <c:pt idx="96">
                  <c:v>38.940904176904176</c:v>
                </c:pt>
                <c:pt idx="97">
                  <c:v>36.530943488943493</c:v>
                </c:pt>
                <c:pt idx="98">
                  <c:v>34.089140049140049</c:v>
                </c:pt>
                <c:pt idx="99">
                  <c:v>31.982442260442259</c:v>
                </c:pt>
                <c:pt idx="100">
                  <c:v>29.831287469287467</c:v>
                </c:pt>
                <c:pt idx="101">
                  <c:v>27.791872235872241</c:v>
                </c:pt>
                <c:pt idx="102">
                  <c:v>25.619282555282556</c:v>
                </c:pt>
                <c:pt idx="103">
                  <c:v>23.774078624078623</c:v>
                </c:pt>
                <c:pt idx="104">
                  <c:v>22.06360687960688</c:v>
                </c:pt>
                <c:pt idx="105">
                  <c:v>20.375041769041768</c:v>
                </c:pt>
                <c:pt idx="106">
                  <c:v>18.5882457002457</c:v>
                </c:pt>
                <c:pt idx="107">
                  <c:v>16.877980343980344</c:v>
                </c:pt>
                <c:pt idx="108">
                  <c:v>15.287528255528256</c:v>
                </c:pt>
                <c:pt idx="109">
                  <c:v>13.675960687960687</c:v>
                </c:pt>
                <c:pt idx="110">
                  <c:v>12.188230958230958</c:v>
                </c:pt>
                <c:pt idx="111">
                  <c:v>10.700914004914004</c:v>
                </c:pt>
                <c:pt idx="112">
                  <c:v>9.318977886977887</c:v>
                </c:pt>
                <c:pt idx="113">
                  <c:v>7.9369582309582309</c:v>
                </c:pt>
                <c:pt idx="114">
                  <c:v>6.5508845208845212</c:v>
                </c:pt>
                <c:pt idx="115">
                  <c:v>5.2942211302211302</c:v>
                </c:pt>
                <c:pt idx="116">
                  <c:v>4.0742265356265355</c:v>
                </c:pt>
                <c:pt idx="117">
                  <c:v>2.8339085995085993</c:v>
                </c:pt>
                <c:pt idx="118">
                  <c:v>1.6769169533169532</c:v>
                </c:pt>
                <c:pt idx="119">
                  <c:v>0.49814250614250616</c:v>
                </c:pt>
                <c:pt idx="120">
                  <c:v>-0.60848746928746933</c:v>
                </c:pt>
                <c:pt idx="121">
                  <c:v>-1.7239469287469287</c:v>
                </c:pt>
                <c:pt idx="122">
                  <c:v>-2.8580584766584769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4292232"/>
        <c:axId val="374297720"/>
      </c:scatterChart>
      <c:valAx>
        <c:axId val="374292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Voltage (V)</a:t>
                </a:r>
              </a:p>
            </c:rich>
          </c:tx>
          <c:layout>
            <c:manualLayout>
              <c:xMode val="edge"/>
              <c:yMode val="edge"/>
              <c:x val="0.41818309075001986"/>
              <c:y val="0.8774550975245741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4297720"/>
        <c:crossesAt val="0"/>
        <c:crossBetween val="midCat"/>
      </c:valAx>
      <c:valAx>
        <c:axId val="3742977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Current Density (mA/cm2)</a:t>
                </a:r>
              </a:p>
            </c:rich>
          </c:tx>
          <c:layout>
            <c:manualLayout>
              <c:xMode val="edge"/>
              <c:yMode val="edge"/>
              <c:x val="1.5151515151515152E-2"/>
              <c:y val="0.274511347846225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4292232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0</xdr:row>
      <xdr:rowOff>76200</xdr:rowOff>
    </xdr:from>
    <xdr:to>
      <xdr:col>9</xdr:col>
      <xdr:colOff>314325</xdr:colOff>
      <xdr:row>1</xdr:row>
      <xdr:rowOff>104775</xdr:rowOff>
    </xdr:to>
    <xdr:sp macro="[0]!summarise" textlink="">
      <xdr:nvSpPr>
        <xdr:cNvPr id="86017" name="Rectangle 1"/>
        <xdr:cNvSpPr>
          <a:spLocks noChangeArrowheads="1"/>
        </xdr:cNvSpPr>
      </xdr:nvSpPr>
      <xdr:spPr bwMode="auto">
        <a:xfrm>
          <a:off x="1009650" y="76200"/>
          <a:ext cx="4991100" cy="19050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summarise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15</xdr:col>
      <xdr:colOff>0</xdr:colOff>
      <xdr:row>2</xdr:row>
      <xdr:rowOff>9525</xdr:rowOff>
    </xdr:to>
    <xdr:sp macro="[0]!processdata" textlink="">
      <xdr:nvSpPr>
        <xdr:cNvPr id="2049" name="Rectangle 1"/>
        <xdr:cNvSpPr>
          <a:spLocks noChangeArrowheads="1"/>
        </xdr:cNvSpPr>
      </xdr:nvSpPr>
      <xdr:spPr bwMode="auto">
        <a:xfrm>
          <a:off x="8058150" y="161925"/>
          <a:ext cx="1219200" cy="17145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process files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307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07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6144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6144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5836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583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5529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552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2</xdr:row>
      <xdr:rowOff>133350</xdr:rowOff>
    </xdr:from>
    <xdr:to>
      <xdr:col>20</xdr:col>
      <xdr:colOff>419100</xdr:colOff>
      <xdr:row>25</xdr:row>
      <xdr:rowOff>142875</xdr:rowOff>
    </xdr:to>
    <xdr:graphicFrame macro="">
      <xdr:nvGraphicFramePr>
        <xdr:cNvPr id="5222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522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190500</xdr:colOff>
      <xdr:row>1</xdr:row>
      <xdr:rowOff>85725</xdr:rowOff>
    </xdr:from>
    <xdr:to>
      <xdr:col>24</xdr:col>
      <xdr:colOff>247650</xdr:colOff>
      <xdr:row>24</xdr:row>
      <xdr:rowOff>95250</xdr:rowOff>
    </xdr:to>
    <xdr:graphicFrame macro="">
      <xdr:nvGraphicFramePr>
        <xdr:cNvPr id="4915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4915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4608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460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4300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430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3993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99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3686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686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3379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37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3072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3072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2764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2765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2457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2457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215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215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1843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1843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1536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1536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1228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1229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921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921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47625</xdr:rowOff>
    </xdr:from>
    <xdr:to>
      <xdr:col>15</xdr:col>
      <xdr:colOff>57150</xdr:colOff>
      <xdr:row>23</xdr:row>
      <xdr:rowOff>57150</xdr:rowOff>
    </xdr:to>
    <xdr:graphicFrame macro="">
      <xdr:nvGraphicFramePr>
        <xdr:cNvPr id="61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16</xdr:row>
      <xdr:rowOff>19050</xdr:rowOff>
    </xdr:from>
    <xdr:to>
      <xdr:col>13</xdr:col>
      <xdr:colOff>200025</xdr:colOff>
      <xdr:row>28</xdr:row>
      <xdr:rowOff>19050</xdr:rowOff>
    </xdr:to>
    <xdr:graphicFrame macro="">
      <xdr:nvGraphicFramePr>
        <xdr:cNvPr id="61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Q64"/>
  <sheetViews>
    <sheetView tabSelected="1" topLeftCell="A31" workbookViewId="0">
      <selection activeCell="C54" sqref="C54:K64"/>
    </sheetView>
  </sheetViews>
  <sheetFormatPr defaultRowHeight="12.75" x14ac:dyDescent="0.2"/>
  <cols>
    <col min="1" max="1" width="25.85546875" style="11" customWidth="1"/>
    <col min="2" max="2" width="12.140625" style="3" bestFit="1" customWidth="1"/>
    <col min="3" max="3" width="6.28515625" style="3" customWidth="1"/>
    <col min="4" max="5" width="9.140625" style="3"/>
    <col min="6" max="6" width="9" style="3" customWidth="1"/>
    <col min="7" max="7" width="7.7109375" style="10" customWidth="1"/>
    <col min="8" max="8" width="9.140625" style="3"/>
    <col min="9" max="9" width="14.42578125" style="3" customWidth="1"/>
    <col min="10" max="10" width="11.5703125" style="3" customWidth="1"/>
    <col min="11" max="11" width="12.28515625" style="10" customWidth="1"/>
    <col min="12" max="12" width="9.140625" style="3"/>
  </cols>
  <sheetData>
    <row r="3" spans="1:13" x14ac:dyDescent="0.2">
      <c r="A3" s="12" t="s">
        <v>41</v>
      </c>
      <c r="B3" s="12" t="s">
        <v>40</v>
      </c>
      <c r="C3" s="12" t="s">
        <v>39</v>
      </c>
      <c r="D3" s="12" t="s">
        <v>38</v>
      </c>
      <c r="E3" s="12" t="s">
        <v>37</v>
      </c>
      <c r="F3" s="12" t="s">
        <v>36</v>
      </c>
      <c r="G3" s="13" t="s">
        <v>35</v>
      </c>
      <c r="H3" s="12" t="s">
        <v>34</v>
      </c>
      <c r="I3" s="12" t="s">
        <v>33</v>
      </c>
      <c r="J3" s="12" t="s">
        <v>32</v>
      </c>
      <c r="K3" s="13" t="s">
        <v>31</v>
      </c>
      <c r="L3" s="14" t="s">
        <v>42</v>
      </c>
    </row>
    <row r="4" spans="1:13" x14ac:dyDescent="0.2">
      <c r="A4" s="11" t="s">
        <v>105</v>
      </c>
      <c r="B4" s="21" t="s">
        <v>105</v>
      </c>
      <c r="C4" s="21">
        <v>-1.1128402948402902E-2</v>
      </c>
      <c r="D4" s="3">
        <v>-1.0248697788697789E-2</v>
      </c>
      <c r="E4" s="15">
        <v>-1.7787390260873975E-4</v>
      </c>
      <c r="F4" s="15">
        <v>0</v>
      </c>
      <c r="G4" s="10">
        <v>0</v>
      </c>
      <c r="H4" s="17">
        <v>-1.1044864864864969E-2</v>
      </c>
      <c r="I4" s="15" t="e">
        <v>#REF!</v>
      </c>
      <c r="J4" s="15" t="e">
        <v>#REF!</v>
      </c>
      <c r="K4" s="18">
        <v>-1.3134692874692876E-3</v>
      </c>
      <c r="M4" s="23"/>
    </row>
    <row r="5" spans="1:13" x14ac:dyDescent="0.2">
      <c r="A5" s="11" t="s">
        <v>103</v>
      </c>
      <c r="B5" s="22" t="s">
        <v>103</v>
      </c>
      <c r="C5" s="22">
        <v>-1.4103194103194105E-5</v>
      </c>
      <c r="D5" s="3">
        <v>-1.8673218673218675E-5</v>
      </c>
      <c r="E5" s="16">
        <v>-1.8518518518518517E-2</v>
      </c>
      <c r="F5" s="16">
        <v>0</v>
      </c>
      <c r="G5" s="10">
        <v>0</v>
      </c>
      <c r="H5" s="19">
        <v>9.4348894348894342E-6</v>
      </c>
      <c r="I5" s="16" t="e">
        <v>#REF!</v>
      </c>
      <c r="J5" s="16" t="e">
        <v>#REF!</v>
      </c>
      <c r="K5" s="20">
        <v>-1.3316953316953316E-8</v>
      </c>
      <c r="M5" s="23"/>
    </row>
    <row r="6" spans="1:13" x14ac:dyDescent="0.2">
      <c r="A6" s="11" t="s">
        <v>101</v>
      </c>
      <c r="B6" s="22" t="s">
        <v>101</v>
      </c>
      <c r="C6" s="22">
        <v>4.9359705159705168E-3</v>
      </c>
      <c r="D6" s="3">
        <v>5.020835380835381E-3</v>
      </c>
      <c r="E6" s="16">
        <v>2.946100018097364E-2</v>
      </c>
      <c r="F6" s="16">
        <v>0.14740137884600207</v>
      </c>
      <c r="G6" s="10">
        <v>2.1803439803439805E-7</v>
      </c>
      <c r="H6" s="19">
        <v>4.9947420147420148E-3</v>
      </c>
      <c r="I6" s="16">
        <v>0.43941622103386807</v>
      </c>
      <c r="J6" s="16">
        <v>0.25688154064299845</v>
      </c>
      <c r="K6" s="20">
        <v>5.6379606879606881E-6</v>
      </c>
      <c r="M6" s="23"/>
    </row>
    <row r="7" spans="1:13" x14ac:dyDescent="0.2">
      <c r="A7" s="11" t="s">
        <v>99</v>
      </c>
      <c r="B7" s="22" t="s">
        <v>99</v>
      </c>
      <c r="C7" s="22">
        <v>-2.4997542997542857E-4</v>
      </c>
      <c r="D7" s="3">
        <v>-2.4717444717444907E-4</v>
      </c>
      <c r="E7" s="16">
        <v>-1.4423716604651526E-4</v>
      </c>
      <c r="F7" s="16">
        <v>0</v>
      </c>
      <c r="G7" s="10">
        <v>0</v>
      </c>
      <c r="H7" s="19">
        <v>-1.8063882063882255E-4</v>
      </c>
      <c r="I7" s="16" t="e">
        <v>#REF!</v>
      </c>
      <c r="J7" s="16" t="e">
        <v>#REF!</v>
      </c>
      <c r="K7" s="20">
        <v>-3.9055675675675673E-5</v>
      </c>
      <c r="M7" s="23"/>
    </row>
    <row r="8" spans="1:13" x14ac:dyDescent="0.2">
      <c r="A8" s="11" t="s">
        <v>97</v>
      </c>
      <c r="B8" s="22" t="s">
        <v>97</v>
      </c>
      <c r="C8" s="22">
        <v>25.220678132678135</v>
      </c>
      <c r="D8" s="3">
        <v>22.558889434889434</v>
      </c>
      <c r="E8" s="16">
        <v>0.63646229822887934</v>
      </c>
      <c r="F8" s="16">
        <v>0.37094469196552882</v>
      </c>
      <c r="G8" s="10">
        <v>5.3259803439803438E-2</v>
      </c>
      <c r="H8" s="19">
        <v>23.936771498771499</v>
      </c>
      <c r="I8" s="16">
        <v>0.65437969171967836</v>
      </c>
      <c r="J8" s="16">
        <v>0.38396665919326034</v>
      </c>
      <c r="K8" s="20">
        <v>6.014352825552826E-2</v>
      </c>
      <c r="M8" s="23"/>
    </row>
    <row r="9" spans="1:13" x14ac:dyDescent="0.2">
      <c r="A9" s="11" t="s">
        <v>95</v>
      </c>
      <c r="B9" s="22" t="s">
        <v>95</v>
      </c>
      <c r="C9" s="22">
        <v>23.231444717444717</v>
      </c>
      <c r="D9" s="3">
        <v>21.21996068796069</v>
      </c>
      <c r="E9" s="16">
        <v>0.60386894722842743</v>
      </c>
      <c r="F9" s="16">
        <v>0.36758023829315267</v>
      </c>
      <c r="G9" s="10">
        <v>4.7102008599508596E-2</v>
      </c>
      <c r="H9" s="19">
        <v>22.735243243243243</v>
      </c>
      <c r="I9" s="16">
        <v>0.63766641122123724</v>
      </c>
      <c r="J9" s="16">
        <v>0.37655128233605384</v>
      </c>
      <c r="K9" s="20">
        <v>5.4590525798525802E-2</v>
      </c>
      <c r="M9" s="23"/>
    </row>
    <row r="10" spans="1:13" x14ac:dyDescent="0.2">
      <c r="A10" s="11" t="s">
        <v>93</v>
      </c>
      <c r="B10" s="22" t="s">
        <v>93</v>
      </c>
      <c r="C10" s="22">
        <v>-4.3474201474201735E-4</v>
      </c>
      <c r="D10" s="3">
        <v>-3.6520884520884308E-4</v>
      </c>
      <c r="E10" s="16">
        <v>-1.5114145147854946E-4</v>
      </c>
      <c r="F10" s="16">
        <v>0</v>
      </c>
      <c r="G10" s="10">
        <v>0</v>
      </c>
      <c r="H10" s="19">
        <v>-3.76609336609337E-4</v>
      </c>
      <c r="I10" s="16" t="e">
        <v>#REF!</v>
      </c>
      <c r="J10" s="16" t="e">
        <v>#REF!</v>
      </c>
      <c r="K10" s="20">
        <v>-6.0508697788697792E-5</v>
      </c>
      <c r="M10" s="23"/>
    </row>
    <row r="11" spans="1:13" x14ac:dyDescent="0.2">
      <c r="A11" s="11" t="s">
        <v>91</v>
      </c>
      <c r="B11" s="22" t="s">
        <v>91</v>
      </c>
      <c r="C11" s="22">
        <v>7.4363734643734647</v>
      </c>
      <c r="D11" s="3">
        <v>6.2925503685503674</v>
      </c>
      <c r="E11" s="16">
        <v>0.50989754177768887</v>
      </c>
      <c r="F11" s="16">
        <v>0.24705370120447143</v>
      </c>
      <c r="G11" s="10">
        <v>7.9268562653562642E-3</v>
      </c>
      <c r="H11" s="19">
        <v>13.928683046683044</v>
      </c>
      <c r="I11" s="16">
        <v>0.50955539343128342</v>
      </c>
      <c r="J11" s="16">
        <v>0.28476958528156959</v>
      </c>
      <c r="K11" s="20">
        <v>2.0211337837837837E-2</v>
      </c>
      <c r="M11" s="23"/>
    </row>
    <row r="12" spans="1:13" x14ac:dyDescent="0.2">
      <c r="A12" s="11" t="s">
        <v>89</v>
      </c>
      <c r="B12" s="22" t="s">
        <v>89</v>
      </c>
      <c r="C12" s="22">
        <v>22.722702702702705</v>
      </c>
      <c r="D12" s="3">
        <v>22.974447174447178</v>
      </c>
      <c r="E12" s="16">
        <v>0.50836800569578033</v>
      </c>
      <c r="F12" s="16">
        <v>0.32139342723865949</v>
      </c>
      <c r="G12" s="10">
        <v>3.7537061425061427E-2</v>
      </c>
      <c r="H12" s="19">
        <v>21.891238329238327</v>
      </c>
      <c r="I12" s="16">
        <v>0.50984002773691517</v>
      </c>
      <c r="J12" s="16">
        <v>0.33059735759782111</v>
      </c>
      <c r="K12" s="20">
        <v>3.6898068796068793E-2</v>
      </c>
      <c r="M12" s="23"/>
    </row>
    <row r="13" spans="1:13" x14ac:dyDescent="0.2">
      <c r="A13" s="11" t="s">
        <v>87</v>
      </c>
      <c r="B13" s="22" t="s">
        <v>87</v>
      </c>
      <c r="C13" s="22">
        <v>22.293828009828012</v>
      </c>
      <c r="D13" s="3">
        <v>22.055366093366096</v>
      </c>
      <c r="E13" s="16">
        <v>0.48910819406861372</v>
      </c>
      <c r="F13" s="16">
        <v>0.31763669617131085</v>
      </c>
      <c r="G13" s="10">
        <v>3.4264932432432435E-2</v>
      </c>
      <c r="H13" s="19">
        <v>20.769538083538084</v>
      </c>
      <c r="I13" s="16">
        <v>0.49855689420256499</v>
      </c>
      <c r="J13" s="16">
        <v>0.32670628142108593</v>
      </c>
      <c r="K13" s="20">
        <v>3.3829770270270274E-2</v>
      </c>
      <c r="M13" s="23"/>
    </row>
    <row r="14" spans="1:13" x14ac:dyDescent="0.2">
      <c r="A14" s="11" t="s">
        <v>85</v>
      </c>
      <c r="B14" s="22" t="s">
        <v>85</v>
      </c>
      <c r="C14" s="22">
        <v>-1.2877641277641285E-3</v>
      </c>
      <c r="D14" s="3">
        <v>-1.0069287469287481E-3</v>
      </c>
      <c r="E14" s="16">
        <v>-1.8650474221369381E-4</v>
      </c>
      <c r="F14" s="16">
        <v>0</v>
      </c>
      <c r="G14" s="10">
        <v>0</v>
      </c>
      <c r="H14" s="19">
        <v>-1.0185749385749384E-3</v>
      </c>
      <c r="I14" s="16" t="e">
        <v>#REF!</v>
      </c>
      <c r="J14" s="16" t="e">
        <v>#REF!</v>
      </c>
      <c r="K14" s="20">
        <v>-1.2103491400491401E-4</v>
      </c>
      <c r="M14" s="23"/>
    </row>
    <row r="15" spans="1:13" x14ac:dyDescent="0.2">
      <c r="A15" s="11" t="s">
        <v>83</v>
      </c>
      <c r="B15" s="22" t="s">
        <v>83</v>
      </c>
      <c r="C15" s="22">
        <v>18.731916461916462</v>
      </c>
      <c r="D15" s="3">
        <v>18.430943488943488</v>
      </c>
      <c r="E15" s="16">
        <v>0.42550793529780556</v>
      </c>
      <c r="F15" s="16">
        <v>0.3006506144999645</v>
      </c>
      <c r="G15" s="10">
        <v>2.3578562653562653E-2</v>
      </c>
      <c r="H15" s="19">
        <v>18.489616707616712</v>
      </c>
      <c r="I15" s="16">
        <v>0.45635961651104456</v>
      </c>
      <c r="J15" s="16">
        <v>0.32268649063182975</v>
      </c>
      <c r="K15" s="20">
        <v>2.7228009828009825E-2</v>
      </c>
      <c r="M15" s="23"/>
    </row>
    <row r="16" spans="1:13" x14ac:dyDescent="0.2">
      <c r="A16" s="11" t="s">
        <v>81</v>
      </c>
      <c r="B16" s="22" t="s">
        <v>81</v>
      </c>
      <c r="C16" s="22">
        <v>19.310088452088454</v>
      </c>
      <c r="D16" s="3">
        <v>18.858584766584766</v>
      </c>
      <c r="E16" s="16">
        <v>0.42992406325322668</v>
      </c>
      <c r="F16" s="16">
        <v>0.30588388289800239</v>
      </c>
      <c r="G16" s="10">
        <v>2.4800329238329238E-2</v>
      </c>
      <c r="H16" s="19">
        <v>18.829071253071252</v>
      </c>
      <c r="I16" s="16">
        <v>0.4586414452391685</v>
      </c>
      <c r="J16" s="16">
        <v>0.31924878134042828</v>
      </c>
      <c r="K16" s="20">
        <v>2.7569662162162164E-2</v>
      </c>
      <c r="M16" s="23"/>
    </row>
    <row r="17" spans="1:13" x14ac:dyDescent="0.2">
      <c r="A17" s="11" t="s">
        <v>79</v>
      </c>
      <c r="B17" s="22" t="s">
        <v>79</v>
      </c>
      <c r="C17" s="22">
        <v>-3.6348894348893967E-3</v>
      </c>
      <c r="D17" s="3">
        <v>-2.8527272727272776E-3</v>
      </c>
      <c r="E17" s="16">
        <v>-1.7447498816156037E-4</v>
      </c>
      <c r="F17" s="16">
        <v>0</v>
      </c>
      <c r="G17" s="10">
        <v>0</v>
      </c>
      <c r="H17" s="19">
        <v>-3.3426535626535432E-3</v>
      </c>
      <c r="I17" s="16" t="e">
        <v>#REF!</v>
      </c>
      <c r="J17" s="16" t="e">
        <v>#REF!</v>
      </c>
      <c r="K17" s="20">
        <v>-3.8830614250614251E-4</v>
      </c>
      <c r="M17" s="23"/>
    </row>
    <row r="18" spans="1:13" x14ac:dyDescent="0.2">
      <c r="A18" s="11" t="s">
        <v>77</v>
      </c>
      <c r="B18" s="22" t="s">
        <v>77</v>
      </c>
      <c r="C18" s="22">
        <v>17.13542506142506</v>
      </c>
      <c r="D18" s="3">
        <v>15.883955773955771</v>
      </c>
      <c r="E18" s="16">
        <v>0.35333495990653624</v>
      </c>
      <c r="F18" s="16">
        <v>0.28741458431015082</v>
      </c>
      <c r="G18" s="10">
        <v>1.6130732186732187E-2</v>
      </c>
      <c r="H18" s="19">
        <v>16.891361179361176</v>
      </c>
      <c r="I18" s="16">
        <v>0.40306745464520499</v>
      </c>
      <c r="J18" s="16">
        <v>0.30284526840930487</v>
      </c>
      <c r="K18" s="20">
        <v>2.0618789926289925E-2</v>
      </c>
      <c r="M18" s="23"/>
    </row>
    <row r="19" spans="1:13" x14ac:dyDescent="0.2">
      <c r="A19" s="11" t="s">
        <v>75</v>
      </c>
      <c r="B19" s="22" t="s">
        <v>75</v>
      </c>
      <c r="C19" s="22">
        <v>-3.0793120393120117E-2</v>
      </c>
      <c r="D19" s="3">
        <v>-2.5856265356265028E-2</v>
      </c>
      <c r="E19" s="16">
        <v>-1.9556004822408185E-4</v>
      </c>
      <c r="F19" s="16">
        <v>0</v>
      </c>
      <c r="G19" s="10">
        <v>0</v>
      </c>
      <c r="H19" s="19">
        <v>-2.7514054054053952E-2</v>
      </c>
      <c r="I19" s="16" t="e">
        <v>#REF!</v>
      </c>
      <c r="J19" s="16" t="e">
        <v>#REF!</v>
      </c>
      <c r="K19" s="20">
        <v>-3.0991302211302216E-3</v>
      </c>
      <c r="M19" s="23"/>
    </row>
    <row r="20" spans="1:13" x14ac:dyDescent="0.2">
      <c r="A20" s="11" t="s">
        <v>73</v>
      </c>
      <c r="B20" s="22" t="s">
        <v>73</v>
      </c>
      <c r="C20" s="22">
        <v>7.1616019656019656</v>
      </c>
      <c r="D20" s="3">
        <v>6.9733759213759221</v>
      </c>
      <c r="E20" s="16">
        <v>2.1548063100501769E-2</v>
      </c>
      <c r="F20" s="16">
        <v>0</v>
      </c>
      <c r="G20" s="10">
        <v>0</v>
      </c>
      <c r="H20" s="19">
        <v>7.5648894348894355</v>
      </c>
      <c r="I20" s="16" t="e">
        <v>#REF!</v>
      </c>
      <c r="J20" s="16" t="e">
        <v>#REF!</v>
      </c>
      <c r="K20" s="20">
        <v>-3.5292678132678138E-3</v>
      </c>
      <c r="M20" s="23"/>
    </row>
    <row r="21" spans="1:13" x14ac:dyDescent="0.2">
      <c r="A21" s="11" t="s">
        <v>71</v>
      </c>
      <c r="B21" s="22" t="s">
        <v>71</v>
      </c>
      <c r="C21" s="22">
        <v>10.761292383292382</v>
      </c>
      <c r="D21" s="3">
        <v>9.5881474201474219</v>
      </c>
      <c r="E21" s="16">
        <v>6.9456687729471694E-2</v>
      </c>
      <c r="F21" s="16">
        <v>0.22907725817239386</v>
      </c>
      <c r="G21" s="10">
        <v>1.5255651105651109E-3</v>
      </c>
      <c r="H21" s="19">
        <v>12.514186732186731</v>
      </c>
      <c r="I21" s="16">
        <v>0.11449221004554207</v>
      </c>
      <c r="J21" s="16">
        <v>0.24957737580379494</v>
      </c>
      <c r="K21" s="20">
        <v>3.5758869778869779E-3</v>
      </c>
      <c r="M21" s="23"/>
    </row>
    <row r="22" spans="1:13" x14ac:dyDescent="0.2">
      <c r="A22" s="11" t="s">
        <v>69</v>
      </c>
      <c r="B22" s="22" t="s">
        <v>69</v>
      </c>
      <c r="C22" s="22">
        <v>3.9277837837837839</v>
      </c>
      <c r="D22" s="3">
        <v>3.2102535626535627</v>
      </c>
      <c r="E22" s="16">
        <v>3.6329071889403826E-2</v>
      </c>
      <c r="F22" s="16">
        <v>0.21224390959472825</v>
      </c>
      <c r="G22" s="10">
        <v>2.4753058968058971E-4</v>
      </c>
      <c r="H22" s="19">
        <v>2.8580584766584769</v>
      </c>
      <c r="I22" s="16">
        <v>6.3746407624893878E-2</v>
      </c>
      <c r="J22" s="16">
        <v>0.16699167375088386</v>
      </c>
      <c r="K22" s="20">
        <v>3.0424373464373467E-4</v>
      </c>
      <c r="M22" s="23"/>
    </row>
    <row r="23" spans="1:13" x14ac:dyDescent="0.2">
      <c r="B23" s="22"/>
      <c r="C23" s="22"/>
      <c r="E23" s="16"/>
      <c r="F23" s="16"/>
      <c r="H23" s="19"/>
      <c r="I23" s="16"/>
      <c r="J23" s="16"/>
      <c r="K23" s="20"/>
      <c r="M23" s="23"/>
    </row>
    <row r="24" spans="1:13" x14ac:dyDescent="0.2">
      <c r="B24" s="22"/>
      <c r="C24" s="22"/>
      <c r="E24" s="16"/>
      <c r="F24" s="16"/>
      <c r="H24" s="19"/>
      <c r="I24" s="16"/>
      <c r="J24" s="16"/>
      <c r="K24" s="20"/>
      <c r="M24" s="23"/>
    </row>
    <row r="25" spans="1:13" x14ac:dyDescent="0.2">
      <c r="B25" s="22"/>
      <c r="C25" s="22"/>
      <c r="E25" s="16"/>
      <c r="F25" s="16"/>
      <c r="H25" s="19"/>
      <c r="I25" s="16"/>
      <c r="J25" s="16"/>
      <c r="K25" s="20"/>
      <c r="M25" s="23"/>
    </row>
    <row r="26" spans="1:13" x14ac:dyDescent="0.2">
      <c r="B26" s="22"/>
      <c r="C26" s="22"/>
      <c r="E26" s="16"/>
      <c r="F26" s="16"/>
      <c r="H26" s="19"/>
      <c r="I26" s="16"/>
      <c r="J26" s="16"/>
      <c r="K26" s="20"/>
      <c r="M26" s="23"/>
    </row>
    <row r="27" spans="1:13" x14ac:dyDescent="0.2">
      <c r="B27" s="22"/>
      <c r="C27" s="22"/>
      <c r="E27" s="16"/>
      <c r="F27" s="16"/>
      <c r="H27" s="19"/>
      <c r="I27" s="16"/>
      <c r="J27" s="16"/>
      <c r="K27" s="20"/>
      <c r="M27" s="23"/>
    </row>
    <row r="29" spans="1:13" x14ac:dyDescent="0.2">
      <c r="A29" s="11" t="s">
        <v>97</v>
      </c>
      <c r="B29" s="22" t="s">
        <v>97</v>
      </c>
      <c r="C29" s="22">
        <v>25.220678132678135</v>
      </c>
      <c r="D29" s="3">
        <v>22.558889434889434</v>
      </c>
      <c r="E29" s="16">
        <v>0.63646229822887934</v>
      </c>
      <c r="F29" s="16">
        <v>0.37094469196552882</v>
      </c>
      <c r="G29" s="10">
        <v>5.3259803439803438E-2</v>
      </c>
      <c r="H29" s="19">
        <v>23.936771498771499</v>
      </c>
      <c r="I29" s="16">
        <v>0.65437969171967836</v>
      </c>
      <c r="J29" s="16">
        <v>0.38396665919326034</v>
      </c>
      <c r="K29" s="20">
        <v>6.014352825552826E-2</v>
      </c>
    </row>
    <row r="31" spans="1:13" x14ac:dyDescent="0.2">
      <c r="A31" s="12"/>
      <c r="B31" s="12" t="s">
        <v>143</v>
      </c>
      <c r="C31" s="12" t="s">
        <v>144</v>
      </c>
      <c r="D31" s="12" t="s">
        <v>25</v>
      </c>
      <c r="E31" s="12" t="s">
        <v>145</v>
      </c>
    </row>
    <row r="32" spans="1:13" x14ac:dyDescent="0.2">
      <c r="A32" s="12" t="s">
        <v>147</v>
      </c>
      <c r="B32" s="12">
        <v>5.64</v>
      </c>
      <c r="C32" s="12">
        <v>0.65</v>
      </c>
      <c r="D32" s="12">
        <v>0.45</v>
      </c>
      <c r="E32" s="12">
        <v>1.67</v>
      </c>
    </row>
    <row r="33" spans="1:17" x14ac:dyDescent="0.2">
      <c r="B33" s="12" t="s">
        <v>143</v>
      </c>
      <c r="C33" s="12" t="s">
        <v>144</v>
      </c>
      <c r="D33" s="12" t="s">
        <v>25</v>
      </c>
      <c r="E33" s="12" t="s">
        <v>145</v>
      </c>
    </row>
    <row r="38" spans="1:17" x14ac:dyDescent="0.2">
      <c r="B38" s="12" t="s">
        <v>143</v>
      </c>
      <c r="C38" s="12" t="s">
        <v>144</v>
      </c>
      <c r="D38" s="12" t="s">
        <v>25</v>
      </c>
      <c r="E38" s="12" t="s">
        <v>145</v>
      </c>
      <c r="F38" s="16"/>
      <c r="H38" s="19"/>
      <c r="I38" s="16"/>
      <c r="J38" s="16"/>
      <c r="K38" s="20"/>
    </row>
    <row r="39" spans="1:17" x14ac:dyDescent="0.2">
      <c r="A39" s="14" t="s">
        <v>142</v>
      </c>
      <c r="B39" s="12">
        <v>9.74</v>
      </c>
      <c r="C39" s="12">
        <v>0.72199999999999998</v>
      </c>
      <c r="D39" s="12">
        <v>0.29899999999999999</v>
      </c>
      <c r="E39" s="12">
        <v>2.09</v>
      </c>
    </row>
    <row r="40" spans="1:17" x14ac:dyDescent="0.2">
      <c r="A40" s="12" t="s">
        <v>141</v>
      </c>
      <c r="B40" s="12">
        <v>34.200000000000003</v>
      </c>
      <c r="C40" s="12">
        <v>0.54800000000000004</v>
      </c>
      <c r="D40" s="12">
        <v>0.31</v>
      </c>
      <c r="E40" s="12">
        <v>5.86</v>
      </c>
    </row>
    <row r="42" spans="1:17" x14ac:dyDescent="0.2">
      <c r="G42" s="11" t="s">
        <v>146</v>
      </c>
      <c r="H42" s="22" t="s">
        <v>146</v>
      </c>
      <c r="I42" s="22">
        <v>20.169911547911546</v>
      </c>
      <c r="J42" s="3">
        <v>18.284054054054057</v>
      </c>
      <c r="K42" s="16">
        <v>0.6654926703959575</v>
      </c>
      <c r="L42" s="16">
        <v>0.32852353934245138</v>
      </c>
      <c r="M42" s="10">
        <v>3.997442874692874E-2</v>
      </c>
      <c r="N42" s="19">
        <v>21.199891891891891</v>
      </c>
      <c r="O42" s="16">
        <v>0.67599169702700523</v>
      </c>
      <c r="P42" s="16">
        <v>0.3349993142070139</v>
      </c>
      <c r="Q42" s="20">
        <v>4.8008587223587224E-2</v>
      </c>
    </row>
    <row r="45" spans="1:17" x14ac:dyDescent="0.2">
      <c r="A45" s="12"/>
      <c r="B45" s="12" t="s">
        <v>143</v>
      </c>
      <c r="C45" s="12" t="s">
        <v>144</v>
      </c>
      <c r="D45" s="12" t="s">
        <v>25</v>
      </c>
      <c r="E45" s="12" t="s">
        <v>145</v>
      </c>
      <c r="F45" s="12"/>
      <c r="G45" s="12" t="s">
        <v>143</v>
      </c>
      <c r="H45" s="12" t="s">
        <v>144</v>
      </c>
      <c r="I45" s="12" t="s">
        <v>25</v>
      </c>
      <c r="J45" s="12" t="s">
        <v>145</v>
      </c>
    </row>
    <row r="46" spans="1:17" x14ac:dyDescent="0.2">
      <c r="A46" s="12" t="s">
        <v>150</v>
      </c>
      <c r="B46" s="12">
        <v>5.64</v>
      </c>
      <c r="C46" s="12">
        <v>0.65</v>
      </c>
      <c r="D46" s="12">
        <v>0.45</v>
      </c>
      <c r="E46" s="12">
        <v>1.67</v>
      </c>
      <c r="F46" s="12" t="s">
        <v>150</v>
      </c>
      <c r="G46" s="12">
        <v>5.64</v>
      </c>
      <c r="H46" s="12">
        <v>0.65</v>
      </c>
      <c r="I46" s="12">
        <v>0.45</v>
      </c>
      <c r="J46" s="12">
        <v>1.67</v>
      </c>
    </row>
    <row r="47" spans="1:17" x14ac:dyDescent="0.2">
      <c r="A47" s="12" t="s">
        <v>152</v>
      </c>
      <c r="B47" s="30">
        <v>14.821484029484033</v>
      </c>
      <c r="C47" s="30">
        <v>0.67979989641318261</v>
      </c>
      <c r="D47" s="30">
        <v>0.34280250584460059</v>
      </c>
      <c r="E47" s="31">
        <v>3.453955773955774E-2</v>
      </c>
      <c r="F47" s="12" t="s">
        <v>148</v>
      </c>
      <c r="G47" s="12">
        <v>9.74</v>
      </c>
      <c r="H47" s="12">
        <v>0.72199999999999998</v>
      </c>
      <c r="I47" s="12">
        <v>0.29899999999999999</v>
      </c>
      <c r="J47" s="12">
        <v>2.09</v>
      </c>
    </row>
    <row r="48" spans="1:17" x14ac:dyDescent="0.2">
      <c r="A48" s="12" t="s">
        <v>151</v>
      </c>
      <c r="B48" s="12">
        <v>25.22</v>
      </c>
      <c r="C48" s="12">
        <v>0.65400000000000003</v>
      </c>
      <c r="D48" s="12">
        <v>0.38400000000000001</v>
      </c>
      <c r="E48" s="32">
        <v>6.0100000000000001E-2</v>
      </c>
      <c r="F48" s="12" t="s">
        <v>149</v>
      </c>
      <c r="G48" s="12">
        <v>34.200000000000003</v>
      </c>
      <c r="H48" s="12">
        <v>0.54800000000000004</v>
      </c>
      <c r="I48" s="12">
        <v>0.31</v>
      </c>
      <c r="J48" s="12">
        <v>5.86</v>
      </c>
    </row>
    <row r="53" spans="3:11" ht="13.5" thickBot="1" x14ac:dyDescent="0.25"/>
    <row r="54" spans="3:11" ht="28.5" thickBot="1" x14ac:dyDescent="0.25">
      <c r="C54" s="42"/>
      <c r="D54" s="43" t="s">
        <v>153</v>
      </c>
      <c r="E54" s="43" t="s">
        <v>154</v>
      </c>
      <c r="F54" s="43" t="s">
        <v>144</v>
      </c>
      <c r="G54" s="43" t="s">
        <v>25</v>
      </c>
      <c r="H54" s="43" t="s">
        <v>145</v>
      </c>
      <c r="I54" s="44" t="s">
        <v>155</v>
      </c>
      <c r="J54" s="44" t="s">
        <v>156</v>
      </c>
      <c r="K54" s="44" t="s">
        <v>157</v>
      </c>
    </row>
    <row r="55" spans="3:11" ht="26.25" thickBot="1" x14ac:dyDescent="0.25">
      <c r="C55" s="33" t="s">
        <v>158</v>
      </c>
      <c r="D55" s="34" t="s">
        <v>159</v>
      </c>
      <c r="E55" s="34" t="s">
        <v>160</v>
      </c>
      <c r="F55" s="34" t="s">
        <v>161</v>
      </c>
      <c r="G55" s="34" t="s">
        <v>162</v>
      </c>
      <c r="H55" s="34" t="s">
        <v>163</v>
      </c>
      <c r="I55" s="34" t="s">
        <v>164</v>
      </c>
      <c r="J55" s="34" t="s">
        <v>165</v>
      </c>
      <c r="K55" s="34" t="s">
        <v>166</v>
      </c>
    </row>
    <row r="56" spans="3:11" ht="26.25" thickBot="1" x14ac:dyDescent="0.25">
      <c r="C56" s="37" t="s">
        <v>167</v>
      </c>
      <c r="D56" s="35" t="s">
        <v>159</v>
      </c>
      <c r="E56" s="35" t="s">
        <v>168</v>
      </c>
      <c r="F56" s="35" t="s">
        <v>169</v>
      </c>
      <c r="G56" s="35" t="s">
        <v>170</v>
      </c>
      <c r="H56" s="35" t="s">
        <v>171</v>
      </c>
      <c r="I56" s="35" t="s">
        <v>172</v>
      </c>
      <c r="J56" s="35" t="s">
        <v>173</v>
      </c>
      <c r="K56" s="35" t="s">
        <v>174</v>
      </c>
    </row>
    <row r="57" spans="3:11" ht="26.25" thickBot="1" x14ac:dyDescent="0.25">
      <c r="C57" s="36"/>
      <c r="D57" s="35" t="s">
        <v>175</v>
      </c>
      <c r="E57" s="35" t="s">
        <v>176</v>
      </c>
      <c r="F57" s="35" t="s">
        <v>177</v>
      </c>
      <c r="G57" s="35" t="s">
        <v>178</v>
      </c>
      <c r="H57" s="35" t="s">
        <v>179</v>
      </c>
      <c r="I57" s="35" t="s">
        <v>180</v>
      </c>
      <c r="J57" s="35" t="s">
        <v>181</v>
      </c>
      <c r="K57" s="35" t="s">
        <v>182</v>
      </c>
    </row>
    <row r="58" spans="3:11" ht="26.25" thickBot="1" x14ac:dyDescent="0.25">
      <c r="C58" s="36"/>
      <c r="D58" s="35" t="s">
        <v>183</v>
      </c>
      <c r="E58" s="35" t="s">
        <v>184</v>
      </c>
      <c r="F58" s="35" t="s">
        <v>185</v>
      </c>
      <c r="G58" s="35" t="s">
        <v>186</v>
      </c>
      <c r="H58" s="35" t="s">
        <v>187</v>
      </c>
      <c r="I58" s="35" t="s">
        <v>188</v>
      </c>
      <c r="J58" s="35" t="s">
        <v>189</v>
      </c>
      <c r="K58" s="35" t="s">
        <v>190</v>
      </c>
    </row>
    <row r="59" spans="3:11" x14ac:dyDescent="0.2">
      <c r="C59" s="36"/>
      <c r="D59" s="39" t="s">
        <v>205</v>
      </c>
      <c r="E59" s="39" t="s">
        <v>191</v>
      </c>
      <c r="F59" s="39" t="s">
        <v>192</v>
      </c>
      <c r="G59" s="39" t="s">
        <v>193</v>
      </c>
      <c r="H59" s="39" t="s">
        <v>194</v>
      </c>
      <c r="I59" s="39" t="s">
        <v>195</v>
      </c>
      <c r="J59" s="39" t="s">
        <v>196</v>
      </c>
      <c r="K59" s="39" t="s">
        <v>197</v>
      </c>
    </row>
    <row r="60" spans="3:11" x14ac:dyDescent="0.2">
      <c r="C60" s="36"/>
      <c r="D60" s="40"/>
      <c r="E60" s="40"/>
      <c r="F60" s="40"/>
      <c r="G60" s="40"/>
      <c r="H60" s="40"/>
      <c r="I60" s="40"/>
      <c r="J60" s="40"/>
      <c r="K60" s="40"/>
    </row>
    <row r="61" spans="3:11" ht="3" customHeight="1" thickBot="1" x14ac:dyDescent="0.25">
      <c r="C61" s="36"/>
      <c r="D61" s="41"/>
      <c r="E61" s="41"/>
      <c r="F61" s="41"/>
      <c r="G61" s="41"/>
      <c r="H61" s="41"/>
      <c r="I61" s="41"/>
      <c r="J61" s="41"/>
      <c r="K61" s="41"/>
    </row>
    <row r="62" spans="3:11" x14ac:dyDescent="0.2">
      <c r="C62" s="36"/>
      <c r="D62" s="39" t="s">
        <v>206</v>
      </c>
      <c r="E62" s="39" t="s">
        <v>198</v>
      </c>
      <c r="F62" s="39" t="s">
        <v>199</v>
      </c>
      <c r="G62" s="39" t="s">
        <v>200</v>
      </c>
      <c r="H62" s="39" t="s">
        <v>201</v>
      </c>
      <c r="I62" s="39" t="s">
        <v>202</v>
      </c>
      <c r="J62" s="39" t="s">
        <v>203</v>
      </c>
      <c r="K62" s="39" t="s">
        <v>204</v>
      </c>
    </row>
    <row r="63" spans="3:11" x14ac:dyDescent="0.2">
      <c r="C63" s="36"/>
      <c r="D63" s="40"/>
      <c r="E63" s="40"/>
      <c r="F63" s="40"/>
      <c r="G63" s="40"/>
      <c r="H63" s="40"/>
      <c r="I63" s="40"/>
      <c r="J63" s="40"/>
      <c r="K63" s="40"/>
    </row>
    <row r="64" spans="3:11" ht="3.75" customHeight="1" thickBot="1" x14ac:dyDescent="0.25">
      <c r="C64" s="38"/>
      <c r="D64" s="41"/>
      <c r="E64" s="41"/>
      <c r="F64" s="41"/>
      <c r="G64" s="41"/>
      <c r="H64" s="41"/>
      <c r="I64" s="41"/>
      <c r="J64" s="41"/>
      <c r="K64" s="41"/>
    </row>
  </sheetData>
  <mergeCells count="17">
    <mergeCell ref="J59:J61"/>
    <mergeCell ref="K59:K61"/>
    <mergeCell ref="E62:E64"/>
    <mergeCell ref="F62:F64"/>
    <mergeCell ref="G62:G64"/>
    <mergeCell ref="H62:H64"/>
    <mergeCell ref="I62:I64"/>
    <mergeCell ref="J62:J64"/>
    <mergeCell ref="K62:K64"/>
    <mergeCell ref="C56:C64"/>
    <mergeCell ref="E59:E61"/>
    <mergeCell ref="F59:F61"/>
    <mergeCell ref="G59:G61"/>
    <mergeCell ref="H59:H61"/>
    <mergeCell ref="I59:I61"/>
    <mergeCell ref="D59:D61"/>
    <mergeCell ref="D62:D64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N41"/>
  <sheetViews>
    <sheetView topLeftCell="A17" workbookViewId="0">
      <selection activeCell="B42" sqref="B42"/>
    </sheetView>
  </sheetViews>
  <sheetFormatPr defaultRowHeight="12.75" x14ac:dyDescent="0.2"/>
  <cols>
    <col min="1" max="1" width="11.140625" bestFit="1" customWidth="1"/>
  </cols>
  <sheetData>
    <row r="2" spans="1:14" x14ac:dyDescent="0.2">
      <c r="A2" t="s">
        <v>26</v>
      </c>
      <c r="B2" t="s">
        <v>68</v>
      </c>
    </row>
    <row r="4" spans="1:14" x14ac:dyDescent="0.2">
      <c r="B4" t="s">
        <v>69</v>
      </c>
      <c r="M4" s="1" t="s">
        <v>44</v>
      </c>
      <c r="N4" s="3"/>
    </row>
    <row r="5" spans="1:14" x14ac:dyDescent="0.2">
      <c r="B5" t="s">
        <v>70</v>
      </c>
    </row>
    <row r="6" spans="1:14" x14ac:dyDescent="0.2">
      <c r="B6" t="s">
        <v>71</v>
      </c>
    </row>
    <row r="7" spans="1:14" x14ac:dyDescent="0.2">
      <c r="B7" t="s">
        <v>72</v>
      </c>
    </row>
    <row r="8" spans="1:14" x14ac:dyDescent="0.2">
      <c r="B8" t="s">
        <v>73</v>
      </c>
    </row>
    <row r="9" spans="1:14" x14ac:dyDescent="0.2">
      <c r="B9" t="s">
        <v>74</v>
      </c>
    </row>
    <row r="10" spans="1:14" x14ac:dyDescent="0.2">
      <c r="B10" t="s">
        <v>75</v>
      </c>
    </row>
    <row r="11" spans="1:14" x14ac:dyDescent="0.2">
      <c r="B11" t="s">
        <v>76</v>
      </c>
    </row>
    <row r="12" spans="1:14" x14ac:dyDescent="0.2">
      <c r="B12" t="s">
        <v>77</v>
      </c>
    </row>
    <row r="13" spans="1:14" x14ac:dyDescent="0.2">
      <c r="B13" t="s">
        <v>78</v>
      </c>
    </row>
    <row r="14" spans="1:14" x14ac:dyDescent="0.2">
      <c r="B14" t="s">
        <v>79</v>
      </c>
    </row>
    <row r="15" spans="1:14" x14ac:dyDescent="0.2">
      <c r="B15" t="s">
        <v>80</v>
      </c>
    </row>
    <row r="16" spans="1:14" x14ac:dyDescent="0.2">
      <c r="B16" t="s">
        <v>81</v>
      </c>
    </row>
    <row r="17" spans="2:2" x14ac:dyDescent="0.2">
      <c r="B17" t="s">
        <v>82</v>
      </c>
    </row>
    <row r="18" spans="2:2" x14ac:dyDescent="0.2">
      <c r="B18" t="s">
        <v>83</v>
      </c>
    </row>
    <row r="19" spans="2:2" x14ac:dyDescent="0.2">
      <c r="B19" t="s">
        <v>84</v>
      </c>
    </row>
    <row r="20" spans="2:2" x14ac:dyDescent="0.2">
      <c r="B20" t="s">
        <v>85</v>
      </c>
    </row>
    <row r="21" spans="2:2" x14ac:dyDescent="0.2">
      <c r="B21" t="s">
        <v>86</v>
      </c>
    </row>
    <row r="22" spans="2:2" x14ac:dyDescent="0.2">
      <c r="B22" t="s">
        <v>87</v>
      </c>
    </row>
    <row r="23" spans="2:2" x14ac:dyDescent="0.2">
      <c r="B23" t="s">
        <v>88</v>
      </c>
    </row>
    <row r="24" spans="2:2" x14ac:dyDescent="0.2">
      <c r="B24" t="s">
        <v>89</v>
      </c>
    </row>
    <row r="25" spans="2:2" x14ac:dyDescent="0.2">
      <c r="B25" t="s">
        <v>90</v>
      </c>
    </row>
    <row r="26" spans="2:2" x14ac:dyDescent="0.2">
      <c r="B26" t="s">
        <v>91</v>
      </c>
    </row>
    <row r="27" spans="2:2" x14ac:dyDescent="0.2">
      <c r="B27" t="s">
        <v>92</v>
      </c>
    </row>
    <row r="28" spans="2:2" x14ac:dyDescent="0.2">
      <c r="B28" t="s">
        <v>93</v>
      </c>
    </row>
    <row r="29" spans="2:2" x14ac:dyDescent="0.2">
      <c r="B29" t="s">
        <v>94</v>
      </c>
    </row>
    <row r="30" spans="2:2" x14ac:dyDescent="0.2">
      <c r="B30" t="s">
        <v>95</v>
      </c>
    </row>
    <row r="31" spans="2:2" x14ac:dyDescent="0.2">
      <c r="B31" t="s">
        <v>96</v>
      </c>
    </row>
    <row r="32" spans="2:2" x14ac:dyDescent="0.2">
      <c r="B32" t="s">
        <v>97</v>
      </c>
    </row>
    <row r="33" spans="2:2" x14ac:dyDescent="0.2">
      <c r="B33" t="s">
        <v>98</v>
      </c>
    </row>
    <row r="34" spans="2:2" x14ac:dyDescent="0.2">
      <c r="B34" t="s">
        <v>99</v>
      </c>
    </row>
    <row r="35" spans="2:2" x14ac:dyDescent="0.2">
      <c r="B35" t="s">
        <v>100</v>
      </c>
    </row>
    <row r="36" spans="2:2" x14ac:dyDescent="0.2">
      <c r="B36" t="s">
        <v>101</v>
      </c>
    </row>
    <row r="37" spans="2:2" x14ac:dyDescent="0.2">
      <c r="B37" t="s">
        <v>102</v>
      </c>
    </row>
    <row r="38" spans="2:2" x14ac:dyDescent="0.2">
      <c r="B38" t="s">
        <v>103</v>
      </c>
    </row>
    <row r="39" spans="2:2" x14ac:dyDescent="0.2">
      <c r="B39" t="s">
        <v>104</v>
      </c>
    </row>
    <row r="40" spans="2:2" x14ac:dyDescent="0.2">
      <c r="B40" t="s">
        <v>105</v>
      </c>
    </row>
    <row r="41" spans="2:2" x14ac:dyDescent="0.2">
      <c r="B41" t="s">
        <v>106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411"/>
  <sheetViews>
    <sheetView topLeftCell="A356"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28</v>
      </c>
    </row>
    <row r="3" spans="1:16" x14ac:dyDescent="0.2">
      <c r="C3" s="1" t="s">
        <v>29</v>
      </c>
      <c r="D3" t="s">
        <v>30</v>
      </c>
    </row>
    <row r="4" spans="1:16" x14ac:dyDescent="0.2">
      <c r="C4" s="1" t="s">
        <v>1</v>
      </c>
      <c r="D4" s="2">
        <v>4.1666666666666664E-2</v>
      </c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2.5000000000000001E-3</v>
      </c>
      <c r="B10" s="4">
        <v>-9.3700000000000001E-5</v>
      </c>
      <c r="C10" s="5"/>
      <c r="D10" s="1" t="s">
        <v>9</v>
      </c>
      <c r="E10" s="7">
        <f>-F10*1000/$D$7</f>
        <v>4.6728764042196875</v>
      </c>
      <c r="F10" s="3">
        <f>((INDEX(firsttwo,1,2)+INDEX(firsttwo,2,2))-((INDEX(firsttwo,1,2)-INDEX(firsttwo,2,2))/(INDEX(firsttwo,1,1)-INDEX(firsttwo,2,1))*(INDEX(firsttwo,1,1)+INDEX(firsttwo,2,1))))/2</f>
        <v>-9.5093034825870641E-5</v>
      </c>
      <c r="G10" t="s">
        <v>54</v>
      </c>
      <c r="H10" t="s">
        <v>55</v>
      </c>
      <c r="J10">
        <f>-(B10*A10)</f>
        <v>2.3425E-7</v>
      </c>
      <c r="K10" s="5">
        <f>B10*1000/$D$7</f>
        <v>-4.6044226044226049</v>
      </c>
      <c r="L10" s="1" t="s">
        <v>23</v>
      </c>
      <c r="M10" s="4">
        <f>MAX(E14:E15)/20</f>
        <v>1.0346938775510203E-2</v>
      </c>
      <c r="N10" s="6">
        <f>-E10</f>
        <v>-4.6728764042196875</v>
      </c>
      <c r="O10" s="6">
        <f>-E11</f>
        <v>-4.1432395760753966</v>
      </c>
      <c r="P10" s="6">
        <f>-E12</f>
        <v>-4.935655727734936</v>
      </c>
    </row>
    <row r="11" spans="1:16" x14ac:dyDescent="0.2">
      <c r="A11" s="4">
        <v>-7.5500000000000003E-3</v>
      </c>
      <c r="B11" s="4">
        <v>-9.9300000000000001E-5</v>
      </c>
      <c r="C11" s="5"/>
      <c r="D11" s="1" t="s">
        <v>10</v>
      </c>
      <c r="E11" s="7">
        <f>-F11*1000/$D$7</f>
        <v>4.1432395760753966</v>
      </c>
      <c r="F11" s="3">
        <f>((INDEX(CtoD,MATCH(0,CtoDa,1),2)+INDEX(CtoD,MATCH(0,CtoDa,1)+1,2))-((INDEX(CtoD,MATCH(0,CtoDa,1),2)-INDEX(CtoD,MATCH(0,CtoDa,1)+1,2))/(INDEX(CtoD,MATCH(0,CtoDa,1),1)-INDEX(CtoD,MATCH(0,CtoDa,1)+1,1))*(INDEX(CtoD,MATCH(0,CtoDa,1),1)+INDEX(CtoD,MATCH(0,CtoDa,1)+1,1))))/2</f>
        <v>-8.4314925373134327E-5</v>
      </c>
      <c r="G11" s="5" t="s">
        <v>56</v>
      </c>
      <c r="H11" t="s">
        <v>57</v>
      </c>
      <c r="J11">
        <f t="shared" ref="J11:J74" si="0">-(B11*A11)</f>
        <v>-7.4971499999999999E-7</v>
      </c>
      <c r="K11" s="5">
        <f t="shared" ref="K11:K74" si="1">B11*1000/$D$7</f>
        <v>-4.8796068796068797</v>
      </c>
      <c r="L11" s="1"/>
      <c r="M11" s="4">
        <f>-MAX(E15:E16)/20</f>
        <v>-1.0346938775510203E-2</v>
      </c>
      <c r="N11" s="6">
        <f>-E10</f>
        <v>-4.6728764042196875</v>
      </c>
      <c r="O11" s="6">
        <f>-E11</f>
        <v>-4.1432395760753966</v>
      </c>
      <c r="P11" s="6">
        <f>-E12</f>
        <v>-4.935655727734936</v>
      </c>
    </row>
    <row r="12" spans="1:16" x14ac:dyDescent="0.2">
      <c r="A12" s="4">
        <v>-1.7600000000000001E-2</v>
      </c>
      <c r="B12" s="4">
        <v>-1.0399999999999999E-4</v>
      </c>
      <c r="C12" s="5"/>
      <c r="D12" s="1" t="s">
        <v>11</v>
      </c>
      <c r="E12" s="7">
        <f>-F12*1000/$D$7</f>
        <v>4.935655727734936</v>
      </c>
      <c r="F12" s="3">
        <f>((INDEX(lasttwo,1,2)+INDEX(lasttwo,2,2))-((INDEX(lasttwo,1,2)-INDEX(lasttwo,2,2))/(INDEX(lasttwo,1,1)-INDEX(lasttwo,2,1))*(INDEX(lasttwo,1,1)+INDEX(lasttwo,2,1))))/2</f>
        <v>-1.0044059405940595E-4</v>
      </c>
      <c r="G12" t="s">
        <v>58</v>
      </c>
      <c r="H12" t="s">
        <v>59</v>
      </c>
      <c r="J12">
        <f t="shared" si="0"/>
        <v>-1.8304000000000001E-6</v>
      </c>
      <c r="K12" s="5">
        <f t="shared" si="1"/>
        <v>-5.1105651105651102</v>
      </c>
      <c r="L12" s="1"/>
    </row>
    <row r="13" spans="1:16" x14ac:dyDescent="0.2">
      <c r="A13" s="4">
        <v>-2.7699999999999999E-2</v>
      </c>
      <c r="B13" s="4">
        <v>-1.1E-4</v>
      </c>
      <c r="C13" s="5"/>
      <c r="E13" s="3" t="s">
        <v>53</v>
      </c>
      <c r="F13" s="5"/>
      <c r="J13">
        <f t="shared" si="0"/>
        <v>-3.0469999999999998E-6</v>
      </c>
      <c r="K13" s="5">
        <f t="shared" si="1"/>
        <v>-5.4054054054054053</v>
      </c>
      <c r="L13" s="1" t="s">
        <v>24</v>
      </c>
      <c r="M13" s="6">
        <f>E14</f>
        <v>8.3691637777965677E-2</v>
      </c>
      <c r="N13" s="6">
        <f>-MAX(E10:E12)/15</f>
        <v>-0.32904371518232906</v>
      </c>
    </row>
    <row r="14" spans="1:16" x14ac:dyDescent="0.2">
      <c r="A14" s="4">
        <v>-3.7699999999999997E-2</v>
      </c>
      <c r="B14" s="4">
        <v>-1.15E-4</v>
      </c>
      <c r="C14" s="5"/>
      <c r="D14" s="1" t="s">
        <v>12</v>
      </c>
      <c r="E14" s="7">
        <f>F14</f>
        <v>8.3691637777965677E-2</v>
      </c>
      <c r="F14">
        <f>((INDEX(CtoD,MATCH(0,CtoDb,1),1)+INDEX(CtoD,MATCH(0,CtoDb,1)+1,1))-((INDEX(CtoD,MATCH(0,CtoDb,1),1)-INDEX(CtoD,MATCH(0,CtoDb,1)+1,1))/(INDEX(CtoD,MATCH(0,CtoDb,1),2)-INDEX(CtoD,MATCH(0,CtoDb,1)+1,2))*(INDEX(CtoD,MATCH(0,CtoDb,1),2)+INDEX(CtoD,MATCH(0,CtoDb,1)+1,2))))/2</f>
        <v>8.3691637777965677E-2</v>
      </c>
      <c r="G14" s="5" t="s">
        <v>60</v>
      </c>
      <c r="H14" t="s">
        <v>61</v>
      </c>
      <c r="J14">
        <f t="shared" si="0"/>
        <v>-4.3355000000000002E-6</v>
      </c>
      <c r="K14" s="5">
        <f t="shared" si="1"/>
        <v>-5.6511056511056514</v>
      </c>
      <c r="L14" s="1"/>
      <c r="M14">
        <f>E14</f>
        <v>8.3691637777965677E-2</v>
      </c>
      <c r="N14" s="6">
        <f>MAX(E10:E12)/15</f>
        <v>0.32904371518232906</v>
      </c>
    </row>
    <row r="15" spans="1:16" x14ac:dyDescent="0.2">
      <c r="A15" s="4">
        <v>-4.7800000000000002E-2</v>
      </c>
      <c r="B15" s="4">
        <v>-1.1900000000000001E-4</v>
      </c>
      <c r="C15" s="5"/>
      <c r="D15" s="1" t="s">
        <v>13</v>
      </c>
      <c r="E15" s="3">
        <f>F15</f>
        <v>0.20693877551020406</v>
      </c>
      <c r="F15">
        <f>((INDEX(DtoB,MATCH(0,DtoBb,-1),1)+INDEX(DtoB,MATCH(0,DtoBb,-1)+1,1))-((INDEX(DtoB,MATCH(0,DtoBb,-1),1)-INDEX(DtoB,MATCH(0,DtoBb,-1)+1,1))/(INDEX(DtoB,MATCH(0,DtoBb,-1),2)-INDEX(DtoB,MATCH(0,DtoBb,-1)+1,2))*(INDEX(DtoB,MATCH(0,DtoBb,-1),2)+INDEX(DtoB,MATCH(0,DtoBb,-1)+1,2))))/2</f>
        <v>0.20693877551020406</v>
      </c>
      <c r="G15" s="5" t="s">
        <v>62</v>
      </c>
      <c r="H15" t="s">
        <v>63</v>
      </c>
      <c r="J15">
        <f t="shared" si="0"/>
        <v>-5.6882000000000009E-6</v>
      </c>
      <c r="K15" s="5">
        <f t="shared" si="1"/>
        <v>-5.8476658476658478</v>
      </c>
      <c r="L15" s="1"/>
      <c r="M15" s="6">
        <f>E15</f>
        <v>0.20693877551020406</v>
      </c>
      <c r="N15" s="6">
        <f>-MAX(E10:E12)/15</f>
        <v>-0.32904371518232906</v>
      </c>
    </row>
    <row r="16" spans="1:16" x14ac:dyDescent="0.2">
      <c r="A16" s="4">
        <v>-5.7799999999999997E-2</v>
      </c>
      <c r="B16" s="4">
        <v>-1.2400000000000001E-4</v>
      </c>
      <c r="C16" s="5"/>
      <c r="E16" s="3"/>
      <c r="J16">
        <f t="shared" si="0"/>
        <v>-7.1671999999999998E-6</v>
      </c>
      <c r="K16" s="5">
        <f t="shared" si="1"/>
        <v>-6.0933660933660931</v>
      </c>
      <c r="L16" s="1"/>
      <c r="M16">
        <f>E15</f>
        <v>0.20693877551020406</v>
      </c>
      <c r="N16" s="6">
        <f>MAX(E10:E12)/15</f>
        <v>0.32904371518232906</v>
      </c>
    </row>
    <row r="17" spans="1:19" x14ac:dyDescent="0.2">
      <c r="A17" s="4">
        <v>-6.7900000000000002E-2</v>
      </c>
      <c r="B17" s="4">
        <v>-1.2899999999999999E-4</v>
      </c>
      <c r="C17" s="25"/>
      <c r="D17" s="1" t="s">
        <v>14</v>
      </c>
      <c r="E17" s="9">
        <f>F17</f>
        <v>0.27653973886326533</v>
      </c>
      <c r="F17">
        <f>-MAX(CtoDj)/F11/E14</f>
        <v>0.27653973886326533</v>
      </c>
      <c r="G17" t="s">
        <v>47</v>
      </c>
      <c r="J17">
        <f t="shared" si="0"/>
        <v>-8.7590999999999989E-6</v>
      </c>
      <c r="K17" s="5">
        <f t="shared" si="1"/>
        <v>-6.3390663390663393</v>
      </c>
      <c r="L17" s="1"/>
      <c r="N17" s="6"/>
    </row>
    <row r="18" spans="1:19" x14ac:dyDescent="0.2">
      <c r="A18" s="4">
        <v>-7.7899999999999997E-2</v>
      </c>
      <c r="B18" s="4">
        <v>-1.34E-4</v>
      </c>
      <c r="C18" s="25"/>
      <c r="D18" s="1" t="s">
        <v>15</v>
      </c>
      <c r="E18" s="9">
        <f>F18</f>
        <v>0.29031438319828767</v>
      </c>
      <c r="F18">
        <f>-MAX(DtoBj)/F12/E15</f>
        <v>0.29031438319828767</v>
      </c>
      <c r="G18" t="s">
        <v>48</v>
      </c>
      <c r="J18">
        <f t="shared" si="0"/>
        <v>-1.04386E-5</v>
      </c>
      <c r="K18" s="5">
        <f t="shared" si="1"/>
        <v>-6.5847665847665855</v>
      </c>
      <c r="L18" s="1" t="s">
        <v>25</v>
      </c>
      <c r="M18" s="5">
        <v>0</v>
      </c>
      <c r="N18" s="5">
        <f>INDEX(CtoDk,MATCH(MAX(CtoDj),CtoDj,0),1)</f>
        <v>-2.2457002457002457</v>
      </c>
      <c r="O18" s="27"/>
      <c r="P18" s="27" t="s">
        <v>64</v>
      </c>
      <c r="Q18" s="28"/>
      <c r="R18" s="28"/>
      <c r="S18" s="28"/>
    </row>
    <row r="19" spans="1:19" x14ac:dyDescent="0.2">
      <c r="A19" s="4">
        <v>-8.7999999999999995E-2</v>
      </c>
      <c r="B19" s="4">
        <v>-1.3899999999999999E-4</v>
      </c>
      <c r="C19" s="25"/>
      <c r="D19" s="1"/>
      <c r="J19">
        <f t="shared" si="0"/>
        <v>-1.2231999999999999E-5</v>
      </c>
      <c r="K19" s="5">
        <f t="shared" si="1"/>
        <v>-6.8304668304668299</v>
      </c>
      <c r="L19" s="1"/>
      <c r="M19" s="5">
        <f>INDEX(CtoDa,MATCH(MAX(CtoDj),CtoDj,0),1)</f>
        <v>4.2700000000000002E-2</v>
      </c>
      <c r="N19" s="5">
        <f>INDEX(CtoDk,MATCH(MAX(CtoDj),CtoDj,0),1)</f>
        <v>-2.2457002457002457</v>
      </c>
      <c r="O19" s="27" t="s">
        <v>65</v>
      </c>
      <c r="P19" s="27" t="s">
        <v>64</v>
      </c>
      <c r="Q19" s="28"/>
      <c r="R19" s="28"/>
      <c r="S19" s="28"/>
    </row>
    <row r="20" spans="1:19" x14ac:dyDescent="0.2">
      <c r="A20" s="4">
        <v>-9.8000000000000004E-2</v>
      </c>
      <c r="B20" s="4">
        <v>-1.44E-4</v>
      </c>
      <c r="C20" s="25"/>
      <c r="D20" s="1" t="s">
        <v>16</v>
      </c>
      <c r="E20" s="8">
        <f>F20</f>
        <v>9.5891400491400513E-4</v>
      </c>
      <c r="F20">
        <f>MAX(CtoDj)/D5/D7*1000</f>
        <v>9.5891400491400513E-4</v>
      </c>
      <c r="G20" t="s">
        <v>45</v>
      </c>
      <c r="J20">
        <f t="shared" si="0"/>
        <v>-1.4112000000000001E-5</v>
      </c>
      <c r="K20" s="5">
        <f t="shared" si="1"/>
        <v>-7.076167076167077</v>
      </c>
      <c r="M20" s="5">
        <f>INDEX(CtoDa,MATCH(MAX(CtoDj),CtoDj,0),1)</f>
        <v>4.2700000000000002E-2</v>
      </c>
      <c r="N20" s="5">
        <v>0</v>
      </c>
      <c r="O20" s="27" t="s">
        <v>65</v>
      </c>
      <c r="P20" s="27"/>
      <c r="Q20" s="28"/>
      <c r="R20" s="28"/>
      <c r="S20" s="28"/>
    </row>
    <row r="21" spans="1:19" x14ac:dyDescent="0.2">
      <c r="A21" s="4">
        <v>-0.108</v>
      </c>
      <c r="B21" s="4">
        <v>-1.4899999999999999E-4</v>
      </c>
      <c r="C21" s="25"/>
      <c r="D21" s="1" t="s">
        <v>17</v>
      </c>
      <c r="E21" s="8">
        <f>F21</f>
        <v>2.9652088452088452E-3</v>
      </c>
      <c r="F21">
        <f>MAX(DtoBj)/D5/D7*1000</f>
        <v>2.9652088452088452E-3</v>
      </c>
      <c r="G21" t="s">
        <v>46</v>
      </c>
      <c r="J21">
        <f t="shared" si="0"/>
        <v>-1.6091999999999998E-5</v>
      </c>
      <c r="K21" s="5">
        <f t="shared" si="1"/>
        <v>-7.3218673218673214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-0.11799999999999999</v>
      </c>
      <c r="B22" s="4">
        <v>-1.54E-4</v>
      </c>
      <c r="C22" s="5"/>
      <c r="J22">
        <f t="shared" si="0"/>
        <v>-1.8171999999999998E-5</v>
      </c>
      <c r="K22" s="5">
        <f t="shared" si="1"/>
        <v>-7.5675675675675675</v>
      </c>
      <c r="M22" s="5">
        <v>0</v>
      </c>
      <c r="N22" s="5">
        <f>INDEX(DtoBk,MATCH(MAX(DtoBj),DtoBj,0),1)</f>
        <v>-2.6240786240786238</v>
      </c>
      <c r="O22" s="27"/>
      <c r="P22" s="27" t="s">
        <v>66</v>
      </c>
      <c r="Q22" s="28"/>
      <c r="R22" s="28"/>
      <c r="S22" s="28"/>
    </row>
    <row r="23" spans="1:19" x14ac:dyDescent="0.2">
      <c r="A23" s="4">
        <v>-0.128</v>
      </c>
      <c r="B23" s="4">
        <v>-1.5899999999999999E-4</v>
      </c>
      <c r="C23" s="5"/>
      <c r="D23" s="1" t="s">
        <v>43</v>
      </c>
      <c r="E23" s="24">
        <f>E11*E14*E17/D5-E20</f>
        <v>0</v>
      </c>
      <c r="J23">
        <f t="shared" si="0"/>
        <v>-2.0351999999999998E-5</v>
      </c>
      <c r="K23" s="5">
        <f t="shared" si="1"/>
        <v>-7.8132678132678137</v>
      </c>
      <c r="M23" s="5">
        <f>INDEX(DtoBa,MATCH(MAX(DtoBj),DtoBj,0),1)</f>
        <v>0.113</v>
      </c>
      <c r="N23" s="5">
        <f>INDEX(DtoBk,MATCH(MAX(DtoBj),DtoBj,0),1)</f>
        <v>-2.6240786240786238</v>
      </c>
      <c r="O23" s="27" t="s">
        <v>67</v>
      </c>
      <c r="P23" s="27" t="s">
        <v>66</v>
      </c>
      <c r="Q23" s="28"/>
      <c r="R23" s="28"/>
      <c r="S23" s="28"/>
    </row>
    <row r="24" spans="1:19" x14ac:dyDescent="0.2">
      <c r="A24" s="4">
        <v>-0.13800000000000001</v>
      </c>
      <c r="B24" s="4">
        <v>-1.64E-4</v>
      </c>
      <c r="C24" s="5"/>
      <c r="E24" s="24">
        <f>E12*E15*E18/D5-E21</f>
        <v>0</v>
      </c>
      <c r="J24">
        <f t="shared" si="0"/>
        <v>-2.2632000000000003E-5</v>
      </c>
      <c r="K24" s="5">
        <f t="shared" si="1"/>
        <v>-8.058968058968059</v>
      </c>
      <c r="M24" s="5">
        <f>INDEX(DtoBa,MATCH(MAX(DtoBj),DtoBj,0),1)</f>
        <v>0.113</v>
      </c>
      <c r="N24" s="5">
        <v>0</v>
      </c>
      <c r="O24" s="27" t="s">
        <v>67</v>
      </c>
      <c r="P24" s="27"/>
      <c r="Q24" s="28"/>
      <c r="R24" s="28"/>
      <c r="S24" s="28"/>
    </row>
    <row r="25" spans="1:19" x14ac:dyDescent="0.2">
      <c r="A25" s="4">
        <v>-0.14799999999999999</v>
      </c>
      <c r="B25" s="4">
        <v>-1.6899999999999999E-4</v>
      </c>
      <c r="C25" s="26"/>
      <c r="J25">
        <f t="shared" si="0"/>
        <v>-2.5011999999999997E-5</v>
      </c>
      <c r="K25" s="5">
        <f t="shared" si="1"/>
        <v>-8.3046683046683043</v>
      </c>
      <c r="N25" s="6"/>
      <c r="O25" s="28"/>
      <c r="P25" s="28"/>
      <c r="Q25" s="28"/>
      <c r="R25" s="28"/>
      <c r="S25" s="28"/>
    </row>
    <row r="26" spans="1:19" x14ac:dyDescent="0.2">
      <c r="A26" s="4">
        <v>-0.158</v>
      </c>
      <c r="B26" s="4">
        <v>-1.75E-4</v>
      </c>
      <c r="C26" s="5"/>
      <c r="D26" s="1" t="s">
        <v>49</v>
      </c>
      <c r="E26" s="29">
        <f>MIN(A10:A410)</f>
        <v>-0.5</v>
      </c>
      <c r="F26" s="29" t="s">
        <v>50</v>
      </c>
      <c r="G26" s="29">
        <f>MAX(A10:A410)</f>
        <v>1.5</v>
      </c>
      <c r="J26">
        <f t="shared" si="0"/>
        <v>-2.7650000000000001E-5</v>
      </c>
      <c r="K26" s="5">
        <f t="shared" si="1"/>
        <v>-8.5995085995085994</v>
      </c>
      <c r="O26" s="28"/>
      <c r="P26" s="28"/>
      <c r="Q26" s="28"/>
      <c r="R26" s="28"/>
      <c r="S26" s="28"/>
    </row>
    <row r="27" spans="1:19" x14ac:dyDescent="0.2">
      <c r="A27" s="4">
        <v>-0.16800000000000001</v>
      </c>
      <c r="B27" s="4">
        <v>-1.8100000000000001E-4</v>
      </c>
      <c r="C27" s="5"/>
      <c r="D27" s="1" t="s">
        <v>51</v>
      </c>
      <c r="E27" s="7">
        <f>MATCH(-0.5,A1:A410,0)</f>
        <v>60</v>
      </c>
      <c r="F27" s="7" t="s">
        <v>52</v>
      </c>
      <c r="G27" s="7">
        <f>MATCH(1.5,A1:A410,0)</f>
        <v>260</v>
      </c>
      <c r="J27">
        <f t="shared" si="0"/>
        <v>-3.0408000000000004E-5</v>
      </c>
      <c r="K27" s="5">
        <f t="shared" si="1"/>
        <v>-8.8943488943488962</v>
      </c>
      <c r="O27" s="28"/>
      <c r="P27" s="28"/>
      <c r="Q27" s="28"/>
      <c r="R27" s="28"/>
      <c r="S27" s="28"/>
    </row>
    <row r="28" spans="1:19" x14ac:dyDescent="0.2">
      <c r="A28" s="4">
        <v>-0.17799999999999999</v>
      </c>
      <c r="B28" s="4">
        <v>-1.8699999999999999E-4</v>
      </c>
      <c r="C28" s="5"/>
      <c r="J28">
        <f t="shared" si="0"/>
        <v>-3.3285999999999999E-5</v>
      </c>
      <c r="K28" s="5">
        <f t="shared" si="1"/>
        <v>-9.1891891891891895</v>
      </c>
    </row>
    <row r="29" spans="1:19" x14ac:dyDescent="0.2">
      <c r="A29" s="4">
        <v>-0.188</v>
      </c>
      <c r="B29" s="4">
        <v>-1.93E-4</v>
      </c>
      <c r="C29" s="5"/>
      <c r="J29">
        <f t="shared" si="0"/>
        <v>-3.6284E-5</v>
      </c>
      <c r="K29" s="5">
        <f t="shared" si="1"/>
        <v>-9.4840294840294845</v>
      </c>
    </row>
    <row r="30" spans="1:19" x14ac:dyDescent="0.2">
      <c r="A30" s="4">
        <v>-0.19900000000000001</v>
      </c>
      <c r="B30" s="4">
        <v>-1.9900000000000001E-4</v>
      </c>
      <c r="C30" s="5"/>
      <c r="J30">
        <f t="shared" si="0"/>
        <v>-3.9601000000000003E-5</v>
      </c>
      <c r="K30" s="5">
        <f t="shared" si="1"/>
        <v>-9.7788697788697796</v>
      </c>
    </row>
    <row r="31" spans="1:19" x14ac:dyDescent="0.2">
      <c r="A31" s="4">
        <v>-0.20899999999999999</v>
      </c>
      <c r="B31" s="4">
        <v>-2.0599999999999999E-4</v>
      </c>
      <c r="C31" s="5"/>
      <c r="J31">
        <f t="shared" si="0"/>
        <v>-4.3053999999999998E-5</v>
      </c>
      <c r="K31" s="5">
        <f t="shared" si="1"/>
        <v>-10.122850122850123</v>
      </c>
    </row>
    <row r="32" spans="1:19" x14ac:dyDescent="0.2">
      <c r="A32" s="4">
        <v>-0.219</v>
      </c>
      <c r="B32" s="4">
        <v>-2.13E-4</v>
      </c>
      <c r="C32" s="5"/>
      <c r="J32">
        <f t="shared" si="0"/>
        <v>-4.6647000000000002E-5</v>
      </c>
      <c r="K32" s="5">
        <f t="shared" si="1"/>
        <v>-10.466830466830466</v>
      </c>
    </row>
    <row r="33" spans="1:11" x14ac:dyDescent="0.2">
      <c r="A33" s="4">
        <v>-0.22900000000000001</v>
      </c>
      <c r="B33" s="4">
        <v>-2.2100000000000001E-4</v>
      </c>
      <c r="C33" s="5"/>
      <c r="J33">
        <f t="shared" si="0"/>
        <v>-5.0609000000000003E-5</v>
      </c>
      <c r="K33" s="5">
        <f t="shared" si="1"/>
        <v>-10.85995085995086</v>
      </c>
    </row>
    <row r="34" spans="1:11" x14ac:dyDescent="0.2">
      <c r="A34" s="4">
        <v>-0.23899999999999999</v>
      </c>
      <c r="B34" s="4">
        <v>-2.2800000000000001E-4</v>
      </c>
      <c r="C34" s="5"/>
      <c r="J34">
        <f t="shared" si="0"/>
        <v>-5.4491999999999999E-5</v>
      </c>
      <c r="K34" s="5">
        <f t="shared" si="1"/>
        <v>-11.203931203931205</v>
      </c>
    </row>
    <row r="35" spans="1:11" x14ac:dyDescent="0.2">
      <c r="A35" s="4">
        <v>-0.249</v>
      </c>
      <c r="B35" s="4">
        <v>-2.3599999999999999E-4</v>
      </c>
      <c r="C35" s="5"/>
      <c r="J35">
        <f t="shared" si="0"/>
        <v>-5.8763999999999995E-5</v>
      </c>
      <c r="K35" s="5">
        <f t="shared" si="1"/>
        <v>-11.597051597051596</v>
      </c>
    </row>
    <row r="36" spans="1:11" x14ac:dyDescent="0.2">
      <c r="A36" s="4">
        <v>-0.25900000000000001</v>
      </c>
      <c r="B36" s="4">
        <v>-2.4399999999999999E-4</v>
      </c>
      <c r="C36" s="5"/>
      <c r="J36">
        <f t="shared" si="0"/>
        <v>-6.3195999999999996E-5</v>
      </c>
      <c r="K36" s="5">
        <f t="shared" si="1"/>
        <v>-11.990171990171991</v>
      </c>
    </row>
    <row r="37" spans="1:11" x14ac:dyDescent="0.2">
      <c r="A37" s="4">
        <v>-0.26900000000000002</v>
      </c>
      <c r="B37" s="4">
        <v>-2.5300000000000002E-4</v>
      </c>
      <c r="C37" s="5"/>
      <c r="J37">
        <f t="shared" si="0"/>
        <v>-6.8057000000000016E-5</v>
      </c>
      <c r="K37" s="5">
        <f t="shared" si="1"/>
        <v>-12.432432432432433</v>
      </c>
    </row>
    <row r="38" spans="1:11" x14ac:dyDescent="0.2">
      <c r="A38" s="4">
        <v>-0.27900000000000003</v>
      </c>
      <c r="B38" s="4">
        <v>-2.6200000000000003E-4</v>
      </c>
      <c r="C38" s="5"/>
      <c r="J38">
        <f t="shared" si="0"/>
        <v>-7.3098000000000011E-5</v>
      </c>
      <c r="K38" s="5">
        <f t="shared" si="1"/>
        <v>-12.874692874692876</v>
      </c>
    </row>
    <row r="39" spans="1:11" x14ac:dyDescent="0.2">
      <c r="A39" s="4">
        <v>-0.28899999999999998</v>
      </c>
      <c r="B39" s="4">
        <v>-2.7099999999999997E-4</v>
      </c>
      <c r="C39" s="5"/>
      <c r="J39">
        <f t="shared" si="0"/>
        <v>-7.8318999999999993E-5</v>
      </c>
      <c r="K39" s="5">
        <f t="shared" si="1"/>
        <v>-13.316953316953315</v>
      </c>
    </row>
    <row r="40" spans="1:11" x14ac:dyDescent="0.2">
      <c r="A40" s="4">
        <v>-0.29899999999999999</v>
      </c>
      <c r="B40" s="4">
        <v>-2.81E-4</v>
      </c>
      <c r="C40" s="5"/>
      <c r="J40">
        <f t="shared" si="0"/>
        <v>-8.4018999999999996E-5</v>
      </c>
      <c r="K40" s="5">
        <f t="shared" si="1"/>
        <v>-13.808353808353809</v>
      </c>
    </row>
    <row r="41" spans="1:11" x14ac:dyDescent="0.2">
      <c r="A41" s="4">
        <v>-0.309</v>
      </c>
      <c r="B41" s="4">
        <v>-2.9100000000000003E-4</v>
      </c>
      <c r="C41" s="5"/>
      <c r="J41">
        <f t="shared" si="0"/>
        <v>-8.9919000000000004E-5</v>
      </c>
      <c r="K41" s="5">
        <f t="shared" si="1"/>
        <v>-14.299754299754301</v>
      </c>
    </row>
    <row r="42" spans="1:11" x14ac:dyDescent="0.2">
      <c r="A42" s="4">
        <v>-0.31900000000000001</v>
      </c>
      <c r="B42" s="4">
        <v>-3.01E-4</v>
      </c>
      <c r="C42" s="5"/>
      <c r="J42">
        <f t="shared" si="0"/>
        <v>-9.6019000000000003E-5</v>
      </c>
      <c r="K42" s="5">
        <f t="shared" si="1"/>
        <v>-14.79115479115479</v>
      </c>
    </row>
    <row r="43" spans="1:11" x14ac:dyDescent="0.2">
      <c r="A43" s="4">
        <v>-0.32900000000000001</v>
      </c>
      <c r="B43" s="4">
        <v>-3.1199999999999999E-4</v>
      </c>
      <c r="C43" s="5"/>
      <c r="J43">
        <f t="shared" si="0"/>
        <v>-1.02648E-4</v>
      </c>
      <c r="K43" s="5">
        <f t="shared" si="1"/>
        <v>-15.331695331695332</v>
      </c>
    </row>
    <row r="44" spans="1:11" x14ac:dyDescent="0.2">
      <c r="A44" s="4">
        <v>-0.33900000000000002</v>
      </c>
      <c r="B44" s="4">
        <v>-3.2299999999999999E-4</v>
      </c>
      <c r="C44" s="5"/>
      <c r="J44">
        <f t="shared" si="0"/>
        <v>-1.09497E-4</v>
      </c>
      <c r="K44" s="5">
        <f t="shared" si="1"/>
        <v>-15.872235872235873</v>
      </c>
    </row>
    <row r="45" spans="1:11" x14ac:dyDescent="0.2">
      <c r="A45" s="4">
        <v>-0.34899999999999998</v>
      </c>
      <c r="B45" s="4">
        <v>-3.3399999999999999E-4</v>
      </c>
      <c r="C45" s="5"/>
      <c r="J45">
        <f t="shared" si="0"/>
        <v>-1.1656599999999998E-4</v>
      </c>
      <c r="K45" s="5">
        <f t="shared" si="1"/>
        <v>-16.41277641277641</v>
      </c>
    </row>
    <row r="46" spans="1:11" x14ac:dyDescent="0.2">
      <c r="A46" s="4">
        <v>-0.35899999999999999</v>
      </c>
      <c r="B46" s="4">
        <v>-3.4699999999999998E-4</v>
      </c>
      <c r="C46" s="5"/>
      <c r="J46">
        <f t="shared" si="0"/>
        <v>-1.2457299999999997E-4</v>
      </c>
      <c r="K46" s="5">
        <f t="shared" si="1"/>
        <v>-17.051597051597049</v>
      </c>
    </row>
    <row r="47" spans="1:11" x14ac:dyDescent="0.2">
      <c r="A47" s="4">
        <v>-0.36899999999999999</v>
      </c>
      <c r="B47" s="4">
        <v>-3.59E-4</v>
      </c>
      <c r="C47" s="5"/>
      <c r="J47">
        <f t="shared" si="0"/>
        <v>-1.32471E-4</v>
      </c>
      <c r="K47" s="5">
        <f t="shared" si="1"/>
        <v>-17.64127764127764</v>
      </c>
    </row>
    <row r="48" spans="1:11" x14ac:dyDescent="0.2">
      <c r="A48" s="4">
        <v>-0.379</v>
      </c>
      <c r="B48" s="4">
        <v>-3.7199999999999999E-4</v>
      </c>
      <c r="C48" s="5"/>
      <c r="J48">
        <f t="shared" si="0"/>
        <v>-1.4098799999999999E-4</v>
      </c>
      <c r="K48" s="5">
        <f t="shared" si="1"/>
        <v>-18.280098280098279</v>
      </c>
    </row>
    <row r="49" spans="1:11" x14ac:dyDescent="0.2">
      <c r="A49" s="4">
        <v>-0.38900000000000001</v>
      </c>
      <c r="B49" s="4">
        <v>-3.8499999999999998E-4</v>
      </c>
      <c r="C49" s="5"/>
      <c r="J49">
        <f t="shared" si="0"/>
        <v>-1.49765E-4</v>
      </c>
      <c r="K49" s="5">
        <f t="shared" si="1"/>
        <v>-18.918918918918916</v>
      </c>
    </row>
    <row r="50" spans="1:11" x14ac:dyDescent="0.2">
      <c r="A50" s="4">
        <v>-0.4</v>
      </c>
      <c r="B50" s="4">
        <v>-3.9800000000000002E-4</v>
      </c>
      <c r="C50" s="5"/>
      <c r="J50">
        <f t="shared" si="0"/>
        <v>-1.5920000000000002E-4</v>
      </c>
      <c r="K50" s="5">
        <f t="shared" si="1"/>
        <v>-19.557739557739559</v>
      </c>
    </row>
    <row r="51" spans="1:11" x14ac:dyDescent="0.2">
      <c r="A51" s="4">
        <v>-0.41</v>
      </c>
      <c r="B51" s="4">
        <v>-4.1199999999999999E-4</v>
      </c>
      <c r="C51" s="5"/>
      <c r="J51">
        <f t="shared" si="0"/>
        <v>-1.6891999999999998E-4</v>
      </c>
      <c r="K51" s="5">
        <f t="shared" si="1"/>
        <v>-20.245700245700245</v>
      </c>
    </row>
    <row r="52" spans="1:11" x14ac:dyDescent="0.2">
      <c r="A52" s="4">
        <v>-0.42</v>
      </c>
      <c r="B52" s="4">
        <v>-4.26E-4</v>
      </c>
      <c r="C52" s="5"/>
      <c r="J52">
        <f t="shared" si="0"/>
        <v>-1.7892E-4</v>
      </c>
      <c r="K52" s="5">
        <f t="shared" si="1"/>
        <v>-20.933660933660931</v>
      </c>
    </row>
    <row r="53" spans="1:11" x14ac:dyDescent="0.2">
      <c r="A53" s="4">
        <v>-0.43</v>
      </c>
      <c r="B53" s="4">
        <v>-4.4099999999999999E-4</v>
      </c>
      <c r="C53" s="5"/>
      <c r="J53">
        <f t="shared" si="0"/>
        <v>-1.8962999999999999E-4</v>
      </c>
      <c r="K53" s="5">
        <f t="shared" si="1"/>
        <v>-21.670761670761671</v>
      </c>
    </row>
    <row r="54" spans="1:11" x14ac:dyDescent="0.2">
      <c r="A54" s="4">
        <v>-0.44</v>
      </c>
      <c r="B54" s="4">
        <v>-4.5600000000000003E-4</v>
      </c>
      <c r="C54" s="5"/>
      <c r="J54">
        <f t="shared" si="0"/>
        <v>-2.0064E-4</v>
      </c>
      <c r="K54" s="5">
        <f t="shared" si="1"/>
        <v>-22.40786240786241</v>
      </c>
    </row>
    <row r="55" spans="1:11" x14ac:dyDescent="0.2">
      <c r="A55" s="4">
        <v>-0.45</v>
      </c>
      <c r="B55" s="4">
        <v>-4.73E-4</v>
      </c>
      <c r="C55" s="5"/>
      <c r="J55">
        <f t="shared" si="0"/>
        <v>-2.1285E-4</v>
      </c>
      <c r="K55" s="5">
        <f t="shared" si="1"/>
        <v>-23.243243243243246</v>
      </c>
    </row>
    <row r="56" spans="1:11" x14ac:dyDescent="0.2">
      <c r="A56" s="4">
        <v>-0.46</v>
      </c>
      <c r="B56" s="4">
        <v>-4.8899999999999996E-4</v>
      </c>
      <c r="C56" s="5"/>
      <c r="J56">
        <f t="shared" si="0"/>
        <v>-2.2494E-4</v>
      </c>
      <c r="K56" s="5">
        <f t="shared" si="1"/>
        <v>-24.029484029484028</v>
      </c>
    </row>
    <row r="57" spans="1:11" x14ac:dyDescent="0.2">
      <c r="A57" s="4">
        <v>-0.47</v>
      </c>
      <c r="B57" s="4">
        <v>-5.0600000000000005E-4</v>
      </c>
      <c r="C57" s="5"/>
      <c r="J57">
        <f t="shared" si="0"/>
        <v>-2.3782E-4</v>
      </c>
      <c r="K57" s="5">
        <f t="shared" si="1"/>
        <v>-24.864864864864867</v>
      </c>
    </row>
    <row r="58" spans="1:11" x14ac:dyDescent="0.2">
      <c r="A58" s="4">
        <v>-0.48</v>
      </c>
      <c r="B58" s="4">
        <v>-5.22E-4</v>
      </c>
      <c r="C58" s="5"/>
      <c r="J58">
        <f t="shared" si="0"/>
        <v>-2.5055999999999999E-4</v>
      </c>
      <c r="K58" s="5">
        <f t="shared" si="1"/>
        <v>-25.651105651105652</v>
      </c>
    </row>
    <row r="59" spans="1:11" x14ac:dyDescent="0.2">
      <c r="A59" s="4">
        <v>-0.49</v>
      </c>
      <c r="B59" s="4">
        <v>-5.4000000000000001E-4</v>
      </c>
      <c r="C59" s="5"/>
      <c r="J59">
        <f t="shared" si="0"/>
        <v>-2.6459999999999998E-4</v>
      </c>
      <c r="K59" s="5">
        <f t="shared" si="1"/>
        <v>-26.535626535626538</v>
      </c>
    </row>
    <row r="60" spans="1:11" x14ac:dyDescent="0.2">
      <c r="A60" s="4">
        <v>-0.5</v>
      </c>
      <c r="B60" s="4">
        <v>-5.5699999999999999E-4</v>
      </c>
      <c r="C60" s="5"/>
      <c r="J60">
        <f t="shared" si="0"/>
        <v>-2.7849999999999999E-4</v>
      </c>
      <c r="K60" s="5">
        <f t="shared" si="1"/>
        <v>-27.371007371007369</v>
      </c>
    </row>
    <row r="61" spans="1:11" x14ac:dyDescent="0.2">
      <c r="A61" s="4">
        <v>-0.5</v>
      </c>
      <c r="B61" s="4">
        <v>-5.5900000000000004E-4</v>
      </c>
      <c r="C61" s="5"/>
      <c r="J61">
        <f t="shared" si="0"/>
        <v>-2.7950000000000002E-4</v>
      </c>
      <c r="K61" s="5">
        <f t="shared" si="1"/>
        <v>-27.469287469287472</v>
      </c>
    </row>
    <row r="62" spans="1:11" x14ac:dyDescent="0.2">
      <c r="A62" s="4">
        <v>-0.49</v>
      </c>
      <c r="B62" s="4">
        <v>-5.4699999999999996E-4</v>
      </c>
      <c r="C62" s="5"/>
      <c r="J62">
        <f t="shared" si="0"/>
        <v>-2.6802999999999999E-4</v>
      </c>
      <c r="K62" s="5">
        <f t="shared" si="1"/>
        <v>-26.879606879606875</v>
      </c>
    </row>
    <row r="63" spans="1:11" x14ac:dyDescent="0.2">
      <c r="A63" s="4">
        <v>-0.48</v>
      </c>
      <c r="B63" s="4">
        <v>-5.3399999999999997E-4</v>
      </c>
      <c r="C63" s="5"/>
      <c r="J63">
        <f t="shared" si="0"/>
        <v>-2.5631999999999999E-4</v>
      </c>
      <c r="K63" s="5">
        <f t="shared" si="1"/>
        <v>-26.240786240786235</v>
      </c>
    </row>
    <row r="64" spans="1:11" x14ac:dyDescent="0.2">
      <c r="A64" s="4">
        <v>-0.47</v>
      </c>
      <c r="B64" s="4">
        <v>-5.2099999999999998E-4</v>
      </c>
      <c r="C64" s="5"/>
      <c r="J64">
        <f t="shared" si="0"/>
        <v>-2.4486999999999995E-4</v>
      </c>
      <c r="K64" s="5">
        <f t="shared" si="1"/>
        <v>-25.601965601965603</v>
      </c>
    </row>
    <row r="65" spans="1:11" x14ac:dyDescent="0.2">
      <c r="A65" s="4">
        <v>-0.46</v>
      </c>
      <c r="B65" s="4">
        <v>-5.0799999999999999E-4</v>
      </c>
      <c r="C65" s="5"/>
      <c r="J65">
        <f t="shared" si="0"/>
        <v>-2.3368E-4</v>
      </c>
      <c r="K65" s="5">
        <f t="shared" si="1"/>
        <v>-24.963144963144963</v>
      </c>
    </row>
    <row r="66" spans="1:11" x14ac:dyDescent="0.2">
      <c r="A66" s="4">
        <v>-0.45</v>
      </c>
      <c r="B66" s="4">
        <v>-4.95E-4</v>
      </c>
      <c r="C66" s="5"/>
      <c r="J66">
        <f t="shared" si="0"/>
        <v>-2.2274999999999999E-4</v>
      </c>
      <c r="K66" s="5">
        <f t="shared" si="1"/>
        <v>-24.324324324324323</v>
      </c>
    </row>
    <row r="67" spans="1:11" x14ac:dyDescent="0.2">
      <c r="A67" s="4">
        <v>-0.44</v>
      </c>
      <c r="B67" s="4">
        <v>-4.8299999999999998E-4</v>
      </c>
      <c r="C67" s="5"/>
      <c r="J67">
        <f t="shared" si="0"/>
        <v>-2.1251999999999998E-4</v>
      </c>
      <c r="K67" s="5">
        <f t="shared" si="1"/>
        <v>-23.734643734643733</v>
      </c>
    </row>
    <row r="68" spans="1:11" x14ac:dyDescent="0.2">
      <c r="A68" s="4">
        <v>-0.43</v>
      </c>
      <c r="B68" s="4">
        <v>-4.6999999999999999E-4</v>
      </c>
      <c r="C68" s="5"/>
      <c r="J68">
        <f t="shared" si="0"/>
        <v>-2.0209999999999998E-4</v>
      </c>
      <c r="K68" s="5">
        <f t="shared" si="1"/>
        <v>-23.095823095823093</v>
      </c>
    </row>
    <row r="69" spans="1:11" x14ac:dyDescent="0.2">
      <c r="A69" s="4">
        <v>-0.42</v>
      </c>
      <c r="B69" s="4">
        <v>-4.5800000000000002E-4</v>
      </c>
      <c r="C69" s="5"/>
      <c r="J69">
        <f t="shared" si="0"/>
        <v>-1.9236000000000001E-4</v>
      </c>
      <c r="K69" s="5">
        <f t="shared" si="1"/>
        <v>-22.506142506142506</v>
      </c>
    </row>
    <row r="70" spans="1:11" x14ac:dyDescent="0.2">
      <c r="A70" s="4">
        <v>-0.41</v>
      </c>
      <c r="B70" s="4">
        <v>-4.4499999999999997E-4</v>
      </c>
      <c r="C70" s="5"/>
      <c r="J70">
        <f t="shared" si="0"/>
        <v>-1.8244999999999999E-4</v>
      </c>
      <c r="K70" s="5">
        <f t="shared" si="1"/>
        <v>-21.867321867321866</v>
      </c>
    </row>
    <row r="71" spans="1:11" x14ac:dyDescent="0.2">
      <c r="A71" s="4">
        <v>-0.4</v>
      </c>
      <c r="B71" s="4">
        <v>-4.3300000000000001E-4</v>
      </c>
      <c r="C71" s="5"/>
      <c r="J71">
        <f t="shared" si="0"/>
        <v>-1.7320000000000001E-4</v>
      </c>
      <c r="K71" s="5">
        <f t="shared" si="1"/>
        <v>-21.277641277641276</v>
      </c>
    </row>
    <row r="72" spans="1:11" x14ac:dyDescent="0.2">
      <c r="A72" s="4">
        <v>-0.38900000000000001</v>
      </c>
      <c r="B72" s="4">
        <v>-4.2099999999999999E-4</v>
      </c>
      <c r="C72" s="5"/>
      <c r="J72">
        <f t="shared" si="0"/>
        <v>-1.63769E-4</v>
      </c>
      <c r="K72" s="5">
        <f t="shared" si="1"/>
        <v>-20.687960687960686</v>
      </c>
    </row>
    <row r="73" spans="1:11" x14ac:dyDescent="0.2">
      <c r="A73" s="4">
        <v>-0.379</v>
      </c>
      <c r="B73" s="4">
        <v>-4.0900000000000002E-4</v>
      </c>
      <c r="C73" s="5"/>
      <c r="J73">
        <f t="shared" si="0"/>
        <v>-1.5501100000000001E-4</v>
      </c>
      <c r="K73" s="5">
        <f t="shared" si="1"/>
        <v>-20.0982800982801</v>
      </c>
    </row>
    <row r="74" spans="1:11" x14ac:dyDescent="0.2">
      <c r="A74" s="4">
        <v>-0.36899999999999999</v>
      </c>
      <c r="B74" s="4">
        <v>-3.97E-4</v>
      </c>
      <c r="C74" s="5"/>
      <c r="J74">
        <f t="shared" si="0"/>
        <v>-1.4649300000000001E-4</v>
      </c>
      <c r="K74" s="5">
        <f t="shared" si="1"/>
        <v>-19.508599508599509</v>
      </c>
    </row>
    <row r="75" spans="1:11" x14ac:dyDescent="0.2">
      <c r="A75" s="4">
        <v>-0.35899999999999999</v>
      </c>
      <c r="B75" s="4">
        <v>-3.8499999999999998E-4</v>
      </c>
      <c r="C75" s="5"/>
      <c r="J75">
        <f t="shared" ref="J75:J138" si="2">-(B75*A75)</f>
        <v>-1.3821499999999999E-4</v>
      </c>
      <c r="K75" s="5">
        <f t="shared" ref="K75:K138" si="3">B75*1000/$D$7</f>
        <v>-18.918918918918916</v>
      </c>
    </row>
    <row r="76" spans="1:11" x14ac:dyDescent="0.2">
      <c r="A76" s="4">
        <v>-0.34899999999999998</v>
      </c>
      <c r="B76" s="4">
        <v>-3.7399999999999998E-4</v>
      </c>
      <c r="C76" s="5"/>
      <c r="J76">
        <f t="shared" si="2"/>
        <v>-1.3052599999999998E-4</v>
      </c>
      <c r="K76" s="5">
        <f t="shared" si="3"/>
        <v>-18.378378378378379</v>
      </c>
    </row>
    <row r="77" spans="1:11" x14ac:dyDescent="0.2">
      <c r="A77" s="4">
        <v>-0.33900000000000002</v>
      </c>
      <c r="B77" s="4">
        <v>-3.6299999999999999E-4</v>
      </c>
      <c r="C77" s="5"/>
      <c r="J77">
        <f t="shared" si="2"/>
        <v>-1.2305700000000001E-4</v>
      </c>
      <c r="K77" s="5">
        <f t="shared" si="3"/>
        <v>-17.837837837837839</v>
      </c>
    </row>
    <row r="78" spans="1:11" x14ac:dyDescent="0.2">
      <c r="A78" s="4">
        <v>-0.32900000000000001</v>
      </c>
      <c r="B78" s="4">
        <v>-3.5199999999999999E-4</v>
      </c>
      <c r="C78" s="5"/>
      <c r="J78">
        <f t="shared" si="2"/>
        <v>-1.15808E-4</v>
      </c>
      <c r="K78" s="5">
        <f t="shared" si="3"/>
        <v>-17.297297297297295</v>
      </c>
    </row>
    <row r="79" spans="1:11" x14ac:dyDescent="0.2">
      <c r="A79" s="4">
        <v>-0.31900000000000001</v>
      </c>
      <c r="B79" s="4">
        <v>-3.4099999999999999E-4</v>
      </c>
      <c r="C79" s="5"/>
      <c r="J79">
        <f t="shared" si="2"/>
        <v>-1.08779E-4</v>
      </c>
      <c r="K79" s="5">
        <f t="shared" si="3"/>
        <v>-16.756756756756754</v>
      </c>
    </row>
    <row r="80" spans="1:11" x14ac:dyDescent="0.2">
      <c r="A80" s="4">
        <v>-0.309</v>
      </c>
      <c r="B80" s="4">
        <v>-3.3E-4</v>
      </c>
      <c r="C80" s="5"/>
      <c r="J80">
        <f t="shared" si="2"/>
        <v>-1.0197E-4</v>
      </c>
      <c r="K80" s="5">
        <f t="shared" si="3"/>
        <v>-16.216216216216218</v>
      </c>
    </row>
    <row r="81" spans="1:11" x14ac:dyDescent="0.2">
      <c r="A81" s="4">
        <v>-0.29899999999999999</v>
      </c>
      <c r="B81" s="4">
        <v>-3.2000000000000003E-4</v>
      </c>
      <c r="C81" s="5"/>
      <c r="J81">
        <f t="shared" si="2"/>
        <v>-9.5680000000000005E-5</v>
      </c>
      <c r="K81" s="5">
        <f t="shared" si="3"/>
        <v>-15.724815724815725</v>
      </c>
    </row>
    <row r="82" spans="1:11" x14ac:dyDescent="0.2">
      <c r="A82" s="4">
        <v>-0.28899999999999998</v>
      </c>
      <c r="B82" s="4">
        <v>-3.1E-4</v>
      </c>
      <c r="C82" s="5"/>
      <c r="J82">
        <f t="shared" si="2"/>
        <v>-8.9589999999999988E-5</v>
      </c>
      <c r="K82" s="5">
        <f t="shared" si="3"/>
        <v>-15.233415233415233</v>
      </c>
    </row>
    <row r="83" spans="1:11" x14ac:dyDescent="0.2">
      <c r="A83" s="4">
        <v>-0.27900000000000003</v>
      </c>
      <c r="B83" s="4">
        <v>-2.9999999999999997E-4</v>
      </c>
      <c r="C83" s="5"/>
      <c r="J83">
        <f t="shared" si="2"/>
        <v>-8.3700000000000002E-5</v>
      </c>
      <c r="K83" s="5">
        <f t="shared" si="3"/>
        <v>-14.742014742014742</v>
      </c>
    </row>
    <row r="84" spans="1:11" x14ac:dyDescent="0.2">
      <c r="A84" s="4">
        <v>-0.26900000000000002</v>
      </c>
      <c r="B84" s="4">
        <v>-2.9E-4</v>
      </c>
      <c r="C84" s="5"/>
      <c r="J84">
        <f t="shared" si="2"/>
        <v>-7.8010000000000007E-5</v>
      </c>
      <c r="K84" s="5">
        <f t="shared" si="3"/>
        <v>-14.25061425061425</v>
      </c>
    </row>
    <row r="85" spans="1:11" x14ac:dyDescent="0.2">
      <c r="A85" s="4">
        <v>-0.25900000000000001</v>
      </c>
      <c r="B85" s="4">
        <v>-2.7999999999999998E-4</v>
      </c>
      <c r="C85" s="5"/>
      <c r="J85">
        <f t="shared" si="2"/>
        <v>-7.251999999999999E-5</v>
      </c>
      <c r="K85" s="5">
        <f t="shared" si="3"/>
        <v>-13.759213759213758</v>
      </c>
    </row>
    <row r="86" spans="1:11" x14ac:dyDescent="0.2">
      <c r="A86" s="4">
        <v>-0.249</v>
      </c>
      <c r="B86" s="4">
        <v>-2.7099999999999997E-4</v>
      </c>
      <c r="C86" s="5"/>
      <c r="J86">
        <f t="shared" si="2"/>
        <v>-6.7478999999999995E-5</v>
      </c>
      <c r="K86" s="5">
        <f t="shared" si="3"/>
        <v>-13.316953316953315</v>
      </c>
    </row>
    <row r="87" spans="1:11" x14ac:dyDescent="0.2">
      <c r="A87" s="4">
        <v>-0.23899999999999999</v>
      </c>
      <c r="B87" s="4">
        <v>-2.6200000000000003E-4</v>
      </c>
      <c r="C87" s="5"/>
      <c r="J87">
        <f t="shared" si="2"/>
        <v>-6.2618000000000003E-5</v>
      </c>
      <c r="K87" s="5">
        <f t="shared" si="3"/>
        <v>-12.874692874692876</v>
      </c>
    </row>
    <row r="88" spans="1:11" x14ac:dyDescent="0.2">
      <c r="A88" s="4">
        <v>-0.22900000000000001</v>
      </c>
      <c r="B88" s="4">
        <v>-2.5300000000000002E-4</v>
      </c>
      <c r="C88" s="5"/>
      <c r="J88">
        <f t="shared" si="2"/>
        <v>-5.7937000000000005E-5</v>
      </c>
      <c r="K88" s="5">
        <f t="shared" si="3"/>
        <v>-12.432432432432433</v>
      </c>
    </row>
    <row r="89" spans="1:11" x14ac:dyDescent="0.2">
      <c r="A89" s="4">
        <v>-0.219</v>
      </c>
      <c r="B89" s="4">
        <v>-2.4399999999999999E-4</v>
      </c>
      <c r="C89" s="5"/>
      <c r="J89">
        <f t="shared" si="2"/>
        <v>-5.3436000000000001E-5</v>
      </c>
      <c r="K89" s="5">
        <f t="shared" si="3"/>
        <v>-11.990171990171991</v>
      </c>
    </row>
    <row r="90" spans="1:11" x14ac:dyDescent="0.2">
      <c r="A90" s="4">
        <v>-0.20899999999999999</v>
      </c>
      <c r="B90" s="4">
        <v>-2.3599999999999999E-4</v>
      </c>
      <c r="C90" s="5"/>
      <c r="J90">
        <f t="shared" si="2"/>
        <v>-4.9323999999999997E-5</v>
      </c>
      <c r="K90" s="5">
        <f t="shared" si="3"/>
        <v>-11.597051597051596</v>
      </c>
    </row>
    <row r="91" spans="1:11" x14ac:dyDescent="0.2">
      <c r="A91" s="4">
        <v>-0.19900000000000001</v>
      </c>
      <c r="B91" s="4">
        <v>-2.2800000000000001E-4</v>
      </c>
      <c r="C91" s="5"/>
      <c r="J91">
        <f t="shared" si="2"/>
        <v>-4.5372000000000005E-5</v>
      </c>
      <c r="K91" s="5">
        <f t="shared" si="3"/>
        <v>-11.203931203931205</v>
      </c>
    </row>
    <row r="92" spans="1:11" x14ac:dyDescent="0.2">
      <c r="A92" s="4">
        <v>-0.188</v>
      </c>
      <c r="B92" s="4">
        <v>-2.2000000000000001E-4</v>
      </c>
      <c r="C92" s="5"/>
      <c r="J92">
        <f t="shared" si="2"/>
        <v>-4.1360000000000004E-5</v>
      </c>
      <c r="K92" s="5">
        <f t="shared" si="3"/>
        <v>-10.810810810810811</v>
      </c>
    </row>
    <row r="93" spans="1:11" x14ac:dyDescent="0.2">
      <c r="A93" s="4">
        <v>-0.17799999999999999</v>
      </c>
      <c r="B93" s="4">
        <v>-2.12E-4</v>
      </c>
      <c r="C93" s="5"/>
      <c r="J93">
        <f t="shared" si="2"/>
        <v>-3.7735999999999999E-5</v>
      </c>
      <c r="K93" s="5">
        <f t="shared" si="3"/>
        <v>-10.417690417690418</v>
      </c>
    </row>
    <row r="94" spans="1:11" x14ac:dyDescent="0.2">
      <c r="A94" s="4">
        <v>-0.16800000000000001</v>
      </c>
      <c r="B94" s="4">
        <v>-2.04E-4</v>
      </c>
      <c r="C94" s="5"/>
      <c r="J94">
        <f t="shared" si="2"/>
        <v>-3.4272E-5</v>
      </c>
      <c r="K94" s="5">
        <f t="shared" si="3"/>
        <v>-10.024570024570023</v>
      </c>
    </row>
    <row r="95" spans="1:11" x14ac:dyDescent="0.2">
      <c r="A95" s="4">
        <v>-0.158</v>
      </c>
      <c r="B95" s="4">
        <v>-1.9699999999999999E-4</v>
      </c>
      <c r="C95" s="5"/>
      <c r="J95">
        <f t="shared" si="2"/>
        <v>-3.1126E-5</v>
      </c>
      <c r="K95" s="5">
        <f t="shared" si="3"/>
        <v>-9.6805896805896801</v>
      </c>
    </row>
    <row r="96" spans="1:11" x14ac:dyDescent="0.2">
      <c r="A96" s="4">
        <v>-0.14799999999999999</v>
      </c>
      <c r="B96" s="4">
        <v>-1.8900000000000001E-4</v>
      </c>
      <c r="C96" s="5"/>
      <c r="J96">
        <f t="shared" si="2"/>
        <v>-2.7971999999999999E-5</v>
      </c>
      <c r="K96" s="5">
        <f t="shared" si="3"/>
        <v>-9.2874692874692872</v>
      </c>
    </row>
    <row r="97" spans="1:11" x14ac:dyDescent="0.2">
      <c r="A97" s="4">
        <v>-0.13800000000000001</v>
      </c>
      <c r="B97" s="4">
        <v>-1.8200000000000001E-4</v>
      </c>
      <c r="C97" s="5"/>
      <c r="J97">
        <f t="shared" si="2"/>
        <v>-2.5116000000000001E-5</v>
      </c>
      <c r="K97" s="5">
        <f t="shared" si="3"/>
        <v>-8.9434889434889424</v>
      </c>
    </row>
    <row r="98" spans="1:11" x14ac:dyDescent="0.2">
      <c r="A98" s="4">
        <v>-0.128</v>
      </c>
      <c r="B98" s="4">
        <v>-1.75E-4</v>
      </c>
      <c r="C98" s="5"/>
      <c r="J98">
        <f t="shared" si="2"/>
        <v>-2.2399999999999999E-5</v>
      </c>
      <c r="K98" s="5">
        <f t="shared" si="3"/>
        <v>-8.5995085995085994</v>
      </c>
    </row>
    <row r="99" spans="1:11" x14ac:dyDescent="0.2">
      <c r="A99" s="4">
        <v>-0.11799999999999999</v>
      </c>
      <c r="B99" s="4">
        <v>-1.6799999999999999E-4</v>
      </c>
      <c r="C99" s="5"/>
      <c r="J99">
        <f t="shared" si="2"/>
        <v>-1.9823999999999999E-5</v>
      </c>
      <c r="K99" s="5">
        <f t="shared" si="3"/>
        <v>-8.2555282555282545</v>
      </c>
    </row>
    <row r="100" spans="1:11" x14ac:dyDescent="0.2">
      <c r="A100" s="4">
        <v>-0.108</v>
      </c>
      <c r="B100" s="4">
        <v>-1.6100000000000001E-4</v>
      </c>
      <c r="C100" s="5"/>
      <c r="J100">
        <f t="shared" si="2"/>
        <v>-1.7388E-5</v>
      </c>
      <c r="K100" s="5">
        <f t="shared" si="3"/>
        <v>-7.9115479115479115</v>
      </c>
    </row>
    <row r="101" spans="1:11" x14ac:dyDescent="0.2">
      <c r="A101" s="4">
        <v>-9.8000000000000004E-2</v>
      </c>
      <c r="B101" s="4">
        <v>-1.54E-4</v>
      </c>
      <c r="C101" s="5"/>
      <c r="J101">
        <f t="shared" si="2"/>
        <v>-1.5092000000000001E-5</v>
      </c>
      <c r="K101" s="5">
        <f t="shared" si="3"/>
        <v>-7.5675675675675675</v>
      </c>
    </row>
    <row r="102" spans="1:11" x14ac:dyDescent="0.2">
      <c r="A102" s="4">
        <v>-8.7999999999999995E-2</v>
      </c>
      <c r="B102" s="4">
        <v>-1.47E-4</v>
      </c>
      <c r="C102" s="5"/>
      <c r="J102">
        <f t="shared" si="2"/>
        <v>-1.2935999999999999E-5</v>
      </c>
      <c r="K102" s="5">
        <f t="shared" si="3"/>
        <v>-7.2235872235872236</v>
      </c>
    </row>
    <row r="103" spans="1:11" x14ac:dyDescent="0.2">
      <c r="A103" s="4">
        <v>-7.7899999999999997E-2</v>
      </c>
      <c r="B103" s="4">
        <v>-1.4100000000000001E-4</v>
      </c>
      <c r="C103" s="5"/>
      <c r="J103">
        <f t="shared" si="2"/>
        <v>-1.09839E-5</v>
      </c>
      <c r="K103" s="5">
        <f t="shared" si="3"/>
        <v>-6.9287469287469294</v>
      </c>
    </row>
    <row r="104" spans="1:11" x14ac:dyDescent="0.2">
      <c r="A104" s="4">
        <v>-6.7900000000000002E-2</v>
      </c>
      <c r="B104" s="4">
        <v>-1.34E-4</v>
      </c>
      <c r="C104" s="5"/>
      <c r="J104">
        <f t="shared" si="2"/>
        <v>-9.0986000000000013E-6</v>
      </c>
      <c r="K104" s="5">
        <f t="shared" si="3"/>
        <v>-6.5847665847665855</v>
      </c>
    </row>
    <row r="105" spans="1:11" x14ac:dyDescent="0.2">
      <c r="A105" s="4">
        <v>-5.7799999999999997E-2</v>
      </c>
      <c r="B105" s="4">
        <v>-1.27E-4</v>
      </c>
      <c r="C105" s="5"/>
      <c r="J105">
        <f t="shared" si="2"/>
        <v>-7.3405999999999996E-6</v>
      </c>
      <c r="K105" s="5">
        <f t="shared" si="3"/>
        <v>-6.2407862407862407</v>
      </c>
    </row>
    <row r="106" spans="1:11" x14ac:dyDescent="0.2">
      <c r="A106" s="4">
        <v>-4.7800000000000002E-2</v>
      </c>
      <c r="B106" s="4">
        <v>-1.2E-4</v>
      </c>
      <c r="C106" s="5"/>
      <c r="J106">
        <f t="shared" si="2"/>
        <v>-5.7360000000000006E-6</v>
      </c>
      <c r="K106" s="5">
        <f t="shared" si="3"/>
        <v>-5.8968058968058976</v>
      </c>
    </row>
    <row r="107" spans="1:11" x14ac:dyDescent="0.2">
      <c r="A107" s="4">
        <v>-3.7699999999999997E-2</v>
      </c>
      <c r="B107" s="4">
        <v>-1.13E-4</v>
      </c>
      <c r="C107" s="5"/>
      <c r="J107">
        <f t="shared" si="2"/>
        <v>-4.2600999999999992E-6</v>
      </c>
      <c r="K107" s="5">
        <f t="shared" si="3"/>
        <v>-5.5528255528255519</v>
      </c>
    </row>
    <row r="108" spans="1:11" x14ac:dyDescent="0.2">
      <c r="A108" s="4">
        <v>-2.7699999999999999E-2</v>
      </c>
      <c r="B108" s="4">
        <v>-1.05E-4</v>
      </c>
      <c r="C108" s="5"/>
      <c r="J108">
        <f t="shared" si="2"/>
        <v>-2.9085000000000002E-6</v>
      </c>
      <c r="K108" s="5">
        <f t="shared" si="3"/>
        <v>-5.15970515970516</v>
      </c>
    </row>
    <row r="109" spans="1:11" x14ac:dyDescent="0.2">
      <c r="A109" s="4">
        <v>-1.7600000000000001E-2</v>
      </c>
      <c r="B109" s="4">
        <v>-9.8099999999999999E-5</v>
      </c>
      <c r="C109" s="5"/>
      <c r="J109">
        <f t="shared" si="2"/>
        <v>-1.7265600000000001E-6</v>
      </c>
      <c r="K109" s="5">
        <f t="shared" si="3"/>
        <v>-4.8206388206388207</v>
      </c>
    </row>
    <row r="110" spans="1:11" x14ac:dyDescent="0.2">
      <c r="A110" s="4">
        <v>-7.5500000000000003E-3</v>
      </c>
      <c r="B110" s="4">
        <v>-9.0400000000000002E-5</v>
      </c>
      <c r="C110" s="5"/>
      <c r="J110">
        <f t="shared" si="2"/>
        <v>-6.8252000000000005E-7</v>
      </c>
      <c r="K110" s="5">
        <f t="shared" si="3"/>
        <v>-4.4422604422604426</v>
      </c>
    </row>
    <row r="111" spans="1:11" x14ac:dyDescent="0.2">
      <c r="A111" s="4">
        <v>2.5000000000000001E-3</v>
      </c>
      <c r="B111" s="4">
        <v>-8.2299999999999995E-5</v>
      </c>
      <c r="C111" s="5"/>
      <c r="J111">
        <f t="shared" si="2"/>
        <v>2.0575E-7</v>
      </c>
      <c r="K111" s="5">
        <f t="shared" si="3"/>
        <v>-4.0442260442260443</v>
      </c>
    </row>
    <row r="112" spans="1:11" x14ac:dyDescent="0.2">
      <c r="A112" s="4">
        <v>1.26E-2</v>
      </c>
      <c r="B112" s="4">
        <v>-7.3800000000000005E-5</v>
      </c>
      <c r="C112" s="5"/>
      <c r="J112">
        <f t="shared" si="2"/>
        <v>9.2988000000000007E-7</v>
      </c>
      <c r="K112" s="5">
        <f t="shared" si="3"/>
        <v>-3.6265356265356266</v>
      </c>
    </row>
    <row r="113" spans="1:11" x14ac:dyDescent="0.2">
      <c r="A113" s="4">
        <v>2.2599999999999999E-2</v>
      </c>
      <c r="B113" s="4">
        <v>-6.4900000000000005E-5</v>
      </c>
      <c r="C113" s="5"/>
      <c r="J113">
        <f t="shared" si="2"/>
        <v>1.4667400000000001E-6</v>
      </c>
      <c r="K113" s="5">
        <f t="shared" si="3"/>
        <v>-3.189189189189189</v>
      </c>
    </row>
    <row r="114" spans="1:11" x14ac:dyDescent="0.2">
      <c r="A114" s="4">
        <v>3.27E-2</v>
      </c>
      <c r="B114" s="4">
        <v>-5.5600000000000003E-5</v>
      </c>
      <c r="C114" s="5"/>
      <c r="J114">
        <f t="shared" si="2"/>
        <v>1.8181200000000001E-6</v>
      </c>
      <c r="K114" s="5">
        <f t="shared" si="3"/>
        <v>-2.7321867321867321</v>
      </c>
    </row>
    <row r="115" spans="1:11" x14ac:dyDescent="0.2">
      <c r="A115" s="4">
        <v>4.2700000000000002E-2</v>
      </c>
      <c r="B115" s="4">
        <v>-4.57E-5</v>
      </c>
      <c r="C115" s="5"/>
      <c r="J115">
        <f t="shared" si="2"/>
        <v>1.9513900000000002E-6</v>
      </c>
      <c r="K115" s="5">
        <f t="shared" si="3"/>
        <v>-2.2457002457002457</v>
      </c>
    </row>
    <row r="116" spans="1:11" x14ac:dyDescent="0.2">
      <c r="A116" s="4">
        <v>5.28E-2</v>
      </c>
      <c r="B116" s="4">
        <v>-3.5299999999999997E-5</v>
      </c>
      <c r="C116" s="5"/>
      <c r="J116">
        <f t="shared" si="2"/>
        <v>1.8638399999999999E-6</v>
      </c>
      <c r="K116" s="5">
        <f t="shared" si="3"/>
        <v>-1.7346437346437344</v>
      </c>
    </row>
    <row r="117" spans="1:11" x14ac:dyDescent="0.2">
      <c r="A117" s="4">
        <v>6.2799999999999995E-2</v>
      </c>
      <c r="B117" s="4">
        <v>-2.4300000000000001E-5</v>
      </c>
      <c r="C117" s="5"/>
      <c r="J117">
        <f t="shared" si="2"/>
        <v>1.5260399999999999E-6</v>
      </c>
      <c r="K117" s="5">
        <f t="shared" si="3"/>
        <v>-1.1941031941031941</v>
      </c>
    </row>
    <row r="118" spans="1:11" x14ac:dyDescent="0.2">
      <c r="A118" s="4">
        <v>7.2900000000000006E-2</v>
      </c>
      <c r="B118" s="4">
        <v>-1.26E-5</v>
      </c>
      <c r="C118" s="5"/>
      <c r="J118">
        <f t="shared" si="2"/>
        <v>9.1854000000000002E-7</v>
      </c>
      <c r="K118" s="5">
        <f t="shared" si="3"/>
        <v>-0.61916461916461918</v>
      </c>
    </row>
    <row r="119" spans="1:11" x14ac:dyDescent="0.2">
      <c r="A119" s="4">
        <v>8.2900000000000001E-2</v>
      </c>
      <c r="B119" s="4">
        <v>-9.2699999999999998E-7</v>
      </c>
      <c r="C119" s="5"/>
      <c r="J119">
        <f t="shared" si="2"/>
        <v>7.6848300000000004E-8</v>
      </c>
      <c r="K119" s="5">
        <f t="shared" si="3"/>
        <v>-4.5552825552825554E-2</v>
      </c>
    </row>
    <row r="120" spans="1:11" x14ac:dyDescent="0.2">
      <c r="A120" s="4">
        <v>9.2999999999999999E-2</v>
      </c>
      <c r="B120" s="4">
        <v>1.0900000000000001E-5</v>
      </c>
      <c r="C120" s="5"/>
      <c r="J120">
        <f t="shared" si="2"/>
        <v>-1.0137000000000001E-6</v>
      </c>
      <c r="K120" s="5">
        <f t="shared" si="3"/>
        <v>0.53562653562653562</v>
      </c>
    </row>
    <row r="121" spans="1:11" x14ac:dyDescent="0.2">
      <c r="A121" s="4">
        <v>0.10299999999999999</v>
      </c>
      <c r="B121" s="4">
        <v>2.4499999999999999E-5</v>
      </c>
      <c r="C121" s="5"/>
      <c r="J121">
        <f t="shared" si="2"/>
        <v>-2.5234999999999996E-6</v>
      </c>
      <c r="K121" s="5">
        <f t="shared" si="3"/>
        <v>1.203931203931204</v>
      </c>
    </row>
    <row r="122" spans="1:11" x14ac:dyDescent="0.2">
      <c r="A122" s="4">
        <v>0.113</v>
      </c>
      <c r="B122" s="4">
        <v>3.8899999999999997E-5</v>
      </c>
      <c r="C122" s="5"/>
      <c r="J122">
        <f t="shared" si="2"/>
        <v>-4.3957000000000001E-6</v>
      </c>
      <c r="K122" s="5">
        <f t="shared" si="3"/>
        <v>1.9115479115479115</v>
      </c>
    </row>
    <row r="123" spans="1:11" x14ac:dyDescent="0.2">
      <c r="A123" s="4">
        <v>0.123</v>
      </c>
      <c r="B123" s="4">
        <v>5.38E-5</v>
      </c>
      <c r="C123" s="5"/>
      <c r="J123">
        <f t="shared" si="2"/>
        <v>-6.6173999999999995E-6</v>
      </c>
      <c r="K123" s="5">
        <f t="shared" si="3"/>
        <v>2.6437346437346436</v>
      </c>
    </row>
    <row r="124" spans="1:11" x14ac:dyDescent="0.2">
      <c r="A124" s="4">
        <v>0.13300000000000001</v>
      </c>
      <c r="B124" s="4">
        <v>6.9599999999999998E-5</v>
      </c>
      <c r="C124" s="5"/>
      <c r="J124">
        <f t="shared" si="2"/>
        <v>-9.2568000000000009E-6</v>
      </c>
      <c r="K124" s="5">
        <f t="shared" si="3"/>
        <v>3.42014742014742</v>
      </c>
    </row>
    <row r="125" spans="1:11" x14ac:dyDescent="0.2">
      <c r="A125" s="4">
        <v>0.14299999999999999</v>
      </c>
      <c r="B125" s="4">
        <v>8.5799999999999998E-5</v>
      </c>
      <c r="C125" s="5"/>
      <c r="J125">
        <f t="shared" si="2"/>
        <v>-1.2269399999999998E-5</v>
      </c>
      <c r="K125" s="5">
        <f t="shared" si="3"/>
        <v>4.2162162162162167</v>
      </c>
    </row>
    <row r="126" spans="1:11" x14ac:dyDescent="0.2">
      <c r="A126" s="4">
        <v>0.153</v>
      </c>
      <c r="B126" s="4">
        <v>1.03E-4</v>
      </c>
      <c r="C126" s="5"/>
      <c r="J126">
        <f t="shared" si="2"/>
        <v>-1.5758999999999999E-5</v>
      </c>
      <c r="K126" s="5">
        <f t="shared" si="3"/>
        <v>5.0614250614250613</v>
      </c>
    </row>
    <row r="127" spans="1:11" x14ac:dyDescent="0.2">
      <c r="A127" s="4">
        <v>0.16300000000000001</v>
      </c>
      <c r="B127" s="4">
        <v>1.18E-4</v>
      </c>
      <c r="C127" s="5"/>
      <c r="J127">
        <f t="shared" si="2"/>
        <v>-1.9233999999999999E-5</v>
      </c>
      <c r="K127" s="5">
        <f t="shared" si="3"/>
        <v>5.7985257985257981</v>
      </c>
    </row>
    <row r="128" spans="1:11" x14ac:dyDescent="0.2">
      <c r="A128" s="4">
        <v>0.17299999999999999</v>
      </c>
      <c r="B128" s="4">
        <v>1.37E-4</v>
      </c>
      <c r="C128" s="5"/>
      <c r="J128">
        <f t="shared" si="2"/>
        <v>-2.3700999999999999E-5</v>
      </c>
      <c r="K128" s="5">
        <f t="shared" si="3"/>
        <v>6.7321867321867312</v>
      </c>
    </row>
    <row r="129" spans="1:11" x14ac:dyDescent="0.2">
      <c r="A129" s="4">
        <v>0.183</v>
      </c>
      <c r="B129" s="4">
        <v>1.56E-4</v>
      </c>
      <c r="C129" s="5"/>
      <c r="J129">
        <f t="shared" si="2"/>
        <v>-2.8547999999999998E-5</v>
      </c>
      <c r="K129" s="5">
        <f t="shared" si="3"/>
        <v>7.6658476658476662</v>
      </c>
    </row>
    <row r="130" spans="1:11" x14ac:dyDescent="0.2">
      <c r="A130" s="4">
        <v>0.193</v>
      </c>
      <c r="B130" s="4">
        <v>1.75E-4</v>
      </c>
      <c r="C130" s="5"/>
      <c r="J130">
        <f t="shared" si="2"/>
        <v>-3.3775000000000001E-5</v>
      </c>
      <c r="K130" s="5">
        <f t="shared" si="3"/>
        <v>8.5995085995085994</v>
      </c>
    </row>
    <row r="131" spans="1:11" x14ac:dyDescent="0.2">
      <c r="A131" s="4">
        <v>0.20399999999999999</v>
      </c>
      <c r="B131" s="4">
        <v>1.95E-4</v>
      </c>
      <c r="C131" s="5"/>
      <c r="J131">
        <f t="shared" si="2"/>
        <v>-3.9779999999999995E-5</v>
      </c>
      <c r="K131" s="5">
        <f t="shared" si="3"/>
        <v>9.5823095823095823</v>
      </c>
    </row>
    <row r="132" spans="1:11" x14ac:dyDescent="0.2">
      <c r="A132" s="4">
        <v>0.214</v>
      </c>
      <c r="B132" s="4">
        <v>2.1599999999999999E-4</v>
      </c>
      <c r="C132" s="5"/>
      <c r="J132">
        <f t="shared" si="2"/>
        <v>-4.6223999999999997E-5</v>
      </c>
      <c r="K132" s="5">
        <f t="shared" si="3"/>
        <v>10.614250614250615</v>
      </c>
    </row>
    <row r="133" spans="1:11" x14ac:dyDescent="0.2">
      <c r="A133" s="4">
        <v>0.224</v>
      </c>
      <c r="B133" s="4">
        <v>2.3699999999999999E-4</v>
      </c>
      <c r="C133" s="5"/>
      <c r="J133">
        <f t="shared" si="2"/>
        <v>-5.3087999999999997E-5</v>
      </c>
      <c r="K133" s="5">
        <f t="shared" si="3"/>
        <v>11.646191646191646</v>
      </c>
    </row>
    <row r="134" spans="1:11" x14ac:dyDescent="0.2">
      <c r="A134" s="4">
        <v>0.23400000000000001</v>
      </c>
      <c r="B134" s="4">
        <v>2.5900000000000001E-4</v>
      </c>
      <c r="C134" s="5"/>
      <c r="J134">
        <f t="shared" si="2"/>
        <v>-6.0606000000000002E-5</v>
      </c>
      <c r="K134" s="5">
        <f t="shared" si="3"/>
        <v>12.727272727272728</v>
      </c>
    </row>
    <row r="135" spans="1:11" x14ac:dyDescent="0.2">
      <c r="A135" s="4">
        <v>0.24399999999999999</v>
      </c>
      <c r="B135" s="4">
        <v>2.81E-4</v>
      </c>
      <c r="C135" s="5"/>
      <c r="J135">
        <f t="shared" si="2"/>
        <v>-6.8564000000000003E-5</v>
      </c>
      <c r="K135" s="5">
        <f t="shared" si="3"/>
        <v>13.808353808353809</v>
      </c>
    </row>
    <row r="136" spans="1:11" x14ac:dyDescent="0.2">
      <c r="A136" s="4">
        <v>0.254</v>
      </c>
      <c r="B136" s="4">
        <v>3.0299999999999999E-4</v>
      </c>
      <c r="C136" s="5"/>
      <c r="J136">
        <f t="shared" si="2"/>
        <v>-7.6961999999999999E-5</v>
      </c>
      <c r="K136" s="5">
        <f t="shared" si="3"/>
        <v>14.88943488943489</v>
      </c>
    </row>
    <row r="137" spans="1:11" x14ac:dyDescent="0.2">
      <c r="A137" s="4">
        <v>0.26400000000000001</v>
      </c>
      <c r="B137" s="4">
        <v>3.2600000000000001E-4</v>
      </c>
      <c r="C137" s="5"/>
      <c r="J137">
        <f t="shared" si="2"/>
        <v>-8.6064000000000008E-5</v>
      </c>
      <c r="K137" s="5">
        <f t="shared" si="3"/>
        <v>16.019656019656018</v>
      </c>
    </row>
    <row r="138" spans="1:11" x14ac:dyDescent="0.2">
      <c r="A138" s="4">
        <v>0.27400000000000002</v>
      </c>
      <c r="B138" s="4">
        <v>3.5E-4</v>
      </c>
      <c r="C138" s="5"/>
      <c r="J138">
        <f t="shared" si="2"/>
        <v>-9.59E-5</v>
      </c>
      <c r="K138" s="5">
        <f t="shared" si="3"/>
        <v>17.199017199017199</v>
      </c>
    </row>
    <row r="139" spans="1:11" x14ac:dyDescent="0.2">
      <c r="A139" s="4">
        <v>0.28399999999999997</v>
      </c>
      <c r="B139" s="4">
        <v>3.7399999999999998E-4</v>
      </c>
      <c r="C139" s="5"/>
      <c r="J139">
        <f t="shared" ref="J139:J202" si="4">-(B139*A139)</f>
        <v>-1.0621599999999999E-4</v>
      </c>
      <c r="K139" s="5">
        <f t="shared" ref="K139:K202" si="5">B139*1000/$D$7</f>
        <v>18.378378378378379</v>
      </c>
    </row>
    <row r="140" spans="1:11" x14ac:dyDescent="0.2">
      <c r="A140" s="4">
        <v>0.29399999999999998</v>
      </c>
      <c r="B140" s="4">
        <v>3.9800000000000002E-4</v>
      </c>
      <c r="C140" s="5"/>
      <c r="J140">
        <f t="shared" si="4"/>
        <v>-1.17012E-4</v>
      </c>
      <c r="K140" s="5">
        <f t="shared" si="5"/>
        <v>19.557739557739559</v>
      </c>
    </row>
    <row r="141" spans="1:11" x14ac:dyDescent="0.2">
      <c r="A141" s="4">
        <v>0.30399999999999999</v>
      </c>
      <c r="B141" s="4">
        <v>4.2200000000000001E-4</v>
      </c>
      <c r="C141" s="5"/>
      <c r="J141">
        <f t="shared" si="4"/>
        <v>-1.28288E-4</v>
      </c>
      <c r="K141" s="5">
        <f t="shared" si="5"/>
        <v>20.737100737100736</v>
      </c>
    </row>
    <row r="142" spans="1:11" x14ac:dyDescent="0.2">
      <c r="A142" s="4">
        <v>0.314</v>
      </c>
      <c r="B142" s="4">
        <v>4.4700000000000002E-4</v>
      </c>
      <c r="C142" s="5"/>
      <c r="J142">
        <f t="shared" si="4"/>
        <v>-1.4035800000000001E-4</v>
      </c>
      <c r="K142" s="5">
        <f t="shared" si="5"/>
        <v>21.965601965601966</v>
      </c>
    </row>
    <row r="143" spans="1:11" x14ac:dyDescent="0.2">
      <c r="A143" s="4">
        <v>0.32400000000000001</v>
      </c>
      <c r="B143" s="4">
        <v>4.73E-4</v>
      </c>
      <c r="C143" s="5"/>
      <c r="J143">
        <f t="shared" si="4"/>
        <v>-1.5325200000000002E-4</v>
      </c>
      <c r="K143" s="5">
        <f t="shared" si="5"/>
        <v>23.243243243243246</v>
      </c>
    </row>
    <row r="144" spans="1:11" x14ac:dyDescent="0.2">
      <c r="A144" s="4">
        <v>0.33400000000000002</v>
      </c>
      <c r="B144" s="4">
        <v>4.9799999999999996E-4</v>
      </c>
      <c r="C144" s="5"/>
      <c r="J144">
        <f t="shared" si="4"/>
        <v>-1.6633199999999999E-4</v>
      </c>
      <c r="K144" s="5">
        <f t="shared" si="5"/>
        <v>24.471744471744469</v>
      </c>
    </row>
    <row r="145" spans="1:11" x14ac:dyDescent="0.2">
      <c r="A145" s="4">
        <v>0.34399999999999997</v>
      </c>
      <c r="B145" s="4">
        <v>5.2400000000000005E-4</v>
      </c>
      <c r="C145" s="5"/>
      <c r="J145">
        <f t="shared" si="4"/>
        <v>-1.80256E-4</v>
      </c>
      <c r="K145" s="5">
        <f t="shared" si="5"/>
        <v>25.749385749385752</v>
      </c>
    </row>
    <row r="146" spans="1:11" x14ac:dyDescent="0.2">
      <c r="A146" s="4">
        <v>0.35399999999999998</v>
      </c>
      <c r="B146" s="4">
        <v>5.5000000000000003E-4</v>
      </c>
      <c r="C146" s="5"/>
      <c r="J146">
        <f t="shared" si="4"/>
        <v>-1.9469999999999999E-4</v>
      </c>
      <c r="K146" s="5">
        <f t="shared" si="5"/>
        <v>27.027027027027028</v>
      </c>
    </row>
    <row r="147" spans="1:11" x14ac:dyDescent="0.2">
      <c r="A147" s="4">
        <v>0.36399999999999999</v>
      </c>
      <c r="B147" s="4">
        <v>5.7600000000000001E-4</v>
      </c>
      <c r="C147" s="5"/>
      <c r="J147">
        <f t="shared" si="4"/>
        <v>-2.09664E-4</v>
      </c>
      <c r="K147" s="5">
        <f t="shared" si="5"/>
        <v>28.304668304668308</v>
      </c>
    </row>
    <row r="148" spans="1:11" x14ac:dyDescent="0.2">
      <c r="A148" s="4">
        <v>0.374</v>
      </c>
      <c r="B148" s="4">
        <v>6.0300000000000002E-4</v>
      </c>
      <c r="C148" s="5"/>
      <c r="J148">
        <f t="shared" si="4"/>
        <v>-2.25522E-4</v>
      </c>
      <c r="K148" s="5">
        <f t="shared" si="5"/>
        <v>29.63144963144963</v>
      </c>
    </row>
    <row r="149" spans="1:11" x14ac:dyDescent="0.2">
      <c r="A149" s="4">
        <v>0.38400000000000001</v>
      </c>
      <c r="B149" s="4">
        <v>6.3000000000000003E-4</v>
      </c>
      <c r="C149" s="5"/>
      <c r="J149">
        <f t="shared" si="4"/>
        <v>-2.4192000000000001E-4</v>
      </c>
      <c r="K149" s="5">
        <f t="shared" si="5"/>
        <v>30.95823095823096</v>
      </c>
    </row>
    <row r="150" spans="1:11" x14ac:dyDescent="0.2">
      <c r="A150" s="4">
        <v>0.39400000000000002</v>
      </c>
      <c r="B150" s="4">
        <v>6.5700000000000003E-4</v>
      </c>
      <c r="C150" s="5"/>
      <c r="J150">
        <f t="shared" si="4"/>
        <v>-2.5885800000000005E-4</v>
      </c>
      <c r="K150" s="5">
        <f t="shared" si="5"/>
        <v>32.285012285012286</v>
      </c>
    </row>
    <row r="151" spans="1:11" x14ac:dyDescent="0.2">
      <c r="A151" s="4">
        <v>0.40500000000000003</v>
      </c>
      <c r="B151" s="4">
        <v>6.8400000000000004E-4</v>
      </c>
      <c r="C151" s="5"/>
      <c r="J151">
        <f t="shared" si="4"/>
        <v>-2.7702000000000005E-4</v>
      </c>
      <c r="K151" s="5">
        <f t="shared" si="5"/>
        <v>33.611793611793615</v>
      </c>
    </row>
    <row r="152" spans="1:11" x14ac:dyDescent="0.2">
      <c r="A152" s="4">
        <v>0.41499999999999998</v>
      </c>
      <c r="B152" s="4">
        <v>7.1199999999999996E-4</v>
      </c>
      <c r="C152" s="5"/>
      <c r="J152">
        <f t="shared" si="4"/>
        <v>-2.9547999999999998E-4</v>
      </c>
      <c r="K152" s="5">
        <f t="shared" si="5"/>
        <v>34.987714987714988</v>
      </c>
    </row>
    <row r="153" spans="1:11" x14ac:dyDescent="0.2">
      <c r="A153" s="4">
        <v>0.42499999999999999</v>
      </c>
      <c r="B153" s="4">
        <v>7.3899999999999997E-4</v>
      </c>
      <c r="C153" s="5"/>
      <c r="J153">
        <f t="shared" si="4"/>
        <v>-3.1407499999999998E-4</v>
      </c>
      <c r="K153" s="5">
        <f t="shared" si="5"/>
        <v>36.314496314496317</v>
      </c>
    </row>
    <row r="154" spans="1:11" x14ac:dyDescent="0.2">
      <c r="A154" s="4">
        <v>0.435</v>
      </c>
      <c r="B154" s="4">
        <v>7.67E-4</v>
      </c>
      <c r="C154" s="5"/>
      <c r="J154">
        <f t="shared" si="4"/>
        <v>-3.3364499999999998E-4</v>
      </c>
      <c r="K154" s="5">
        <f t="shared" si="5"/>
        <v>37.690417690417689</v>
      </c>
    </row>
    <row r="155" spans="1:11" x14ac:dyDescent="0.2">
      <c r="A155" s="4">
        <v>0.44500000000000001</v>
      </c>
      <c r="B155" s="4">
        <v>7.9500000000000003E-4</v>
      </c>
      <c r="C155" s="5"/>
      <c r="J155">
        <f t="shared" si="4"/>
        <v>-3.5377500000000002E-4</v>
      </c>
      <c r="K155" s="5">
        <f t="shared" si="5"/>
        <v>39.066339066339069</v>
      </c>
    </row>
    <row r="156" spans="1:11" x14ac:dyDescent="0.2">
      <c r="A156" s="4">
        <v>0.45500000000000002</v>
      </c>
      <c r="B156" s="4">
        <v>8.2299999999999995E-4</v>
      </c>
      <c r="C156" s="5"/>
      <c r="J156">
        <f t="shared" si="4"/>
        <v>-3.7446499999999999E-4</v>
      </c>
      <c r="K156" s="5">
        <f t="shared" si="5"/>
        <v>40.442260442260441</v>
      </c>
    </row>
    <row r="157" spans="1:11" x14ac:dyDescent="0.2">
      <c r="A157" s="4">
        <v>0.46500000000000002</v>
      </c>
      <c r="B157" s="4">
        <v>8.52E-4</v>
      </c>
      <c r="C157" s="5"/>
      <c r="J157">
        <f t="shared" si="4"/>
        <v>-3.9618000000000005E-4</v>
      </c>
      <c r="K157" s="5">
        <f t="shared" si="5"/>
        <v>41.867321867321863</v>
      </c>
    </row>
    <row r="158" spans="1:11" x14ac:dyDescent="0.2">
      <c r="A158" s="4">
        <v>0.47499999999999998</v>
      </c>
      <c r="B158" s="4">
        <v>8.8000000000000003E-4</v>
      </c>
      <c r="C158" s="5"/>
      <c r="J158">
        <f t="shared" si="4"/>
        <v>-4.1799999999999997E-4</v>
      </c>
      <c r="K158" s="5">
        <f t="shared" si="5"/>
        <v>43.243243243243242</v>
      </c>
    </row>
    <row r="159" spans="1:11" x14ac:dyDescent="0.2">
      <c r="A159" s="4">
        <v>0.48499999999999999</v>
      </c>
      <c r="B159" s="4">
        <v>9.0899999999999998E-4</v>
      </c>
      <c r="C159" s="5"/>
      <c r="J159">
        <f t="shared" si="4"/>
        <v>-4.4086499999999997E-4</v>
      </c>
      <c r="K159" s="5">
        <f t="shared" si="5"/>
        <v>44.668304668304671</v>
      </c>
    </row>
    <row r="160" spans="1:11" x14ac:dyDescent="0.2">
      <c r="A160" s="4">
        <v>0.495</v>
      </c>
      <c r="B160" s="4">
        <v>9.3700000000000001E-4</v>
      </c>
      <c r="C160" s="5"/>
      <c r="J160">
        <f t="shared" si="4"/>
        <v>-4.6381500000000002E-4</v>
      </c>
      <c r="K160" s="5">
        <f t="shared" si="5"/>
        <v>46.044226044226043</v>
      </c>
    </row>
    <row r="161" spans="1:11" x14ac:dyDescent="0.2">
      <c r="A161" s="4">
        <v>0.505</v>
      </c>
      <c r="B161" s="4">
        <v>9.6699999999999998E-4</v>
      </c>
      <c r="C161" s="5"/>
      <c r="J161">
        <f t="shared" si="4"/>
        <v>-4.8833500000000001E-4</v>
      </c>
      <c r="K161" s="5">
        <f t="shared" si="5"/>
        <v>47.518427518427515</v>
      </c>
    </row>
    <row r="162" spans="1:11" x14ac:dyDescent="0.2">
      <c r="A162" s="4">
        <v>0.51500000000000001</v>
      </c>
      <c r="B162" s="4">
        <v>9.9599999999999992E-4</v>
      </c>
      <c r="C162" s="5"/>
      <c r="J162">
        <f t="shared" si="4"/>
        <v>-5.1293999999999992E-4</v>
      </c>
      <c r="K162" s="5">
        <f t="shared" si="5"/>
        <v>48.943488943488937</v>
      </c>
    </row>
    <row r="163" spans="1:11" x14ac:dyDescent="0.2">
      <c r="A163" s="4">
        <v>0.52500000000000002</v>
      </c>
      <c r="B163" s="4">
        <v>1.0200000000000001E-3</v>
      </c>
      <c r="C163" s="5"/>
      <c r="J163">
        <f t="shared" si="4"/>
        <v>-5.3550000000000006E-4</v>
      </c>
      <c r="K163" s="5">
        <f t="shared" si="5"/>
        <v>50.122850122850124</v>
      </c>
    </row>
    <row r="164" spans="1:11" x14ac:dyDescent="0.2">
      <c r="A164" s="4">
        <v>0.53500000000000003</v>
      </c>
      <c r="B164" s="4">
        <v>1.0499999999999999E-3</v>
      </c>
      <c r="C164" s="5"/>
      <c r="J164">
        <f t="shared" si="4"/>
        <v>-5.6174999999999997E-4</v>
      </c>
      <c r="K164" s="5">
        <f t="shared" si="5"/>
        <v>51.597051597051596</v>
      </c>
    </row>
    <row r="165" spans="1:11" x14ac:dyDescent="0.2">
      <c r="A165" s="4">
        <v>0.54500000000000004</v>
      </c>
      <c r="B165" s="4">
        <v>1.08E-3</v>
      </c>
      <c r="C165" s="5"/>
      <c r="J165">
        <f t="shared" si="4"/>
        <v>-5.886000000000001E-4</v>
      </c>
      <c r="K165" s="5">
        <f t="shared" si="5"/>
        <v>53.071253071253075</v>
      </c>
    </row>
    <row r="166" spans="1:11" x14ac:dyDescent="0.2">
      <c r="A166" s="4">
        <v>0.55500000000000005</v>
      </c>
      <c r="B166" s="4">
        <v>1.1100000000000001E-3</v>
      </c>
      <c r="C166" s="5"/>
      <c r="J166">
        <f t="shared" si="4"/>
        <v>-6.1605000000000015E-4</v>
      </c>
      <c r="K166" s="5">
        <f t="shared" si="5"/>
        <v>54.545454545454547</v>
      </c>
    </row>
    <row r="167" spans="1:11" x14ac:dyDescent="0.2">
      <c r="A167" s="4">
        <v>0.56499999999999995</v>
      </c>
      <c r="B167" s="4">
        <v>1.14E-3</v>
      </c>
      <c r="C167" s="5"/>
      <c r="J167">
        <f t="shared" si="4"/>
        <v>-6.4409999999999988E-4</v>
      </c>
      <c r="K167" s="5">
        <f t="shared" si="5"/>
        <v>56.019656019656011</v>
      </c>
    </row>
    <row r="168" spans="1:11" x14ac:dyDescent="0.2">
      <c r="A168" s="4">
        <v>0.57499999999999996</v>
      </c>
      <c r="B168" s="4">
        <v>1.17E-3</v>
      </c>
      <c r="C168" s="5"/>
      <c r="J168">
        <f t="shared" si="4"/>
        <v>-6.7274999999999995E-4</v>
      </c>
      <c r="K168" s="5">
        <f t="shared" si="5"/>
        <v>57.49385749385749</v>
      </c>
    </row>
    <row r="169" spans="1:11" x14ac:dyDescent="0.2">
      <c r="A169" s="4">
        <v>0.58499999999999996</v>
      </c>
      <c r="B169" s="4">
        <v>1.1999999999999999E-3</v>
      </c>
      <c r="C169" s="5"/>
      <c r="J169">
        <f t="shared" si="4"/>
        <v>-7.0199999999999993E-4</v>
      </c>
      <c r="K169" s="5">
        <f t="shared" si="5"/>
        <v>58.968058968058969</v>
      </c>
    </row>
    <row r="170" spans="1:11" x14ac:dyDescent="0.2">
      <c r="A170" s="4">
        <v>0.59599999999999997</v>
      </c>
      <c r="B170" s="4">
        <v>1.23E-3</v>
      </c>
      <c r="C170" s="5"/>
      <c r="J170">
        <f t="shared" si="4"/>
        <v>-7.3307999999999999E-4</v>
      </c>
      <c r="K170" s="5">
        <f t="shared" si="5"/>
        <v>60.442260442260441</v>
      </c>
    </row>
    <row r="171" spans="1:11" x14ac:dyDescent="0.2">
      <c r="A171" s="4">
        <v>0.60599999999999998</v>
      </c>
      <c r="B171" s="4">
        <v>1.2600000000000001E-3</v>
      </c>
      <c r="C171" s="5"/>
      <c r="J171">
        <f t="shared" si="4"/>
        <v>-7.6356000000000004E-4</v>
      </c>
      <c r="K171" s="5">
        <f t="shared" si="5"/>
        <v>61.91646191646192</v>
      </c>
    </row>
    <row r="172" spans="1:11" x14ac:dyDescent="0.2">
      <c r="A172" s="4">
        <v>0.61599999999999999</v>
      </c>
      <c r="B172" s="4">
        <v>1.2899999999999999E-3</v>
      </c>
      <c r="C172" s="5"/>
      <c r="J172">
        <f t="shared" si="4"/>
        <v>-7.9463999999999989E-4</v>
      </c>
      <c r="K172" s="5">
        <f t="shared" si="5"/>
        <v>63.390663390663384</v>
      </c>
    </row>
    <row r="173" spans="1:11" x14ac:dyDescent="0.2">
      <c r="A173" s="4">
        <v>0.626</v>
      </c>
      <c r="B173" s="4">
        <v>1.32E-3</v>
      </c>
      <c r="C173" s="5"/>
      <c r="J173">
        <f t="shared" si="4"/>
        <v>-8.2631999999999996E-4</v>
      </c>
      <c r="K173" s="5">
        <f t="shared" si="5"/>
        <v>64.86486486486487</v>
      </c>
    </row>
    <row r="174" spans="1:11" x14ac:dyDescent="0.2">
      <c r="A174" s="4">
        <v>0.63600000000000001</v>
      </c>
      <c r="B174" s="4">
        <v>1.3500000000000001E-3</v>
      </c>
      <c r="C174" s="5"/>
      <c r="J174">
        <f t="shared" si="4"/>
        <v>-8.5860000000000005E-4</v>
      </c>
      <c r="K174" s="5">
        <f t="shared" si="5"/>
        <v>66.339066339066349</v>
      </c>
    </row>
    <row r="175" spans="1:11" x14ac:dyDescent="0.2">
      <c r="A175" s="4">
        <v>0.64600000000000002</v>
      </c>
      <c r="B175" s="4">
        <v>1.3799999999999999E-3</v>
      </c>
      <c r="C175" s="5"/>
      <c r="J175">
        <f t="shared" si="4"/>
        <v>-8.9147999999999994E-4</v>
      </c>
      <c r="K175" s="5">
        <f t="shared" si="5"/>
        <v>67.813267813267814</v>
      </c>
    </row>
    <row r="176" spans="1:11" x14ac:dyDescent="0.2">
      <c r="A176" s="4">
        <v>0.65600000000000003</v>
      </c>
      <c r="B176" s="4">
        <v>1.41E-3</v>
      </c>
      <c r="C176" s="5"/>
      <c r="J176">
        <f t="shared" si="4"/>
        <v>-9.2496000000000006E-4</v>
      </c>
      <c r="K176" s="5">
        <f t="shared" si="5"/>
        <v>69.287469287469278</v>
      </c>
    </row>
    <row r="177" spans="1:11" x14ac:dyDescent="0.2">
      <c r="A177" s="4">
        <v>0.66600000000000004</v>
      </c>
      <c r="B177" s="4">
        <v>1.4400000000000001E-3</v>
      </c>
      <c r="C177" s="5"/>
      <c r="J177">
        <f t="shared" si="4"/>
        <v>-9.5904000000000009E-4</v>
      </c>
      <c r="K177" s="5">
        <f t="shared" si="5"/>
        <v>70.761670761670771</v>
      </c>
    </row>
    <row r="178" spans="1:11" x14ac:dyDescent="0.2">
      <c r="A178" s="4">
        <v>0.67600000000000005</v>
      </c>
      <c r="B178" s="4">
        <v>1.47E-3</v>
      </c>
      <c r="C178" s="5"/>
      <c r="J178">
        <f t="shared" si="4"/>
        <v>-9.9372000000000002E-4</v>
      </c>
      <c r="K178" s="5">
        <f t="shared" si="5"/>
        <v>72.235872235872236</v>
      </c>
    </row>
    <row r="179" spans="1:11" x14ac:dyDescent="0.2">
      <c r="A179" s="4">
        <v>0.68600000000000005</v>
      </c>
      <c r="B179" s="4">
        <v>1.5E-3</v>
      </c>
      <c r="C179" s="5"/>
      <c r="J179">
        <f t="shared" si="4"/>
        <v>-1.0290000000000002E-3</v>
      </c>
      <c r="K179" s="5">
        <f t="shared" si="5"/>
        <v>73.710073710073715</v>
      </c>
    </row>
    <row r="180" spans="1:11" x14ac:dyDescent="0.2">
      <c r="A180" s="4">
        <v>0.69599999999999995</v>
      </c>
      <c r="B180" s="4">
        <v>1.5299999999999999E-3</v>
      </c>
      <c r="C180" s="5"/>
      <c r="J180">
        <f t="shared" si="4"/>
        <v>-1.0648799999999998E-3</v>
      </c>
      <c r="K180" s="5">
        <f t="shared" si="5"/>
        <v>75.18427518427518</v>
      </c>
    </row>
    <row r="181" spans="1:11" x14ac:dyDescent="0.2">
      <c r="A181" s="4">
        <v>0.70599999999999996</v>
      </c>
      <c r="B181" s="4">
        <v>1.57E-3</v>
      </c>
      <c r="C181" s="5"/>
      <c r="J181">
        <f t="shared" si="4"/>
        <v>-1.1084199999999999E-3</v>
      </c>
      <c r="K181" s="5">
        <f t="shared" si="5"/>
        <v>77.149877149877156</v>
      </c>
    </row>
    <row r="182" spans="1:11" x14ac:dyDescent="0.2">
      <c r="A182" s="4">
        <v>0.71599999999999997</v>
      </c>
      <c r="B182" s="4">
        <v>1.6000000000000001E-3</v>
      </c>
      <c r="C182" s="5"/>
      <c r="J182">
        <f t="shared" si="4"/>
        <v>-1.1456000000000001E-3</v>
      </c>
      <c r="K182" s="5">
        <f t="shared" si="5"/>
        <v>78.624078624078635</v>
      </c>
    </row>
    <row r="183" spans="1:11" x14ac:dyDescent="0.2">
      <c r="A183" s="4">
        <v>0.72599999999999998</v>
      </c>
      <c r="B183" s="4">
        <v>1.6299999999999999E-3</v>
      </c>
      <c r="C183" s="5"/>
      <c r="J183">
        <f t="shared" si="4"/>
        <v>-1.1833799999999999E-3</v>
      </c>
      <c r="K183" s="5">
        <f t="shared" si="5"/>
        <v>80.0982800982801</v>
      </c>
    </row>
    <row r="184" spans="1:11" x14ac:dyDescent="0.2">
      <c r="A184" s="4">
        <v>0.73599999999999999</v>
      </c>
      <c r="B184" s="4">
        <v>1.66E-3</v>
      </c>
      <c r="C184" s="5"/>
      <c r="J184">
        <f t="shared" si="4"/>
        <v>-1.2217599999999999E-3</v>
      </c>
      <c r="K184" s="5">
        <f t="shared" si="5"/>
        <v>81.572481572481564</v>
      </c>
    </row>
    <row r="185" spans="1:11" x14ac:dyDescent="0.2">
      <c r="A185" s="4">
        <v>0.746</v>
      </c>
      <c r="B185" s="4">
        <v>1.6900000000000001E-3</v>
      </c>
      <c r="C185" s="5"/>
      <c r="J185">
        <f t="shared" si="4"/>
        <v>-1.26074E-3</v>
      </c>
      <c r="K185" s="5">
        <f t="shared" si="5"/>
        <v>83.046683046683057</v>
      </c>
    </row>
    <row r="186" spans="1:11" x14ac:dyDescent="0.2">
      <c r="A186" s="4">
        <v>0.75600000000000001</v>
      </c>
      <c r="B186" s="4">
        <v>1.72E-3</v>
      </c>
      <c r="C186" s="5"/>
      <c r="J186">
        <f t="shared" si="4"/>
        <v>-1.30032E-3</v>
      </c>
      <c r="K186" s="5">
        <f t="shared" si="5"/>
        <v>84.520884520884522</v>
      </c>
    </row>
    <row r="187" spans="1:11" x14ac:dyDescent="0.2">
      <c r="A187" s="4">
        <v>0.76600000000000001</v>
      </c>
      <c r="B187" s="4">
        <v>1.75E-3</v>
      </c>
      <c r="C187" s="5"/>
      <c r="J187">
        <f t="shared" si="4"/>
        <v>-1.3405000000000001E-3</v>
      </c>
      <c r="K187" s="5">
        <f t="shared" si="5"/>
        <v>85.995085995086001</v>
      </c>
    </row>
    <row r="188" spans="1:11" x14ac:dyDescent="0.2">
      <c r="A188" s="4">
        <v>0.77600000000000002</v>
      </c>
      <c r="B188" s="4">
        <v>1.7799999999999999E-3</v>
      </c>
      <c r="C188" s="5"/>
      <c r="J188">
        <f t="shared" si="4"/>
        <v>-1.3812799999999999E-3</v>
      </c>
      <c r="K188" s="5">
        <f t="shared" si="5"/>
        <v>87.469287469287465</v>
      </c>
    </row>
    <row r="189" spans="1:11" x14ac:dyDescent="0.2">
      <c r="A189" s="4">
        <v>0.78600000000000003</v>
      </c>
      <c r="B189" s="4">
        <v>1.81E-3</v>
      </c>
      <c r="C189" s="5"/>
      <c r="J189">
        <f t="shared" si="4"/>
        <v>-1.4226600000000001E-3</v>
      </c>
      <c r="K189" s="5">
        <f t="shared" si="5"/>
        <v>88.943488943488944</v>
      </c>
    </row>
    <row r="190" spans="1:11" x14ac:dyDescent="0.2">
      <c r="A190" s="4">
        <v>0.79700000000000004</v>
      </c>
      <c r="B190" s="4">
        <v>1.8400000000000001E-3</v>
      </c>
      <c r="C190" s="5"/>
      <c r="J190">
        <f t="shared" si="4"/>
        <v>-1.46648E-3</v>
      </c>
      <c r="K190" s="5">
        <f t="shared" si="5"/>
        <v>90.417690417690423</v>
      </c>
    </row>
    <row r="191" spans="1:11" x14ac:dyDescent="0.2">
      <c r="A191" s="4">
        <v>0.80700000000000005</v>
      </c>
      <c r="B191" s="4">
        <v>1.8699999999999999E-3</v>
      </c>
      <c r="C191" s="5"/>
      <c r="J191">
        <f t="shared" si="4"/>
        <v>-1.50909E-3</v>
      </c>
      <c r="K191" s="5">
        <f t="shared" si="5"/>
        <v>91.891891891891888</v>
      </c>
    </row>
    <row r="192" spans="1:11" x14ac:dyDescent="0.2">
      <c r="A192" s="4">
        <v>0.81699999999999995</v>
      </c>
      <c r="B192" s="4">
        <v>1.9E-3</v>
      </c>
      <c r="C192" s="5"/>
      <c r="J192">
        <f t="shared" si="4"/>
        <v>-1.5522999999999999E-3</v>
      </c>
      <c r="K192" s="5">
        <f t="shared" si="5"/>
        <v>93.366093366093367</v>
      </c>
    </row>
    <row r="193" spans="1:11" x14ac:dyDescent="0.2">
      <c r="A193" s="4">
        <v>0.82699999999999996</v>
      </c>
      <c r="B193" s="4">
        <v>1.9400000000000001E-3</v>
      </c>
      <c r="C193" s="5"/>
      <c r="J193">
        <f t="shared" si="4"/>
        <v>-1.6043800000000001E-3</v>
      </c>
      <c r="K193" s="5">
        <f t="shared" si="5"/>
        <v>95.331695331695343</v>
      </c>
    </row>
    <row r="194" spans="1:11" x14ac:dyDescent="0.2">
      <c r="A194" s="4">
        <v>0.83699999999999997</v>
      </c>
      <c r="B194" s="4">
        <v>1.97E-3</v>
      </c>
      <c r="C194" s="5"/>
      <c r="J194">
        <f t="shared" si="4"/>
        <v>-1.6488899999999999E-3</v>
      </c>
      <c r="K194" s="5">
        <f t="shared" si="5"/>
        <v>96.805896805896808</v>
      </c>
    </row>
    <row r="195" spans="1:11" x14ac:dyDescent="0.2">
      <c r="A195" s="4">
        <v>0.84699999999999998</v>
      </c>
      <c r="B195" s="4">
        <v>2E-3</v>
      </c>
      <c r="C195" s="5"/>
      <c r="J195">
        <f t="shared" si="4"/>
        <v>-1.694E-3</v>
      </c>
      <c r="K195" s="5">
        <f t="shared" si="5"/>
        <v>98.280098280098287</v>
      </c>
    </row>
    <row r="196" spans="1:11" x14ac:dyDescent="0.2">
      <c r="A196" s="4">
        <v>0.85699999999999998</v>
      </c>
      <c r="B196" s="4">
        <v>2.0300000000000001E-3</v>
      </c>
      <c r="C196" s="5"/>
      <c r="J196">
        <f t="shared" si="4"/>
        <v>-1.73971E-3</v>
      </c>
      <c r="K196" s="5">
        <f t="shared" si="5"/>
        <v>99.754299754299765</v>
      </c>
    </row>
    <row r="197" spans="1:11" x14ac:dyDescent="0.2">
      <c r="A197" s="4">
        <v>0.86699999999999999</v>
      </c>
      <c r="B197" s="4">
        <v>2.0600000000000002E-3</v>
      </c>
      <c r="C197" s="5"/>
      <c r="J197">
        <f t="shared" si="4"/>
        <v>-1.7860200000000001E-3</v>
      </c>
      <c r="K197" s="5">
        <f t="shared" si="5"/>
        <v>101.22850122850123</v>
      </c>
    </row>
    <row r="198" spans="1:11" x14ac:dyDescent="0.2">
      <c r="A198" s="4">
        <v>0.877</v>
      </c>
      <c r="B198" s="4">
        <v>2.0899999999999998E-3</v>
      </c>
      <c r="C198" s="5"/>
      <c r="J198">
        <f t="shared" si="4"/>
        <v>-1.8329299999999998E-3</v>
      </c>
      <c r="K198" s="5">
        <f t="shared" si="5"/>
        <v>102.70270270270269</v>
      </c>
    </row>
    <row r="199" spans="1:11" x14ac:dyDescent="0.2">
      <c r="A199" s="4">
        <v>0.88700000000000001</v>
      </c>
      <c r="B199" s="4">
        <v>2.1199999999999999E-3</v>
      </c>
      <c r="C199" s="5"/>
      <c r="J199">
        <f t="shared" si="4"/>
        <v>-1.8804399999999999E-3</v>
      </c>
      <c r="K199" s="5">
        <f t="shared" si="5"/>
        <v>104.17690417690419</v>
      </c>
    </row>
    <row r="200" spans="1:11" x14ac:dyDescent="0.2">
      <c r="A200" s="4">
        <v>0.89700000000000002</v>
      </c>
      <c r="B200" s="4">
        <v>2.16E-3</v>
      </c>
      <c r="C200" s="5"/>
      <c r="J200">
        <f t="shared" si="4"/>
        <v>-1.9375200000000001E-3</v>
      </c>
      <c r="K200" s="5">
        <f t="shared" si="5"/>
        <v>106.14250614250615</v>
      </c>
    </row>
    <row r="201" spans="1:11" x14ac:dyDescent="0.2">
      <c r="A201" s="4">
        <v>0.90700000000000003</v>
      </c>
      <c r="B201" s="4">
        <v>2.1900000000000001E-3</v>
      </c>
      <c r="C201" s="5"/>
      <c r="J201">
        <f t="shared" si="4"/>
        <v>-1.9863300000000001E-3</v>
      </c>
      <c r="K201" s="5">
        <f t="shared" si="5"/>
        <v>107.61670761670761</v>
      </c>
    </row>
    <row r="202" spans="1:11" x14ac:dyDescent="0.2">
      <c r="A202" s="4">
        <v>0.91700000000000004</v>
      </c>
      <c r="B202" s="4">
        <v>2.2200000000000002E-3</v>
      </c>
      <c r="C202" s="5"/>
      <c r="J202">
        <f t="shared" si="4"/>
        <v>-2.0357400000000003E-3</v>
      </c>
      <c r="K202" s="5">
        <f t="shared" si="5"/>
        <v>109.09090909090909</v>
      </c>
    </row>
    <row r="203" spans="1:11" x14ac:dyDescent="0.2">
      <c r="A203" s="4">
        <v>0.92700000000000005</v>
      </c>
      <c r="B203" s="4">
        <v>2.2499999999999998E-3</v>
      </c>
      <c r="C203" s="5"/>
      <c r="J203">
        <f t="shared" ref="J203:J266" si="6">-(B203*A203)</f>
        <v>-2.0857499999999999E-3</v>
      </c>
      <c r="K203" s="5">
        <f t="shared" ref="K203:K266" si="7">B203*1000/$D$7</f>
        <v>110.56511056511056</v>
      </c>
    </row>
    <row r="204" spans="1:11" x14ac:dyDescent="0.2">
      <c r="A204" s="4">
        <v>0.93700000000000006</v>
      </c>
      <c r="B204" s="4">
        <v>2.2799999999999999E-3</v>
      </c>
      <c r="C204" s="5"/>
      <c r="J204">
        <f t="shared" si="6"/>
        <v>-2.1363599999999999E-3</v>
      </c>
      <c r="K204" s="5">
        <f t="shared" si="7"/>
        <v>112.03931203931202</v>
      </c>
    </row>
    <row r="205" spans="1:11" x14ac:dyDescent="0.2">
      <c r="A205" s="4">
        <v>0.94699999999999995</v>
      </c>
      <c r="B205" s="4">
        <v>2.31E-3</v>
      </c>
      <c r="C205" s="5"/>
      <c r="J205">
        <f t="shared" si="6"/>
        <v>-2.1875699999999998E-3</v>
      </c>
      <c r="K205" s="5">
        <f t="shared" si="7"/>
        <v>113.51351351351352</v>
      </c>
    </row>
    <row r="206" spans="1:11" x14ac:dyDescent="0.2">
      <c r="A206" s="4">
        <v>0.95699999999999996</v>
      </c>
      <c r="B206" s="4">
        <v>2.3400000000000001E-3</v>
      </c>
      <c r="C206" s="5"/>
      <c r="J206">
        <f t="shared" si="6"/>
        <v>-2.23938E-3</v>
      </c>
      <c r="K206" s="5">
        <f t="shared" si="7"/>
        <v>114.98771498771498</v>
      </c>
    </row>
    <row r="207" spans="1:11" x14ac:dyDescent="0.2">
      <c r="A207" s="4">
        <v>0.96699999999999997</v>
      </c>
      <c r="B207" s="4">
        <v>2.3800000000000002E-3</v>
      </c>
      <c r="C207" s="5"/>
      <c r="J207">
        <f t="shared" si="6"/>
        <v>-2.30146E-3</v>
      </c>
      <c r="K207" s="5">
        <f t="shared" si="7"/>
        <v>116.95331695331697</v>
      </c>
    </row>
    <row r="208" spans="1:11" x14ac:dyDescent="0.2">
      <c r="A208" s="4">
        <v>0.97699999999999998</v>
      </c>
      <c r="B208" s="4">
        <v>2.4099999999999998E-3</v>
      </c>
      <c r="C208" s="5"/>
      <c r="J208">
        <f t="shared" si="6"/>
        <v>-2.3545699999999998E-3</v>
      </c>
      <c r="K208" s="5">
        <f t="shared" si="7"/>
        <v>118.42751842751841</v>
      </c>
    </row>
    <row r="209" spans="1:11" x14ac:dyDescent="0.2">
      <c r="A209" s="4">
        <v>0.98699999999999999</v>
      </c>
      <c r="B209" s="4">
        <v>2.4399999999999999E-3</v>
      </c>
      <c r="C209" s="5"/>
      <c r="J209">
        <f t="shared" si="6"/>
        <v>-2.4082800000000001E-3</v>
      </c>
      <c r="K209" s="5">
        <f t="shared" si="7"/>
        <v>119.9017199017199</v>
      </c>
    </row>
    <row r="210" spans="1:11" x14ac:dyDescent="0.2">
      <c r="A210" s="4">
        <v>0.998</v>
      </c>
      <c r="B210" s="4">
        <v>2.47E-3</v>
      </c>
      <c r="C210" s="5"/>
      <c r="J210">
        <f t="shared" si="6"/>
        <v>-2.4650599999999998E-3</v>
      </c>
      <c r="K210" s="5">
        <f t="shared" si="7"/>
        <v>121.37592137592137</v>
      </c>
    </row>
    <row r="211" spans="1:11" x14ac:dyDescent="0.2">
      <c r="A211" s="4">
        <v>1.01</v>
      </c>
      <c r="B211" s="4">
        <v>2.5000000000000001E-3</v>
      </c>
      <c r="C211" s="5"/>
      <c r="J211">
        <f t="shared" si="6"/>
        <v>-2.5249999999999999E-3</v>
      </c>
      <c r="K211" s="5">
        <f t="shared" si="7"/>
        <v>122.85012285012284</v>
      </c>
    </row>
    <row r="212" spans="1:11" x14ac:dyDescent="0.2">
      <c r="A212" s="4">
        <v>1.02</v>
      </c>
      <c r="B212" s="4">
        <v>2.5300000000000001E-3</v>
      </c>
      <c r="C212" s="5"/>
      <c r="J212">
        <f t="shared" si="6"/>
        <v>-2.5806000000000002E-3</v>
      </c>
      <c r="K212" s="5">
        <f t="shared" si="7"/>
        <v>124.32432432432434</v>
      </c>
    </row>
    <row r="213" spans="1:11" x14ac:dyDescent="0.2">
      <c r="A213" s="4">
        <v>1.03</v>
      </c>
      <c r="B213" s="4">
        <v>2.5600000000000002E-3</v>
      </c>
      <c r="C213" s="5"/>
      <c r="J213">
        <f t="shared" si="6"/>
        <v>-2.6368000000000003E-3</v>
      </c>
      <c r="K213" s="5">
        <f t="shared" si="7"/>
        <v>125.7985257985258</v>
      </c>
    </row>
    <row r="214" spans="1:11" x14ac:dyDescent="0.2">
      <c r="A214" s="4">
        <v>1.04</v>
      </c>
      <c r="B214" s="4">
        <v>2.5999999999999999E-3</v>
      </c>
      <c r="C214" s="5"/>
      <c r="J214">
        <f t="shared" si="6"/>
        <v>-2.7039999999999998E-3</v>
      </c>
      <c r="K214" s="5">
        <f t="shared" si="7"/>
        <v>127.76412776412776</v>
      </c>
    </row>
    <row r="215" spans="1:11" x14ac:dyDescent="0.2">
      <c r="A215" s="4">
        <v>1.05</v>
      </c>
      <c r="B215" s="4">
        <v>2.63E-3</v>
      </c>
      <c r="C215" s="5"/>
      <c r="J215">
        <f t="shared" si="6"/>
        <v>-2.7615000000000001E-3</v>
      </c>
      <c r="K215" s="5">
        <f t="shared" si="7"/>
        <v>129.23832923832924</v>
      </c>
    </row>
    <row r="216" spans="1:11" x14ac:dyDescent="0.2">
      <c r="A216" s="4">
        <v>1.06</v>
      </c>
      <c r="B216" s="4">
        <v>2.66E-3</v>
      </c>
      <c r="C216" s="5"/>
      <c r="J216">
        <f t="shared" si="6"/>
        <v>-2.8196000000000002E-3</v>
      </c>
      <c r="K216" s="5">
        <f t="shared" si="7"/>
        <v>130.71253071253071</v>
      </c>
    </row>
    <row r="217" spans="1:11" x14ac:dyDescent="0.2">
      <c r="A217" s="4">
        <v>1.07</v>
      </c>
      <c r="B217" s="4">
        <v>2.6900000000000001E-3</v>
      </c>
      <c r="C217" s="5"/>
      <c r="J217">
        <f t="shared" si="6"/>
        <v>-2.8783000000000003E-3</v>
      </c>
      <c r="K217" s="5">
        <f t="shared" si="7"/>
        <v>132.18673218673217</v>
      </c>
    </row>
    <row r="218" spans="1:11" x14ac:dyDescent="0.2">
      <c r="A218" s="4">
        <v>1.08</v>
      </c>
      <c r="B218" s="4">
        <v>2.7200000000000002E-3</v>
      </c>
      <c r="C218" s="5"/>
      <c r="J218">
        <f t="shared" si="6"/>
        <v>-2.9376000000000003E-3</v>
      </c>
      <c r="K218" s="5">
        <f t="shared" si="7"/>
        <v>133.66093366093367</v>
      </c>
    </row>
    <row r="219" spans="1:11" x14ac:dyDescent="0.2">
      <c r="A219" s="4">
        <v>1.0900000000000001</v>
      </c>
      <c r="B219" s="4">
        <v>2.7499999999999998E-3</v>
      </c>
      <c r="C219" s="5"/>
      <c r="J219">
        <f t="shared" si="6"/>
        <v>-2.9975000000000002E-3</v>
      </c>
      <c r="K219" s="5">
        <f t="shared" si="7"/>
        <v>135.13513513513513</v>
      </c>
    </row>
    <row r="220" spans="1:11" x14ac:dyDescent="0.2">
      <c r="A220" s="4">
        <v>1.1000000000000001</v>
      </c>
      <c r="B220" s="4">
        <v>2.7799999999999999E-3</v>
      </c>
      <c r="C220" s="5"/>
      <c r="J220">
        <f t="shared" si="6"/>
        <v>-3.058E-3</v>
      </c>
      <c r="K220" s="5">
        <f t="shared" si="7"/>
        <v>136.60933660933659</v>
      </c>
    </row>
    <row r="221" spans="1:11" x14ac:dyDescent="0.2">
      <c r="A221" s="4">
        <v>1.1100000000000001</v>
      </c>
      <c r="B221" s="4">
        <v>2.82E-3</v>
      </c>
      <c r="C221" s="5"/>
      <c r="J221">
        <f t="shared" si="6"/>
        <v>-3.1302000000000005E-3</v>
      </c>
      <c r="K221" s="5">
        <f t="shared" si="7"/>
        <v>138.57493857493856</v>
      </c>
    </row>
    <row r="222" spans="1:11" x14ac:dyDescent="0.2">
      <c r="A222" s="4">
        <v>1.1200000000000001</v>
      </c>
      <c r="B222" s="4">
        <v>2.8500000000000001E-3</v>
      </c>
      <c r="C222" s="5"/>
      <c r="J222">
        <f t="shared" si="6"/>
        <v>-3.1920000000000004E-3</v>
      </c>
      <c r="K222" s="5">
        <f t="shared" si="7"/>
        <v>140.04914004914005</v>
      </c>
    </row>
    <row r="223" spans="1:11" x14ac:dyDescent="0.2">
      <c r="A223" s="4">
        <v>1.1299999999999999</v>
      </c>
      <c r="B223" s="4">
        <v>2.8800000000000002E-3</v>
      </c>
      <c r="C223" s="5"/>
      <c r="J223">
        <f t="shared" si="6"/>
        <v>-3.2543999999999997E-3</v>
      </c>
      <c r="K223" s="5">
        <f t="shared" si="7"/>
        <v>141.52334152334154</v>
      </c>
    </row>
    <row r="224" spans="1:11" x14ac:dyDescent="0.2">
      <c r="A224" s="4">
        <v>1.1399999999999999</v>
      </c>
      <c r="B224" s="4">
        <v>2.9099999999999998E-3</v>
      </c>
      <c r="C224" s="5"/>
      <c r="J224">
        <f t="shared" si="6"/>
        <v>-3.3173999999999994E-3</v>
      </c>
      <c r="K224" s="5">
        <f t="shared" si="7"/>
        <v>142.99754299754298</v>
      </c>
    </row>
    <row r="225" spans="1:11" x14ac:dyDescent="0.2">
      <c r="A225" s="4">
        <v>1.1499999999999999</v>
      </c>
      <c r="B225" s="4">
        <v>2.9399999999999999E-3</v>
      </c>
      <c r="C225" s="5"/>
      <c r="J225">
        <f t="shared" si="6"/>
        <v>-3.3809999999999995E-3</v>
      </c>
      <c r="K225" s="5">
        <f t="shared" si="7"/>
        <v>144.47174447174447</v>
      </c>
    </row>
    <row r="226" spans="1:11" x14ac:dyDescent="0.2">
      <c r="A226" s="4">
        <v>1.1599999999999999</v>
      </c>
      <c r="B226" s="4">
        <v>2.97E-3</v>
      </c>
      <c r="C226" s="5"/>
      <c r="J226">
        <f t="shared" si="6"/>
        <v>-3.4451999999999998E-3</v>
      </c>
      <c r="K226" s="5">
        <f t="shared" si="7"/>
        <v>145.94594594594597</v>
      </c>
    </row>
    <row r="227" spans="1:11" x14ac:dyDescent="0.2">
      <c r="A227" s="4">
        <v>1.17</v>
      </c>
      <c r="B227" s="4">
        <v>3.0000000000000001E-3</v>
      </c>
      <c r="C227" s="5"/>
      <c r="J227">
        <f t="shared" si="6"/>
        <v>-3.5099999999999997E-3</v>
      </c>
      <c r="K227" s="5">
        <f t="shared" si="7"/>
        <v>147.42014742014743</v>
      </c>
    </row>
    <row r="228" spans="1:11" x14ac:dyDescent="0.2">
      <c r="A228" s="4">
        <v>1.18</v>
      </c>
      <c r="B228" s="4">
        <v>3.0400000000000002E-3</v>
      </c>
      <c r="C228" s="5"/>
      <c r="J228">
        <f t="shared" si="6"/>
        <v>-3.5872E-3</v>
      </c>
      <c r="K228" s="5">
        <f t="shared" si="7"/>
        <v>149.38574938574939</v>
      </c>
    </row>
    <row r="229" spans="1:11" x14ac:dyDescent="0.2">
      <c r="A229" s="4">
        <v>1.19</v>
      </c>
      <c r="B229" s="4">
        <v>3.0699999999999998E-3</v>
      </c>
      <c r="C229" s="5"/>
      <c r="J229">
        <f t="shared" si="6"/>
        <v>-3.6532999999999995E-3</v>
      </c>
      <c r="K229" s="5">
        <f t="shared" si="7"/>
        <v>150.85995085995086</v>
      </c>
    </row>
    <row r="230" spans="1:11" x14ac:dyDescent="0.2">
      <c r="A230" s="4">
        <v>1.2</v>
      </c>
      <c r="B230" s="4">
        <v>3.0999999999999999E-3</v>
      </c>
      <c r="C230" s="5"/>
      <c r="J230">
        <f t="shared" si="6"/>
        <v>-3.7199999999999998E-3</v>
      </c>
      <c r="K230" s="5">
        <f t="shared" si="7"/>
        <v>152.33415233415235</v>
      </c>
    </row>
    <row r="231" spans="1:11" x14ac:dyDescent="0.2">
      <c r="A231" s="4">
        <v>1.21</v>
      </c>
      <c r="B231" s="4">
        <v>3.13E-3</v>
      </c>
      <c r="C231" s="5"/>
      <c r="J231">
        <f t="shared" si="6"/>
        <v>-3.7873E-3</v>
      </c>
      <c r="K231" s="5">
        <f t="shared" si="7"/>
        <v>153.80835380835381</v>
      </c>
    </row>
    <row r="232" spans="1:11" x14ac:dyDescent="0.2">
      <c r="A232" s="4">
        <v>1.22</v>
      </c>
      <c r="B232" s="4">
        <v>3.16E-3</v>
      </c>
      <c r="C232" s="5"/>
      <c r="J232">
        <f t="shared" si="6"/>
        <v>-3.8552E-3</v>
      </c>
      <c r="K232" s="5">
        <f t="shared" si="7"/>
        <v>155.28255528255528</v>
      </c>
    </row>
    <row r="233" spans="1:11" x14ac:dyDescent="0.2">
      <c r="A233" s="4">
        <v>1.23</v>
      </c>
      <c r="B233" s="4">
        <v>3.1900000000000001E-3</v>
      </c>
      <c r="C233" s="5"/>
      <c r="J233">
        <f t="shared" si="6"/>
        <v>-3.9237000000000005E-3</v>
      </c>
      <c r="K233" s="5">
        <f t="shared" si="7"/>
        <v>156.75675675675674</v>
      </c>
    </row>
    <row r="234" spans="1:11" x14ac:dyDescent="0.2">
      <c r="A234" s="4">
        <v>1.24</v>
      </c>
      <c r="B234" s="4">
        <v>3.2200000000000002E-3</v>
      </c>
      <c r="C234" s="5"/>
      <c r="J234">
        <f t="shared" si="6"/>
        <v>-3.9928000000000003E-3</v>
      </c>
      <c r="K234" s="5">
        <f t="shared" si="7"/>
        <v>158.23095823095824</v>
      </c>
    </row>
    <row r="235" spans="1:11" x14ac:dyDescent="0.2">
      <c r="A235" s="4">
        <v>1.25</v>
      </c>
      <c r="B235" s="4">
        <v>3.2499999999999999E-3</v>
      </c>
      <c r="C235" s="5"/>
      <c r="J235">
        <f t="shared" si="6"/>
        <v>-4.0625000000000001E-3</v>
      </c>
      <c r="K235" s="5">
        <f t="shared" si="7"/>
        <v>159.7051597051597</v>
      </c>
    </row>
    <row r="236" spans="1:11" x14ac:dyDescent="0.2">
      <c r="A236" s="4">
        <v>1.26</v>
      </c>
      <c r="B236" s="4">
        <v>3.29E-3</v>
      </c>
      <c r="C236" s="5"/>
      <c r="J236">
        <f t="shared" si="6"/>
        <v>-4.1453999999999996E-3</v>
      </c>
      <c r="K236" s="5">
        <f t="shared" si="7"/>
        <v>161.67076167076166</v>
      </c>
    </row>
    <row r="237" spans="1:11" x14ac:dyDescent="0.2">
      <c r="A237" s="4">
        <v>1.27</v>
      </c>
      <c r="B237" s="4">
        <v>3.32E-3</v>
      </c>
      <c r="C237" s="5"/>
      <c r="J237">
        <f t="shared" si="6"/>
        <v>-4.2164000000000004E-3</v>
      </c>
      <c r="K237" s="5">
        <f t="shared" si="7"/>
        <v>163.14496314496313</v>
      </c>
    </row>
    <row r="238" spans="1:11" x14ac:dyDescent="0.2">
      <c r="A238" s="4">
        <v>1.28</v>
      </c>
      <c r="B238" s="4">
        <v>3.3500000000000001E-3</v>
      </c>
      <c r="C238" s="5"/>
      <c r="J238">
        <f t="shared" si="6"/>
        <v>-4.2880000000000001E-3</v>
      </c>
      <c r="K238" s="5">
        <f t="shared" si="7"/>
        <v>164.61916461916462</v>
      </c>
    </row>
    <row r="239" spans="1:11" x14ac:dyDescent="0.2">
      <c r="A239" s="4">
        <v>1.29</v>
      </c>
      <c r="B239" s="4">
        <v>3.3800000000000002E-3</v>
      </c>
      <c r="C239" s="5"/>
      <c r="J239">
        <f t="shared" si="6"/>
        <v>-4.3602000000000007E-3</v>
      </c>
      <c r="K239" s="5">
        <f t="shared" si="7"/>
        <v>166.09336609336611</v>
      </c>
    </row>
    <row r="240" spans="1:11" x14ac:dyDescent="0.2">
      <c r="A240" s="4">
        <v>1.3</v>
      </c>
      <c r="B240" s="4">
        <v>3.4099999999999998E-3</v>
      </c>
      <c r="C240" s="5"/>
      <c r="J240">
        <f t="shared" si="6"/>
        <v>-4.4330000000000003E-3</v>
      </c>
      <c r="K240" s="5">
        <f t="shared" si="7"/>
        <v>167.56756756756755</v>
      </c>
    </row>
    <row r="241" spans="1:11" x14ac:dyDescent="0.2">
      <c r="A241" s="4">
        <v>1.31</v>
      </c>
      <c r="B241" s="4">
        <v>3.4399999999999999E-3</v>
      </c>
      <c r="C241" s="5"/>
      <c r="J241">
        <f t="shared" si="6"/>
        <v>-4.5063999999999998E-3</v>
      </c>
      <c r="K241" s="5">
        <f t="shared" si="7"/>
        <v>169.04176904176904</v>
      </c>
    </row>
    <row r="242" spans="1:11" x14ac:dyDescent="0.2">
      <c r="A242" s="4">
        <v>1.32</v>
      </c>
      <c r="B242" s="4">
        <v>3.47E-3</v>
      </c>
      <c r="C242" s="5"/>
      <c r="J242">
        <f t="shared" si="6"/>
        <v>-4.5804000000000001E-3</v>
      </c>
      <c r="K242" s="5">
        <f t="shared" si="7"/>
        <v>170.51597051597054</v>
      </c>
    </row>
    <row r="243" spans="1:11" x14ac:dyDescent="0.2">
      <c r="A243" s="4">
        <v>1.33</v>
      </c>
      <c r="B243" s="4">
        <v>3.5100000000000001E-3</v>
      </c>
      <c r="C243" s="5"/>
      <c r="J243">
        <f t="shared" si="6"/>
        <v>-4.6683000000000002E-3</v>
      </c>
      <c r="K243" s="5">
        <f t="shared" si="7"/>
        <v>172.4815724815725</v>
      </c>
    </row>
    <row r="244" spans="1:11" x14ac:dyDescent="0.2">
      <c r="A244" s="4">
        <v>1.34</v>
      </c>
      <c r="B244" s="4">
        <v>3.5400000000000002E-3</v>
      </c>
      <c r="C244" s="5"/>
      <c r="J244">
        <f t="shared" si="6"/>
        <v>-4.7436000000000006E-3</v>
      </c>
      <c r="K244" s="5">
        <f t="shared" si="7"/>
        <v>173.95577395577396</v>
      </c>
    </row>
    <row r="245" spans="1:11" x14ac:dyDescent="0.2">
      <c r="A245" s="4">
        <v>1.35</v>
      </c>
      <c r="B245" s="4">
        <v>3.5699999999999998E-3</v>
      </c>
      <c r="C245" s="5"/>
      <c r="J245">
        <f t="shared" si="6"/>
        <v>-4.8195E-3</v>
      </c>
      <c r="K245" s="5">
        <f t="shared" si="7"/>
        <v>175.42997542997543</v>
      </c>
    </row>
    <row r="246" spans="1:11" x14ac:dyDescent="0.2">
      <c r="A246" s="4">
        <v>1.36</v>
      </c>
      <c r="B246" s="4">
        <v>3.5999999999999999E-3</v>
      </c>
      <c r="C246" s="5"/>
      <c r="J246">
        <f t="shared" si="6"/>
        <v>-4.8960000000000002E-3</v>
      </c>
      <c r="K246" s="5">
        <f t="shared" si="7"/>
        <v>176.90417690417692</v>
      </c>
    </row>
    <row r="247" spans="1:11" x14ac:dyDescent="0.2">
      <c r="A247" s="4">
        <v>1.37</v>
      </c>
      <c r="B247" s="4">
        <v>3.63E-3</v>
      </c>
      <c r="C247" s="5"/>
      <c r="J247">
        <f t="shared" si="6"/>
        <v>-4.9731000000000003E-3</v>
      </c>
      <c r="K247" s="5">
        <f t="shared" si="7"/>
        <v>178.37837837837839</v>
      </c>
    </row>
    <row r="248" spans="1:11" x14ac:dyDescent="0.2">
      <c r="A248" s="4">
        <v>1.38</v>
      </c>
      <c r="B248" s="4">
        <v>3.6600000000000001E-3</v>
      </c>
      <c r="C248" s="5"/>
      <c r="J248">
        <f t="shared" si="6"/>
        <v>-5.0507999999999994E-3</v>
      </c>
      <c r="K248" s="5">
        <f t="shared" si="7"/>
        <v>179.85257985257985</v>
      </c>
    </row>
    <row r="249" spans="1:11" x14ac:dyDescent="0.2">
      <c r="A249" s="4">
        <v>1.39</v>
      </c>
      <c r="B249" s="4">
        <v>3.6900000000000001E-3</v>
      </c>
      <c r="C249" s="5"/>
      <c r="J249">
        <f t="shared" si="6"/>
        <v>-5.1291000000000002E-3</v>
      </c>
      <c r="K249" s="5">
        <f t="shared" si="7"/>
        <v>181.32678132678132</v>
      </c>
    </row>
    <row r="250" spans="1:11" x14ac:dyDescent="0.2">
      <c r="A250" s="4">
        <v>1.4</v>
      </c>
      <c r="B250" s="4">
        <v>3.7299999999999998E-3</v>
      </c>
      <c r="C250" s="5"/>
      <c r="J250">
        <f t="shared" si="6"/>
        <v>-5.2219999999999992E-3</v>
      </c>
      <c r="K250" s="5">
        <f t="shared" si="7"/>
        <v>183.29238329238328</v>
      </c>
    </row>
    <row r="251" spans="1:11" x14ac:dyDescent="0.2">
      <c r="A251" s="4">
        <v>1.41</v>
      </c>
      <c r="B251" s="4">
        <v>3.7599999999999999E-3</v>
      </c>
      <c r="C251" s="5"/>
      <c r="J251">
        <f t="shared" si="6"/>
        <v>-5.3015999999999992E-3</v>
      </c>
      <c r="K251" s="5">
        <f t="shared" si="7"/>
        <v>184.76658476658474</v>
      </c>
    </row>
    <row r="252" spans="1:11" x14ac:dyDescent="0.2">
      <c r="A252" s="4">
        <v>1.42</v>
      </c>
      <c r="B252" s="4">
        <v>3.79E-3</v>
      </c>
      <c r="C252" s="5"/>
      <c r="J252">
        <f t="shared" si="6"/>
        <v>-5.3818E-3</v>
      </c>
      <c r="K252" s="5">
        <f t="shared" si="7"/>
        <v>186.24078624078624</v>
      </c>
    </row>
    <row r="253" spans="1:11" x14ac:dyDescent="0.2">
      <c r="A253" s="4">
        <v>1.43</v>
      </c>
      <c r="B253" s="4">
        <v>3.82E-3</v>
      </c>
      <c r="C253" s="5"/>
      <c r="J253">
        <f t="shared" si="6"/>
        <v>-5.4625999999999997E-3</v>
      </c>
      <c r="K253" s="5">
        <f t="shared" si="7"/>
        <v>187.7149877149877</v>
      </c>
    </row>
    <row r="254" spans="1:11" x14ac:dyDescent="0.2">
      <c r="A254" s="4">
        <v>1.44</v>
      </c>
      <c r="B254" s="4">
        <v>3.8500000000000001E-3</v>
      </c>
      <c r="C254" s="5"/>
      <c r="J254">
        <f t="shared" si="6"/>
        <v>-5.5440000000000003E-3</v>
      </c>
      <c r="K254" s="5">
        <f t="shared" si="7"/>
        <v>189.18918918918919</v>
      </c>
    </row>
    <row r="255" spans="1:11" x14ac:dyDescent="0.2">
      <c r="A255" s="4">
        <v>1.45</v>
      </c>
      <c r="B255" s="4">
        <v>3.8800000000000002E-3</v>
      </c>
      <c r="C255" s="5"/>
      <c r="J255">
        <f t="shared" si="6"/>
        <v>-5.6259999999999999E-3</v>
      </c>
      <c r="K255" s="5">
        <f t="shared" si="7"/>
        <v>190.66339066339069</v>
      </c>
    </row>
    <row r="256" spans="1:11" x14ac:dyDescent="0.2">
      <c r="A256" s="4">
        <v>1.46</v>
      </c>
      <c r="B256" s="4">
        <v>3.9100000000000003E-3</v>
      </c>
      <c r="C256" s="5"/>
      <c r="J256">
        <f t="shared" si="6"/>
        <v>-5.7086000000000003E-3</v>
      </c>
      <c r="K256" s="5">
        <f t="shared" si="7"/>
        <v>192.13759213759215</v>
      </c>
    </row>
    <row r="257" spans="1:11" x14ac:dyDescent="0.2">
      <c r="A257" s="4">
        <v>1.47</v>
      </c>
      <c r="B257" s="4">
        <v>3.9399999999999999E-3</v>
      </c>
      <c r="C257" s="5"/>
      <c r="J257">
        <f t="shared" si="6"/>
        <v>-5.7917999999999997E-3</v>
      </c>
      <c r="K257" s="5">
        <f t="shared" si="7"/>
        <v>193.61179361179362</v>
      </c>
    </row>
    <row r="258" spans="1:11" x14ac:dyDescent="0.2">
      <c r="A258" s="4">
        <v>1.48</v>
      </c>
      <c r="B258" s="4">
        <v>3.98E-3</v>
      </c>
      <c r="C258" s="5"/>
      <c r="J258">
        <f t="shared" si="6"/>
        <v>-5.8903999999999996E-3</v>
      </c>
      <c r="K258" s="5">
        <f t="shared" si="7"/>
        <v>195.57739557739558</v>
      </c>
    </row>
    <row r="259" spans="1:11" x14ac:dyDescent="0.2">
      <c r="A259" s="4">
        <v>1.49</v>
      </c>
      <c r="B259" s="4">
        <v>4.0099999999999997E-3</v>
      </c>
      <c r="C259" s="5"/>
      <c r="J259">
        <f t="shared" si="6"/>
        <v>-5.9748999999999991E-3</v>
      </c>
      <c r="K259" s="5">
        <f t="shared" si="7"/>
        <v>197.05159705159704</v>
      </c>
    </row>
    <row r="260" spans="1:11" x14ac:dyDescent="0.2">
      <c r="A260" s="4">
        <v>1.5</v>
      </c>
      <c r="B260" s="4">
        <v>4.0400000000000002E-3</v>
      </c>
      <c r="C260" s="5"/>
      <c r="J260">
        <f t="shared" si="6"/>
        <v>-6.0600000000000003E-3</v>
      </c>
      <c r="K260" s="5">
        <f t="shared" si="7"/>
        <v>198.52579852579854</v>
      </c>
    </row>
    <row r="261" spans="1:11" x14ac:dyDescent="0.2">
      <c r="A261" s="4">
        <v>1.5</v>
      </c>
      <c r="B261" s="4">
        <v>4.0299999999999997E-3</v>
      </c>
      <c r="C261" s="5"/>
      <c r="J261">
        <f t="shared" si="6"/>
        <v>-6.045E-3</v>
      </c>
      <c r="K261" s="5">
        <f t="shared" si="7"/>
        <v>198.03439803439801</v>
      </c>
    </row>
    <row r="262" spans="1:11" x14ac:dyDescent="0.2">
      <c r="A262" s="4">
        <v>1.49</v>
      </c>
      <c r="B262" s="4">
        <v>3.9899999999999996E-3</v>
      </c>
      <c r="C262" s="5"/>
      <c r="J262">
        <f t="shared" si="6"/>
        <v>-5.9450999999999992E-3</v>
      </c>
      <c r="K262" s="5">
        <f t="shared" si="7"/>
        <v>196.06879606879605</v>
      </c>
    </row>
    <row r="263" spans="1:11" x14ac:dyDescent="0.2">
      <c r="A263" s="4">
        <v>1.48</v>
      </c>
      <c r="B263" s="4">
        <v>3.9399999999999999E-3</v>
      </c>
      <c r="C263" s="5"/>
      <c r="J263">
        <f t="shared" si="6"/>
        <v>-5.8311999999999999E-3</v>
      </c>
      <c r="K263" s="5">
        <f t="shared" si="7"/>
        <v>193.61179361179362</v>
      </c>
    </row>
    <row r="264" spans="1:11" x14ac:dyDescent="0.2">
      <c r="A264" s="4">
        <v>1.47</v>
      </c>
      <c r="B264" s="4">
        <v>3.8999999999999998E-3</v>
      </c>
      <c r="C264" s="5"/>
      <c r="J264">
        <f t="shared" si="6"/>
        <v>-5.7329999999999994E-3</v>
      </c>
      <c r="K264" s="5">
        <f t="shared" si="7"/>
        <v>191.64619164619165</v>
      </c>
    </row>
    <row r="265" spans="1:11" x14ac:dyDescent="0.2">
      <c r="A265" s="4">
        <v>1.46</v>
      </c>
      <c r="B265" s="4">
        <v>3.8500000000000001E-3</v>
      </c>
      <c r="C265" s="5"/>
      <c r="J265">
        <f t="shared" si="6"/>
        <v>-5.6210000000000001E-3</v>
      </c>
      <c r="K265" s="5">
        <f t="shared" si="7"/>
        <v>189.18918918918919</v>
      </c>
    </row>
    <row r="266" spans="1:11" x14ac:dyDescent="0.2">
      <c r="A266" s="4">
        <v>1.45</v>
      </c>
      <c r="B266" s="4">
        <v>3.81E-3</v>
      </c>
      <c r="C266" s="5"/>
      <c r="J266">
        <f t="shared" si="6"/>
        <v>-5.5244999999999999E-3</v>
      </c>
      <c r="K266" s="5">
        <f t="shared" si="7"/>
        <v>187.22358722358723</v>
      </c>
    </row>
    <row r="267" spans="1:11" x14ac:dyDescent="0.2">
      <c r="A267" s="4">
        <v>1.44</v>
      </c>
      <c r="B267" s="4">
        <v>3.7599999999999999E-3</v>
      </c>
      <c r="C267" s="5"/>
      <c r="J267">
        <f t="shared" ref="J267:J330" si="8">-(B267*A267)</f>
        <v>-5.4143999999999998E-3</v>
      </c>
      <c r="K267" s="5">
        <f t="shared" ref="K267:K330" si="9">B267*1000/$D$7</f>
        <v>184.76658476658474</v>
      </c>
    </row>
    <row r="268" spans="1:11" x14ac:dyDescent="0.2">
      <c r="A268" s="4">
        <v>1.43</v>
      </c>
      <c r="B268" s="4">
        <v>3.7200000000000002E-3</v>
      </c>
      <c r="C268" s="5"/>
      <c r="J268">
        <f t="shared" si="8"/>
        <v>-5.3195999999999998E-3</v>
      </c>
      <c r="K268" s="5">
        <f t="shared" si="9"/>
        <v>182.80098280098281</v>
      </c>
    </row>
    <row r="269" spans="1:11" x14ac:dyDescent="0.2">
      <c r="A269" s="4">
        <v>1.42</v>
      </c>
      <c r="B269" s="4">
        <v>3.6700000000000001E-3</v>
      </c>
      <c r="C269" s="5"/>
      <c r="J269">
        <f t="shared" si="8"/>
        <v>-5.2113999999999997E-3</v>
      </c>
      <c r="K269" s="5">
        <f t="shared" si="9"/>
        <v>180.34398034398035</v>
      </c>
    </row>
    <row r="270" spans="1:11" x14ac:dyDescent="0.2">
      <c r="A270" s="4">
        <v>1.41</v>
      </c>
      <c r="B270" s="4">
        <v>3.63E-3</v>
      </c>
      <c r="C270" s="5"/>
      <c r="J270">
        <f t="shared" si="8"/>
        <v>-5.1183000000000001E-3</v>
      </c>
      <c r="K270" s="5">
        <f t="shared" si="9"/>
        <v>178.37837837837839</v>
      </c>
    </row>
    <row r="271" spans="1:11" x14ac:dyDescent="0.2">
      <c r="A271" s="4">
        <v>1.4</v>
      </c>
      <c r="B271" s="4">
        <v>3.5899999999999999E-3</v>
      </c>
      <c r="C271" s="5"/>
      <c r="J271">
        <f t="shared" si="8"/>
        <v>-5.0259999999999992E-3</v>
      </c>
      <c r="K271" s="5">
        <f t="shared" si="9"/>
        <v>176.4127764127764</v>
      </c>
    </row>
    <row r="272" spans="1:11" x14ac:dyDescent="0.2">
      <c r="A272" s="4">
        <v>1.39</v>
      </c>
      <c r="B272" s="4">
        <v>3.5400000000000002E-3</v>
      </c>
      <c r="C272" s="5"/>
      <c r="J272">
        <f t="shared" si="8"/>
        <v>-4.9205999999999998E-3</v>
      </c>
      <c r="K272" s="5">
        <f t="shared" si="9"/>
        <v>173.95577395577396</v>
      </c>
    </row>
    <row r="273" spans="1:11" x14ac:dyDescent="0.2">
      <c r="A273" s="4">
        <v>1.38</v>
      </c>
      <c r="B273" s="4">
        <v>3.5000000000000001E-3</v>
      </c>
      <c r="C273" s="5"/>
      <c r="J273">
        <f t="shared" si="8"/>
        <v>-4.8300000000000001E-3</v>
      </c>
      <c r="K273" s="5">
        <f t="shared" si="9"/>
        <v>171.990171990172</v>
      </c>
    </row>
    <row r="274" spans="1:11" x14ac:dyDescent="0.2">
      <c r="A274" s="4">
        <v>1.37</v>
      </c>
      <c r="B274" s="4">
        <v>3.46E-3</v>
      </c>
      <c r="C274" s="5"/>
      <c r="J274">
        <f t="shared" si="8"/>
        <v>-4.7402E-3</v>
      </c>
      <c r="K274" s="5">
        <f t="shared" si="9"/>
        <v>170.02457002457001</v>
      </c>
    </row>
    <row r="275" spans="1:11" x14ac:dyDescent="0.2">
      <c r="A275" s="4">
        <v>1.36</v>
      </c>
      <c r="B275" s="4">
        <v>3.4199999999999999E-3</v>
      </c>
      <c r="C275" s="5"/>
      <c r="J275">
        <f t="shared" si="8"/>
        <v>-4.6512000000000003E-3</v>
      </c>
      <c r="K275" s="5">
        <f t="shared" si="9"/>
        <v>168.05896805896805</v>
      </c>
    </row>
    <row r="276" spans="1:11" x14ac:dyDescent="0.2">
      <c r="A276" s="4">
        <v>1.35</v>
      </c>
      <c r="B276" s="4">
        <v>3.3700000000000002E-3</v>
      </c>
      <c r="C276" s="5"/>
      <c r="J276">
        <f t="shared" si="8"/>
        <v>-4.5495000000000006E-3</v>
      </c>
      <c r="K276" s="5">
        <f t="shared" si="9"/>
        <v>165.60196560196562</v>
      </c>
    </row>
    <row r="277" spans="1:11" x14ac:dyDescent="0.2">
      <c r="A277" s="4">
        <v>1.34</v>
      </c>
      <c r="B277" s="4">
        <v>3.3300000000000001E-3</v>
      </c>
      <c r="C277" s="5"/>
      <c r="J277">
        <f t="shared" si="8"/>
        <v>-4.4622000000000004E-3</v>
      </c>
      <c r="K277" s="5">
        <f t="shared" si="9"/>
        <v>163.63636363636363</v>
      </c>
    </row>
    <row r="278" spans="1:11" x14ac:dyDescent="0.2">
      <c r="A278" s="4">
        <v>1.33</v>
      </c>
      <c r="B278" s="4">
        <v>3.29E-3</v>
      </c>
      <c r="C278" s="5"/>
      <c r="J278">
        <f t="shared" si="8"/>
        <v>-4.3757000000000006E-3</v>
      </c>
      <c r="K278" s="5">
        <f t="shared" si="9"/>
        <v>161.67076167076166</v>
      </c>
    </row>
    <row r="279" spans="1:11" x14ac:dyDescent="0.2">
      <c r="A279" s="4">
        <v>1.32</v>
      </c>
      <c r="B279" s="4">
        <v>3.2499999999999999E-3</v>
      </c>
      <c r="C279" s="5"/>
      <c r="J279">
        <f t="shared" si="8"/>
        <v>-4.2900000000000004E-3</v>
      </c>
      <c r="K279" s="5">
        <f t="shared" si="9"/>
        <v>159.7051597051597</v>
      </c>
    </row>
    <row r="280" spans="1:11" x14ac:dyDescent="0.2">
      <c r="A280" s="4">
        <v>1.31</v>
      </c>
      <c r="B280" s="4">
        <v>3.2100000000000002E-3</v>
      </c>
      <c r="C280" s="5"/>
      <c r="J280">
        <f t="shared" si="8"/>
        <v>-4.2051000000000007E-3</v>
      </c>
      <c r="K280" s="5">
        <f t="shared" si="9"/>
        <v>157.73955773955774</v>
      </c>
    </row>
    <row r="281" spans="1:11" x14ac:dyDescent="0.2">
      <c r="A281" s="4">
        <v>1.3</v>
      </c>
      <c r="B281" s="4">
        <v>3.16E-3</v>
      </c>
      <c r="C281" s="5"/>
      <c r="J281">
        <f t="shared" si="8"/>
        <v>-4.1080000000000005E-3</v>
      </c>
      <c r="K281" s="5">
        <f t="shared" si="9"/>
        <v>155.28255528255528</v>
      </c>
    </row>
    <row r="282" spans="1:11" x14ac:dyDescent="0.2">
      <c r="A282" s="4">
        <v>1.29</v>
      </c>
      <c r="B282" s="4">
        <v>3.1199999999999999E-3</v>
      </c>
      <c r="C282" s="5"/>
      <c r="J282">
        <f t="shared" si="8"/>
        <v>-4.0248000000000003E-3</v>
      </c>
      <c r="K282" s="5">
        <f t="shared" si="9"/>
        <v>153.31695331695332</v>
      </c>
    </row>
    <row r="283" spans="1:11" x14ac:dyDescent="0.2">
      <c r="A283" s="4">
        <v>1.28</v>
      </c>
      <c r="B283" s="4">
        <v>3.0799999999999998E-3</v>
      </c>
      <c r="C283" s="5"/>
      <c r="J283">
        <f t="shared" si="8"/>
        <v>-3.9423999999999996E-3</v>
      </c>
      <c r="K283" s="5">
        <f t="shared" si="9"/>
        <v>151.35135135135133</v>
      </c>
    </row>
    <row r="284" spans="1:11" x14ac:dyDescent="0.2">
      <c r="A284" s="4">
        <v>1.27</v>
      </c>
      <c r="B284" s="4">
        <v>3.0400000000000002E-3</v>
      </c>
      <c r="C284" s="5"/>
      <c r="J284">
        <f t="shared" si="8"/>
        <v>-3.8608000000000002E-3</v>
      </c>
      <c r="K284" s="5">
        <f t="shared" si="9"/>
        <v>149.38574938574939</v>
      </c>
    </row>
    <row r="285" spans="1:11" x14ac:dyDescent="0.2">
      <c r="A285" s="4">
        <v>1.26</v>
      </c>
      <c r="B285" s="4">
        <v>3.0000000000000001E-3</v>
      </c>
      <c r="C285" s="5"/>
      <c r="J285">
        <f t="shared" si="8"/>
        <v>-3.7799999999999999E-3</v>
      </c>
      <c r="K285" s="5">
        <f t="shared" si="9"/>
        <v>147.42014742014743</v>
      </c>
    </row>
    <row r="286" spans="1:11" x14ac:dyDescent="0.2">
      <c r="A286" s="4">
        <v>1.25</v>
      </c>
      <c r="B286" s="4">
        <v>2.96E-3</v>
      </c>
      <c r="C286" s="5"/>
      <c r="J286">
        <f t="shared" si="8"/>
        <v>-3.7000000000000002E-3</v>
      </c>
      <c r="K286" s="5">
        <f t="shared" si="9"/>
        <v>145.45454545454544</v>
      </c>
    </row>
    <row r="287" spans="1:11" x14ac:dyDescent="0.2">
      <c r="A287" s="4">
        <v>1.24</v>
      </c>
      <c r="B287" s="4">
        <v>2.9199999999999999E-3</v>
      </c>
      <c r="C287" s="5"/>
      <c r="J287">
        <f t="shared" si="8"/>
        <v>-3.6208E-3</v>
      </c>
      <c r="K287" s="5">
        <f t="shared" si="9"/>
        <v>143.48894348894348</v>
      </c>
    </row>
    <row r="288" spans="1:11" x14ac:dyDescent="0.2">
      <c r="A288" s="4">
        <v>1.23</v>
      </c>
      <c r="B288" s="4">
        <v>2.8800000000000002E-3</v>
      </c>
      <c r="C288" s="5"/>
      <c r="J288">
        <f t="shared" si="8"/>
        <v>-3.5424000000000002E-3</v>
      </c>
      <c r="K288" s="5">
        <f t="shared" si="9"/>
        <v>141.52334152334154</v>
      </c>
    </row>
    <row r="289" spans="1:11" x14ac:dyDescent="0.2">
      <c r="A289" s="4">
        <v>1.22</v>
      </c>
      <c r="B289" s="4">
        <v>2.8400000000000001E-3</v>
      </c>
      <c r="C289" s="5"/>
      <c r="J289">
        <f t="shared" si="8"/>
        <v>-3.4648000000000001E-3</v>
      </c>
      <c r="K289" s="5">
        <f t="shared" si="9"/>
        <v>139.55773955773955</v>
      </c>
    </row>
    <row r="290" spans="1:11" x14ac:dyDescent="0.2">
      <c r="A290" s="4">
        <v>1.21</v>
      </c>
      <c r="B290" s="4">
        <v>2.8E-3</v>
      </c>
      <c r="C290" s="5"/>
      <c r="J290">
        <f t="shared" si="8"/>
        <v>-3.388E-3</v>
      </c>
      <c r="K290" s="5">
        <f t="shared" si="9"/>
        <v>137.59213759213759</v>
      </c>
    </row>
    <row r="291" spans="1:11" x14ac:dyDescent="0.2">
      <c r="A291" s="4">
        <v>1.2</v>
      </c>
      <c r="B291" s="4">
        <v>2.7499999999999998E-3</v>
      </c>
      <c r="C291" s="5"/>
      <c r="J291">
        <f t="shared" si="8"/>
        <v>-3.2999999999999995E-3</v>
      </c>
      <c r="K291" s="5">
        <f t="shared" si="9"/>
        <v>135.13513513513513</v>
      </c>
    </row>
    <row r="292" spans="1:11" x14ac:dyDescent="0.2">
      <c r="A292" s="4">
        <v>1.19</v>
      </c>
      <c r="B292" s="4">
        <v>2.7100000000000002E-3</v>
      </c>
      <c r="C292" s="5"/>
      <c r="J292">
        <f t="shared" si="8"/>
        <v>-3.2249000000000002E-3</v>
      </c>
      <c r="K292" s="5">
        <f t="shared" si="9"/>
        <v>133.16953316953317</v>
      </c>
    </row>
    <row r="293" spans="1:11" x14ac:dyDescent="0.2">
      <c r="A293" s="4">
        <v>1.18</v>
      </c>
      <c r="B293" s="4">
        <v>2.6800000000000001E-3</v>
      </c>
      <c r="C293" s="5"/>
      <c r="J293">
        <f t="shared" si="8"/>
        <v>-3.1624000000000001E-3</v>
      </c>
      <c r="K293" s="5">
        <f t="shared" si="9"/>
        <v>131.6953316953317</v>
      </c>
    </row>
    <row r="294" spans="1:11" x14ac:dyDescent="0.2">
      <c r="A294" s="4">
        <v>1.17</v>
      </c>
      <c r="B294" s="4">
        <v>2.64E-3</v>
      </c>
      <c r="C294" s="5"/>
      <c r="J294">
        <f t="shared" si="8"/>
        <v>-3.0887999999999996E-3</v>
      </c>
      <c r="K294" s="5">
        <f t="shared" si="9"/>
        <v>129.72972972972974</v>
      </c>
    </row>
    <row r="295" spans="1:11" x14ac:dyDescent="0.2">
      <c r="A295" s="4">
        <v>1.1599999999999999</v>
      </c>
      <c r="B295" s="4">
        <v>2.5999999999999999E-3</v>
      </c>
      <c r="C295" s="5"/>
      <c r="J295">
        <f t="shared" si="8"/>
        <v>-3.0159999999999996E-3</v>
      </c>
      <c r="K295" s="5">
        <f t="shared" si="9"/>
        <v>127.76412776412776</v>
      </c>
    </row>
    <row r="296" spans="1:11" x14ac:dyDescent="0.2">
      <c r="A296" s="4">
        <v>1.1499999999999999</v>
      </c>
      <c r="B296" s="4">
        <v>2.5600000000000002E-3</v>
      </c>
      <c r="C296" s="5"/>
      <c r="J296">
        <f t="shared" si="8"/>
        <v>-2.944E-3</v>
      </c>
      <c r="K296" s="5">
        <f t="shared" si="9"/>
        <v>125.7985257985258</v>
      </c>
    </row>
    <row r="297" spans="1:11" x14ac:dyDescent="0.2">
      <c r="A297" s="4">
        <v>1.1399999999999999</v>
      </c>
      <c r="B297" s="4">
        <v>2.5200000000000001E-3</v>
      </c>
      <c r="C297" s="5"/>
      <c r="J297">
        <f t="shared" si="8"/>
        <v>-2.8728E-3</v>
      </c>
      <c r="K297" s="5">
        <f t="shared" si="9"/>
        <v>123.83292383292384</v>
      </c>
    </row>
    <row r="298" spans="1:11" x14ac:dyDescent="0.2">
      <c r="A298" s="4">
        <v>1.1299999999999999</v>
      </c>
      <c r="B298" s="4">
        <v>2.48E-3</v>
      </c>
      <c r="C298" s="5"/>
      <c r="J298">
        <f t="shared" si="8"/>
        <v>-2.8023999999999996E-3</v>
      </c>
      <c r="K298" s="5">
        <f t="shared" si="9"/>
        <v>121.86732186732186</v>
      </c>
    </row>
    <row r="299" spans="1:11" x14ac:dyDescent="0.2">
      <c r="A299" s="4">
        <v>1.1200000000000001</v>
      </c>
      <c r="B299" s="4">
        <v>2.4399999999999999E-3</v>
      </c>
      <c r="C299" s="5"/>
      <c r="J299">
        <f t="shared" si="8"/>
        <v>-2.7328000000000001E-3</v>
      </c>
      <c r="K299" s="5">
        <f t="shared" si="9"/>
        <v>119.9017199017199</v>
      </c>
    </row>
    <row r="300" spans="1:11" x14ac:dyDescent="0.2">
      <c r="A300" s="4">
        <v>1.1100000000000001</v>
      </c>
      <c r="B300" s="4">
        <v>2.3999999999999998E-3</v>
      </c>
      <c r="C300" s="5"/>
      <c r="J300">
        <f t="shared" si="8"/>
        <v>-2.6640000000000001E-3</v>
      </c>
      <c r="K300" s="5">
        <f t="shared" si="9"/>
        <v>117.93611793611794</v>
      </c>
    </row>
    <row r="301" spans="1:11" x14ac:dyDescent="0.2">
      <c r="A301" s="4">
        <v>1.1000000000000001</v>
      </c>
      <c r="B301" s="4">
        <v>2.3600000000000001E-3</v>
      </c>
      <c r="C301" s="5"/>
      <c r="J301">
        <f t="shared" si="8"/>
        <v>-2.5960000000000002E-3</v>
      </c>
      <c r="K301" s="5">
        <f t="shared" si="9"/>
        <v>115.97051597051599</v>
      </c>
    </row>
    <row r="302" spans="1:11" x14ac:dyDescent="0.2">
      <c r="A302" s="4">
        <v>1.0900000000000001</v>
      </c>
      <c r="B302" s="4">
        <v>2.32E-3</v>
      </c>
      <c r="C302" s="5"/>
      <c r="J302">
        <f t="shared" si="8"/>
        <v>-2.5288000000000003E-3</v>
      </c>
      <c r="K302" s="5">
        <f t="shared" si="9"/>
        <v>114.004914004914</v>
      </c>
    </row>
    <row r="303" spans="1:11" x14ac:dyDescent="0.2">
      <c r="A303" s="4">
        <v>1.08</v>
      </c>
      <c r="B303" s="4">
        <v>2.2899999999999999E-3</v>
      </c>
      <c r="C303" s="5"/>
      <c r="J303">
        <f t="shared" si="8"/>
        <v>-2.4732000000000001E-3</v>
      </c>
      <c r="K303" s="5">
        <f t="shared" si="9"/>
        <v>112.53071253071253</v>
      </c>
    </row>
    <row r="304" spans="1:11" x14ac:dyDescent="0.2">
      <c r="A304" s="4">
        <v>1.07</v>
      </c>
      <c r="B304" s="4">
        <v>2.2499999999999998E-3</v>
      </c>
      <c r="C304" s="5"/>
      <c r="J304">
        <f t="shared" si="8"/>
        <v>-2.4074999999999999E-3</v>
      </c>
      <c r="K304" s="5">
        <f t="shared" si="9"/>
        <v>110.56511056511056</v>
      </c>
    </row>
    <row r="305" spans="1:11" x14ac:dyDescent="0.2">
      <c r="A305" s="4">
        <v>1.06</v>
      </c>
      <c r="B305" s="4">
        <v>2.2100000000000002E-3</v>
      </c>
      <c r="C305" s="5"/>
      <c r="J305">
        <f t="shared" si="8"/>
        <v>-2.3426000000000002E-3</v>
      </c>
      <c r="K305" s="5">
        <f t="shared" si="9"/>
        <v>108.5995085995086</v>
      </c>
    </row>
    <row r="306" spans="1:11" x14ac:dyDescent="0.2">
      <c r="A306" s="4">
        <v>1.05</v>
      </c>
      <c r="B306" s="4">
        <v>2.1700000000000001E-3</v>
      </c>
      <c r="C306" s="5"/>
      <c r="J306">
        <f t="shared" si="8"/>
        <v>-2.2785000000000001E-3</v>
      </c>
      <c r="K306" s="5">
        <f t="shared" si="9"/>
        <v>106.63390663390663</v>
      </c>
    </row>
    <row r="307" spans="1:11" x14ac:dyDescent="0.2">
      <c r="A307" s="4">
        <v>1.04</v>
      </c>
      <c r="B307" s="4">
        <v>2.1299999999999999E-3</v>
      </c>
      <c r="C307" s="5"/>
      <c r="J307">
        <f t="shared" si="8"/>
        <v>-2.2152000000000001E-3</v>
      </c>
      <c r="K307" s="5">
        <f t="shared" si="9"/>
        <v>104.66830466830466</v>
      </c>
    </row>
    <row r="308" spans="1:11" x14ac:dyDescent="0.2">
      <c r="A308" s="4">
        <v>1.03</v>
      </c>
      <c r="B308" s="4">
        <v>2.0999999999999999E-3</v>
      </c>
      <c r="C308" s="5"/>
      <c r="J308">
        <f t="shared" si="8"/>
        <v>-2.163E-3</v>
      </c>
      <c r="K308" s="5">
        <f t="shared" si="9"/>
        <v>103.19410319410319</v>
      </c>
    </row>
    <row r="309" spans="1:11" x14ac:dyDescent="0.2">
      <c r="A309" s="4">
        <v>1.02</v>
      </c>
      <c r="B309" s="4">
        <v>2.0600000000000002E-3</v>
      </c>
      <c r="C309" s="5"/>
      <c r="J309">
        <f t="shared" si="8"/>
        <v>-2.1012000000000001E-3</v>
      </c>
      <c r="K309" s="5">
        <f t="shared" si="9"/>
        <v>101.22850122850123</v>
      </c>
    </row>
    <row r="310" spans="1:11" x14ac:dyDescent="0.2">
      <c r="A310" s="4">
        <v>1.01</v>
      </c>
      <c r="B310" s="4">
        <v>2.0200000000000001E-3</v>
      </c>
      <c r="C310" s="5"/>
      <c r="J310">
        <f t="shared" si="8"/>
        <v>-2.0402000000000003E-3</v>
      </c>
      <c r="K310" s="5">
        <f t="shared" si="9"/>
        <v>99.262899262899268</v>
      </c>
    </row>
    <row r="311" spans="1:11" x14ac:dyDescent="0.2">
      <c r="A311" s="4">
        <v>0.998</v>
      </c>
      <c r="B311" s="4">
        <v>1.99E-3</v>
      </c>
      <c r="C311" s="5"/>
      <c r="J311">
        <f t="shared" si="8"/>
        <v>-1.9860199999999998E-3</v>
      </c>
      <c r="K311" s="5">
        <f t="shared" si="9"/>
        <v>97.788697788697789</v>
      </c>
    </row>
    <row r="312" spans="1:11" x14ac:dyDescent="0.2">
      <c r="A312" s="4">
        <v>0.98699999999999999</v>
      </c>
      <c r="B312" s="4">
        <v>1.9499999999999999E-3</v>
      </c>
      <c r="C312" s="5"/>
      <c r="J312">
        <f t="shared" si="8"/>
        <v>-1.92465E-3</v>
      </c>
      <c r="K312" s="5">
        <f t="shared" si="9"/>
        <v>95.823095823095827</v>
      </c>
    </row>
    <row r="313" spans="1:11" x14ac:dyDescent="0.2">
      <c r="A313" s="4">
        <v>0.97699999999999998</v>
      </c>
      <c r="B313" s="4">
        <v>1.91E-3</v>
      </c>
      <c r="C313" s="5"/>
      <c r="J313">
        <f t="shared" si="8"/>
        <v>-1.8660700000000001E-3</v>
      </c>
      <c r="K313" s="5">
        <f t="shared" si="9"/>
        <v>93.85749385749385</v>
      </c>
    </row>
    <row r="314" spans="1:11" x14ac:dyDescent="0.2">
      <c r="A314" s="4">
        <v>0.96699999999999997</v>
      </c>
      <c r="B314" s="4">
        <v>1.8799999999999999E-3</v>
      </c>
      <c r="C314" s="5"/>
      <c r="J314">
        <f t="shared" si="8"/>
        <v>-1.81796E-3</v>
      </c>
      <c r="K314" s="5">
        <f t="shared" si="9"/>
        <v>92.383292383292371</v>
      </c>
    </row>
    <row r="315" spans="1:11" x14ac:dyDescent="0.2">
      <c r="A315" s="4">
        <v>0.95699999999999996</v>
      </c>
      <c r="B315" s="4">
        <v>1.8400000000000001E-3</v>
      </c>
      <c r="C315" s="5"/>
      <c r="J315">
        <f t="shared" si="8"/>
        <v>-1.76088E-3</v>
      </c>
      <c r="K315" s="5">
        <f t="shared" si="9"/>
        <v>90.417690417690423</v>
      </c>
    </row>
    <row r="316" spans="1:11" x14ac:dyDescent="0.2">
      <c r="A316" s="4">
        <v>0.94699999999999995</v>
      </c>
      <c r="B316" s="4">
        <v>1.8E-3</v>
      </c>
      <c r="C316" s="5"/>
      <c r="J316">
        <f t="shared" si="8"/>
        <v>-1.7045999999999999E-3</v>
      </c>
      <c r="K316" s="5">
        <f t="shared" si="9"/>
        <v>88.452088452088461</v>
      </c>
    </row>
    <row r="317" spans="1:11" x14ac:dyDescent="0.2">
      <c r="A317" s="4">
        <v>0.93700000000000006</v>
      </c>
      <c r="B317" s="4">
        <v>1.7700000000000001E-3</v>
      </c>
      <c r="C317" s="5"/>
      <c r="J317">
        <f t="shared" si="8"/>
        <v>-1.6584900000000001E-3</v>
      </c>
      <c r="K317" s="5">
        <f t="shared" si="9"/>
        <v>86.977886977886982</v>
      </c>
    </row>
    <row r="318" spans="1:11" x14ac:dyDescent="0.2">
      <c r="A318" s="4">
        <v>0.92700000000000005</v>
      </c>
      <c r="B318" s="4">
        <v>1.73E-3</v>
      </c>
      <c r="C318" s="5"/>
      <c r="J318">
        <f t="shared" si="8"/>
        <v>-1.6037100000000002E-3</v>
      </c>
      <c r="K318" s="5">
        <f t="shared" si="9"/>
        <v>85.012285012285005</v>
      </c>
    </row>
    <row r="319" spans="1:11" x14ac:dyDescent="0.2">
      <c r="A319" s="4">
        <v>0.91700000000000004</v>
      </c>
      <c r="B319" s="4">
        <v>1.6999999999999999E-3</v>
      </c>
      <c r="C319" s="5"/>
      <c r="J319">
        <f t="shared" si="8"/>
        <v>-1.5589E-3</v>
      </c>
      <c r="K319" s="5">
        <f t="shared" si="9"/>
        <v>83.538083538083541</v>
      </c>
    </row>
    <row r="320" spans="1:11" x14ac:dyDescent="0.2">
      <c r="A320" s="4">
        <v>0.90700000000000003</v>
      </c>
      <c r="B320" s="4">
        <v>1.66E-3</v>
      </c>
      <c r="C320" s="5"/>
      <c r="J320">
        <f t="shared" si="8"/>
        <v>-1.50562E-3</v>
      </c>
      <c r="K320" s="5">
        <f t="shared" si="9"/>
        <v>81.572481572481564</v>
      </c>
    </row>
    <row r="321" spans="1:11" x14ac:dyDescent="0.2">
      <c r="A321" s="4">
        <v>0.89700000000000002</v>
      </c>
      <c r="B321" s="4">
        <v>1.6299999999999999E-3</v>
      </c>
      <c r="C321" s="5"/>
      <c r="J321">
        <f t="shared" si="8"/>
        <v>-1.46211E-3</v>
      </c>
      <c r="K321" s="5">
        <f t="shared" si="9"/>
        <v>80.0982800982801</v>
      </c>
    </row>
    <row r="322" spans="1:11" x14ac:dyDescent="0.2">
      <c r="A322" s="4">
        <v>0.88700000000000001</v>
      </c>
      <c r="B322" s="4">
        <v>1.5900000000000001E-3</v>
      </c>
      <c r="C322" s="5"/>
      <c r="J322">
        <f t="shared" si="8"/>
        <v>-1.41033E-3</v>
      </c>
      <c r="K322" s="5">
        <f t="shared" si="9"/>
        <v>78.132678132678137</v>
      </c>
    </row>
    <row r="323" spans="1:11" x14ac:dyDescent="0.2">
      <c r="A323" s="4">
        <v>0.877</v>
      </c>
      <c r="B323" s="4">
        <v>1.56E-3</v>
      </c>
      <c r="C323" s="5"/>
      <c r="J323">
        <f t="shared" si="8"/>
        <v>-1.36812E-3</v>
      </c>
      <c r="K323" s="5">
        <f t="shared" si="9"/>
        <v>76.658476658476658</v>
      </c>
    </row>
    <row r="324" spans="1:11" x14ac:dyDescent="0.2">
      <c r="A324" s="4">
        <v>0.86699999999999999</v>
      </c>
      <c r="B324" s="4">
        <v>1.5200000000000001E-3</v>
      </c>
      <c r="C324" s="5"/>
      <c r="J324">
        <f t="shared" si="8"/>
        <v>-1.31784E-3</v>
      </c>
      <c r="K324" s="5">
        <f t="shared" si="9"/>
        <v>74.692874692874696</v>
      </c>
    </row>
    <row r="325" spans="1:11" x14ac:dyDescent="0.2">
      <c r="A325" s="4">
        <v>0.85699999999999998</v>
      </c>
      <c r="B325" s="4">
        <v>1.49E-3</v>
      </c>
      <c r="C325" s="5"/>
      <c r="J325">
        <f t="shared" si="8"/>
        <v>-1.2769299999999999E-3</v>
      </c>
      <c r="K325" s="5">
        <f t="shared" si="9"/>
        <v>73.218673218673217</v>
      </c>
    </row>
    <row r="326" spans="1:11" x14ac:dyDescent="0.2">
      <c r="A326" s="4">
        <v>0.84699999999999998</v>
      </c>
      <c r="B326" s="4">
        <v>1.4499999999999999E-3</v>
      </c>
      <c r="C326" s="5"/>
      <c r="J326">
        <f t="shared" si="8"/>
        <v>-1.2281499999999999E-3</v>
      </c>
      <c r="K326" s="5">
        <f t="shared" si="9"/>
        <v>71.253071253071255</v>
      </c>
    </row>
    <row r="327" spans="1:11" x14ac:dyDescent="0.2">
      <c r="A327" s="4">
        <v>0.83699999999999997</v>
      </c>
      <c r="B327" s="4">
        <v>1.42E-3</v>
      </c>
      <c r="C327" s="5"/>
      <c r="J327">
        <f t="shared" si="8"/>
        <v>-1.1885400000000001E-3</v>
      </c>
      <c r="K327" s="5">
        <f t="shared" si="9"/>
        <v>69.778869778869776</v>
      </c>
    </row>
    <row r="328" spans="1:11" x14ac:dyDescent="0.2">
      <c r="A328" s="4">
        <v>0.82699999999999996</v>
      </c>
      <c r="B328" s="4">
        <v>1.39E-3</v>
      </c>
      <c r="C328" s="5"/>
      <c r="J328">
        <f t="shared" si="8"/>
        <v>-1.14953E-3</v>
      </c>
      <c r="K328" s="5">
        <f t="shared" si="9"/>
        <v>68.304668304668297</v>
      </c>
    </row>
    <row r="329" spans="1:11" x14ac:dyDescent="0.2">
      <c r="A329" s="4">
        <v>0.81699999999999995</v>
      </c>
      <c r="B329" s="4">
        <v>1.3500000000000001E-3</v>
      </c>
      <c r="C329" s="5"/>
      <c r="J329">
        <f t="shared" si="8"/>
        <v>-1.1029499999999999E-3</v>
      </c>
      <c r="K329" s="5">
        <f t="shared" si="9"/>
        <v>66.339066339066349</v>
      </c>
    </row>
    <row r="330" spans="1:11" x14ac:dyDescent="0.2">
      <c r="A330" s="4">
        <v>0.80700000000000005</v>
      </c>
      <c r="B330" s="4">
        <v>1.32E-3</v>
      </c>
      <c r="C330" s="5"/>
      <c r="J330">
        <f t="shared" si="8"/>
        <v>-1.0652400000000001E-3</v>
      </c>
      <c r="K330" s="5">
        <f t="shared" si="9"/>
        <v>64.86486486486487</v>
      </c>
    </row>
    <row r="331" spans="1:11" x14ac:dyDescent="0.2">
      <c r="A331" s="4">
        <v>0.79700000000000004</v>
      </c>
      <c r="B331" s="4">
        <v>1.2899999999999999E-3</v>
      </c>
      <c r="C331" s="5"/>
      <c r="J331">
        <f t="shared" ref="J331:J394" si="10">-(B331*A331)</f>
        <v>-1.0281299999999999E-3</v>
      </c>
      <c r="K331" s="5">
        <f t="shared" ref="K331:K394" si="11">B331*1000/$D$7</f>
        <v>63.390663390663384</v>
      </c>
    </row>
    <row r="332" spans="1:11" x14ac:dyDescent="0.2">
      <c r="A332" s="4">
        <v>0.78600000000000003</v>
      </c>
      <c r="B332" s="4">
        <v>1.25E-3</v>
      </c>
      <c r="C332" s="5"/>
      <c r="J332">
        <f t="shared" si="10"/>
        <v>-9.8250000000000008E-4</v>
      </c>
      <c r="K332" s="5">
        <f t="shared" si="11"/>
        <v>61.425061425061422</v>
      </c>
    </row>
    <row r="333" spans="1:11" x14ac:dyDescent="0.2">
      <c r="A333" s="4">
        <v>0.77600000000000002</v>
      </c>
      <c r="B333" s="4">
        <v>1.2199999999999999E-3</v>
      </c>
      <c r="C333" s="5"/>
      <c r="J333">
        <f t="shared" si="10"/>
        <v>-9.4671999999999996E-4</v>
      </c>
      <c r="K333" s="5">
        <f t="shared" si="11"/>
        <v>59.95085995085995</v>
      </c>
    </row>
    <row r="334" spans="1:11" x14ac:dyDescent="0.2">
      <c r="A334" s="4">
        <v>0.76600000000000001</v>
      </c>
      <c r="B334" s="4">
        <v>1.1900000000000001E-3</v>
      </c>
      <c r="C334" s="5"/>
      <c r="J334">
        <f t="shared" si="10"/>
        <v>-9.1154000000000007E-4</v>
      </c>
      <c r="K334" s="5">
        <f t="shared" si="11"/>
        <v>58.476658476658486</v>
      </c>
    </row>
    <row r="335" spans="1:11" x14ac:dyDescent="0.2">
      <c r="A335" s="4">
        <v>0.75600000000000001</v>
      </c>
      <c r="B335" s="4">
        <v>1.16E-3</v>
      </c>
      <c r="C335" s="5"/>
      <c r="J335">
        <f t="shared" si="10"/>
        <v>-8.7695999999999998E-4</v>
      </c>
      <c r="K335" s="5">
        <f t="shared" si="11"/>
        <v>57.002457002457</v>
      </c>
    </row>
    <row r="336" spans="1:11" x14ac:dyDescent="0.2">
      <c r="A336" s="4">
        <v>0.746</v>
      </c>
      <c r="B336" s="4">
        <v>1.1199999999999999E-3</v>
      </c>
      <c r="C336" s="5"/>
      <c r="J336">
        <f t="shared" si="10"/>
        <v>-8.3551999999999997E-4</v>
      </c>
      <c r="K336" s="5">
        <f t="shared" si="11"/>
        <v>55.03685503685503</v>
      </c>
    </row>
    <row r="337" spans="1:11" x14ac:dyDescent="0.2">
      <c r="A337" s="4">
        <v>0.73599999999999999</v>
      </c>
      <c r="B337" s="4">
        <v>1.09E-3</v>
      </c>
      <c r="C337" s="5"/>
      <c r="J337">
        <f t="shared" si="10"/>
        <v>-8.0223999999999996E-4</v>
      </c>
      <c r="K337" s="5">
        <f t="shared" si="11"/>
        <v>53.562653562653566</v>
      </c>
    </row>
    <row r="338" spans="1:11" x14ac:dyDescent="0.2">
      <c r="A338" s="4">
        <v>0.72599999999999998</v>
      </c>
      <c r="B338" s="4">
        <v>1.06E-3</v>
      </c>
      <c r="C338" s="5"/>
      <c r="J338">
        <f t="shared" si="10"/>
        <v>-7.6955999999999997E-4</v>
      </c>
      <c r="K338" s="5">
        <f t="shared" si="11"/>
        <v>52.088452088452094</v>
      </c>
    </row>
    <row r="339" spans="1:11" x14ac:dyDescent="0.2">
      <c r="A339" s="4">
        <v>0.71599999999999997</v>
      </c>
      <c r="B339" s="4">
        <v>1.0300000000000001E-3</v>
      </c>
      <c r="C339" s="5"/>
      <c r="J339">
        <f t="shared" si="10"/>
        <v>-7.3747999999999999E-4</v>
      </c>
      <c r="K339" s="5">
        <f t="shared" si="11"/>
        <v>50.614250614250615</v>
      </c>
    </row>
    <row r="340" spans="1:11" x14ac:dyDescent="0.2">
      <c r="A340" s="4">
        <v>0.70599999999999996</v>
      </c>
      <c r="B340" s="4">
        <v>9.9700000000000006E-4</v>
      </c>
      <c r="C340" s="5"/>
      <c r="J340">
        <f t="shared" si="10"/>
        <v>-7.0388199999999997E-4</v>
      </c>
      <c r="K340" s="5">
        <f t="shared" si="11"/>
        <v>48.992628992629001</v>
      </c>
    </row>
    <row r="341" spans="1:11" x14ac:dyDescent="0.2">
      <c r="A341" s="4">
        <v>0.69599999999999995</v>
      </c>
      <c r="B341" s="4">
        <v>9.6699999999999998E-4</v>
      </c>
      <c r="C341" s="5"/>
      <c r="J341">
        <f t="shared" si="10"/>
        <v>-6.7303199999999995E-4</v>
      </c>
      <c r="K341" s="5">
        <f t="shared" si="11"/>
        <v>47.518427518427515</v>
      </c>
    </row>
    <row r="342" spans="1:11" x14ac:dyDescent="0.2">
      <c r="A342" s="4">
        <v>0.68600000000000005</v>
      </c>
      <c r="B342" s="4">
        <v>9.3599999999999998E-4</v>
      </c>
      <c r="C342" s="5"/>
      <c r="J342">
        <f t="shared" si="10"/>
        <v>-6.4209599999999999E-4</v>
      </c>
      <c r="K342" s="5">
        <f t="shared" si="11"/>
        <v>45.995085995085994</v>
      </c>
    </row>
    <row r="343" spans="1:11" x14ac:dyDescent="0.2">
      <c r="A343" s="4">
        <v>0.67600000000000005</v>
      </c>
      <c r="B343" s="4">
        <v>9.0600000000000001E-4</v>
      </c>
      <c r="C343" s="5"/>
      <c r="J343">
        <f t="shared" si="10"/>
        <v>-6.1245600000000005E-4</v>
      </c>
      <c r="K343" s="5">
        <f t="shared" si="11"/>
        <v>44.520884520884522</v>
      </c>
    </row>
    <row r="344" spans="1:11" x14ac:dyDescent="0.2">
      <c r="A344" s="4">
        <v>0.66600000000000004</v>
      </c>
      <c r="B344" s="4">
        <v>8.7600000000000004E-4</v>
      </c>
      <c r="C344" s="5"/>
      <c r="J344">
        <f t="shared" si="10"/>
        <v>-5.8341600000000001E-4</v>
      </c>
      <c r="K344" s="5">
        <f t="shared" si="11"/>
        <v>43.04668304668305</v>
      </c>
    </row>
    <row r="345" spans="1:11" x14ac:dyDescent="0.2">
      <c r="A345" s="4">
        <v>0.65600000000000003</v>
      </c>
      <c r="B345" s="4">
        <v>8.4699999999999999E-4</v>
      </c>
      <c r="C345" s="5"/>
      <c r="J345">
        <f t="shared" si="10"/>
        <v>-5.5563200000000002E-4</v>
      </c>
      <c r="K345" s="5">
        <f t="shared" si="11"/>
        <v>41.621621621621621</v>
      </c>
    </row>
    <row r="346" spans="1:11" x14ac:dyDescent="0.2">
      <c r="A346" s="4">
        <v>0.64600000000000002</v>
      </c>
      <c r="B346" s="4">
        <v>8.1800000000000004E-4</v>
      </c>
      <c r="C346" s="5"/>
      <c r="J346">
        <f t="shared" si="10"/>
        <v>-5.2842800000000006E-4</v>
      </c>
      <c r="K346" s="5">
        <f t="shared" si="11"/>
        <v>40.196560196560199</v>
      </c>
    </row>
    <row r="347" spans="1:11" x14ac:dyDescent="0.2">
      <c r="A347" s="4">
        <v>0.63600000000000001</v>
      </c>
      <c r="B347" s="4">
        <v>7.8899999999999999E-4</v>
      </c>
      <c r="C347" s="5"/>
      <c r="J347">
        <f t="shared" si="10"/>
        <v>-5.0180400000000001E-4</v>
      </c>
      <c r="K347" s="5">
        <f t="shared" si="11"/>
        <v>38.77149877149877</v>
      </c>
    </row>
    <row r="348" spans="1:11" x14ac:dyDescent="0.2">
      <c r="A348" s="4">
        <v>0.626</v>
      </c>
      <c r="B348" s="4">
        <v>7.6000000000000004E-4</v>
      </c>
      <c r="C348" s="5"/>
      <c r="J348">
        <f t="shared" si="10"/>
        <v>-4.7576000000000004E-4</v>
      </c>
      <c r="K348" s="5">
        <f t="shared" si="11"/>
        <v>37.346437346437348</v>
      </c>
    </row>
    <row r="349" spans="1:11" x14ac:dyDescent="0.2">
      <c r="A349" s="4">
        <v>0.61599999999999999</v>
      </c>
      <c r="B349" s="4">
        <v>7.3200000000000001E-4</v>
      </c>
      <c r="C349" s="5"/>
      <c r="J349">
        <f t="shared" si="10"/>
        <v>-4.5091199999999998E-4</v>
      </c>
      <c r="K349" s="5">
        <f t="shared" si="11"/>
        <v>35.970515970515969</v>
      </c>
    </row>
    <row r="350" spans="1:11" x14ac:dyDescent="0.2">
      <c r="A350" s="4">
        <v>0.60599999999999998</v>
      </c>
      <c r="B350" s="4">
        <v>7.0399999999999998E-4</v>
      </c>
      <c r="C350" s="5"/>
      <c r="J350">
        <f t="shared" si="10"/>
        <v>-4.2662399999999996E-4</v>
      </c>
      <c r="K350" s="5">
        <f t="shared" si="11"/>
        <v>34.594594594594589</v>
      </c>
    </row>
    <row r="351" spans="1:11" x14ac:dyDescent="0.2">
      <c r="A351" s="4">
        <v>0.59599999999999997</v>
      </c>
      <c r="B351" s="4">
        <v>6.7599999999999995E-4</v>
      </c>
      <c r="C351" s="5"/>
      <c r="J351">
        <f t="shared" si="10"/>
        <v>-4.0289599999999997E-4</v>
      </c>
      <c r="K351" s="5">
        <f t="shared" si="11"/>
        <v>33.218673218673217</v>
      </c>
    </row>
    <row r="352" spans="1:11" x14ac:dyDescent="0.2">
      <c r="A352" s="4">
        <v>0.58499999999999996</v>
      </c>
      <c r="B352" s="4">
        <v>6.4899999999999995E-4</v>
      </c>
      <c r="C352" s="5"/>
      <c r="J352">
        <f t="shared" si="10"/>
        <v>-3.7966499999999995E-4</v>
      </c>
      <c r="K352" s="5">
        <f t="shared" si="11"/>
        <v>31.891891891891888</v>
      </c>
    </row>
    <row r="353" spans="1:11" x14ac:dyDescent="0.2">
      <c r="A353" s="4">
        <v>0.57499999999999996</v>
      </c>
      <c r="B353" s="4">
        <v>6.2200000000000005E-4</v>
      </c>
      <c r="C353" s="5"/>
      <c r="J353">
        <f t="shared" si="10"/>
        <v>-3.5764999999999999E-4</v>
      </c>
      <c r="K353" s="5">
        <f t="shared" si="11"/>
        <v>30.565110565110565</v>
      </c>
    </row>
    <row r="354" spans="1:11" x14ac:dyDescent="0.2">
      <c r="A354" s="4">
        <v>0.56499999999999995</v>
      </c>
      <c r="B354" s="4">
        <v>5.9599999999999996E-4</v>
      </c>
      <c r="C354" s="5"/>
      <c r="J354">
        <f t="shared" si="10"/>
        <v>-3.3673999999999992E-4</v>
      </c>
      <c r="K354" s="5">
        <f t="shared" si="11"/>
        <v>29.287469287469285</v>
      </c>
    </row>
    <row r="355" spans="1:11" x14ac:dyDescent="0.2">
      <c r="A355" s="4">
        <v>0.55500000000000005</v>
      </c>
      <c r="B355" s="4">
        <v>5.6999999999999998E-4</v>
      </c>
      <c r="C355" s="5"/>
      <c r="J355">
        <f t="shared" si="10"/>
        <v>-3.1635000000000002E-4</v>
      </c>
      <c r="K355" s="5">
        <f t="shared" si="11"/>
        <v>28.009828009828006</v>
      </c>
    </row>
    <row r="356" spans="1:11" x14ac:dyDescent="0.2">
      <c r="A356" s="4">
        <v>0.54500000000000004</v>
      </c>
      <c r="B356" s="4">
        <v>5.44E-4</v>
      </c>
      <c r="C356" s="5"/>
      <c r="J356">
        <f t="shared" si="10"/>
        <v>-2.9648000000000001E-4</v>
      </c>
      <c r="K356" s="5">
        <f t="shared" si="11"/>
        <v>26.732186732186733</v>
      </c>
    </row>
    <row r="357" spans="1:11" x14ac:dyDescent="0.2">
      <c r="A357" s="4">
        <v>0.53500000000000003</v>
      </c>
      <c r="B357" s="4">
        <v>5.1900000000000004E-4</v>
      </c>
      <c r="C357" s="5"/>
      <c r="J357">
        <f t="shared" si="10"/>
        <v>-2.7766500000000002E-4</v>
      </c>
      <c r="K357" s="5">
        <f t="shared" si="11"/>
        <v>25.503685503685503</v>
      </c>
    </row>
    <row r="358" spans="1:11" x14ac:dyDescent="0.2">
      <c r="A358" s="4">
        <v>0.52500000000000002</v>
      </c>
      <c r="B358" s="4">
        <v>4.9399999999999997E-4</v>
      </c>
      <c r="C358" s="5"/>
      <c r="J358">
        <f t="shared" si="10"/>
        <v>-2.5934999999999999E-4</v>
      </c>
      <c r="K358" s="5">
        <f t="shared" si="11"/>
        <v>24.275184275184277</v>
      </c>
    </row>
    <row r="359" spans="1:11" x14ac:dyDescent="0.2">
      <c r="A359" s="4">
        <v>0.51500000000000001</v>
      </c>
      <c r="B359" s="4">
        <v>4.6999999999999999E-4</v>
      </c>
      <c r="C359" s="5"/>
      <c r="J359">
        <f t="shared" si="10"/>
        <v>-2.4205E-4</v>
      </c>
      <c r="K359" s="5">
        <f t="shared" si="11"/>
        <v>23.095823095823093</v>
      </c>
    </row>
    <row r="360" spans="1:11" x14ac:dyDescent="0.2">
      <c r="A360" s="4">
        <v>0.505</v>
      </c>
      <c r="B360" s="4">
        <v>4.46E-4</v>
      </c>
      <c r="C360" s="5"/>
      <c r="J360">
        <f t="shared" si="10"/>
        <v>-2.2523000000000001E-4</v>
      </c>
      <c r="K360" s="5">
        <f t="shared" si="11"/>
        <v>21.916461916461916</v>
      </c>
    </row>
    <row r="361" spans="1:11" x14ac:dyDescent="0.2">
      <c r="A361" s="4">
        <v>0.495</v>
      </c>
      <c r="B361" s="4">
        <v>4.2299999999999998E-4</v>
      </c>
      <c r="C361" s="5"/>
      <c r="J361">
        <f t="shared" si="10"/>
        <v>-2.09385E-4</v>
      </c>
      <c r="K361" s="5">
        <f t="shared" si="11"/>
        <v>20.786240786240786</v>
      </c>
    </row>
    <row r="362" spans="1:11" x14ac:dyDescent="0.2">
      <c r="A362" s="4">
        <v>0.48499999999999999</v>
      </c>
      <c r="B362" s="4">
        <v>4.0000000000000002E-4</v>
      </c>
      <c r="C362" s="5"/>
      <c r="J362">
        <f t="shared" si="10"/>
        <v>-1.94E-4</v>
      </c>
      <c r="K362" s="5">
        <f t="shared" si="11"/>
        <v>19.656019656019659</v>
      </c>
    </row>
    <row r="363" spans="1:11" x14ac:dyDescent="0.2">
      <c r="A363" s="4">
        <v>0.47499999999999998</v>
      </c>
      <c r="B363" s="4">
        <v>3.7800000000000003E-4</v>
      </c>
      <c r="C363" s="5"/>
      <c r="J363">
        <f t="shared" si="10"/>
        <v>-1.7955E-4</v>
      </c>
      <c r="K363" s="5">
        <f t="shared" si="11"/>
        <v>18.574938574938574</v>
      </c>
    </row>
    <row r="364" spans="1:11" x14ac:dyDescent="0.2">
      <c r="A364" s="4">
        <v>0.46500000000000002</v>
      </c>
      <c r="B364" s="4">
        <v>3.5599999999999998E-4</v>
      </c>
      <c r="C364" s="5"/>
      <c r="J364">
        <f t="shared" si="10"/>
        <v>-1.6553999999999999E-4</v>
      </c>
      <c r="K364" s="5">
        <f t="shared" si="11"/>
        <v>17.493857493857494</v>
      </c>
    </row>
    <row r="365" spans="1:11" x14ac:dyDescent="0.2">
      <c r="A365" s="4">
        <v>0.45500000000000002</v>
      </c>
      <c r="B365" s="4">
        <v>3.3500000000000001E-4</v>
      </c>
      <c r="C365" s="5"/>
      <c r="J365">
        <f t="shared" si="10"/>
        <v>-1.5242500000000001E-4</v>
      </c>
      <c r="K365" s="5">
        <f t="shared" si="11"/>
        <v>16.461916461916463</v>
      </c>
    </row>
    <row r="366" spans="1:11" x14ac:dyDescent="0.2">
      <c r="A366" s="4">
        <v>0.44500000000000001</v>
      </c>
      <c r="B366" s="4">
        <v>3.1399999999999999E-4</v>
      </c>
      <c r="C366" s="5"/>
      <c r="J366">
        <f t="shared" si="10"/>
        <v>-1.3972999999999999E-4</v>
      </c>
      <c r="K366" s="5">
        <f t="shared" si="11"/>
        <v>15.42997542997543</v>
      </c>
    </row>
    <row r="367" spans="1:11" x14ac:dyDescent="0.2">
      <c r="A367" s="4">
        <v>0.435</v>
      </c>
      <c r="B367" s="4">
        <v>2.9399999999999999E-4</v>
      </c>
      <c r="C367" s="5"/>
      <c r="J367">
        <f t="shared" si="10"/>
        <v>-1.2789E-4</v>
      </c>
      <c r="K367" s="5">
        <f t="shared" si="11"/>
        <v>14.447174447174447</v>
      </c>
    </row>
    <row r="368" spans="1:11" x14ac:dyDescent="0.2">
      <c r="A368" s="4">
        <v>0.42499999999999999</v>
      </c>
      <c r="B368" s="4">
        <v>2.7500000000000002E-4</v>
      </c>
      <c r="C368" s="5"/>
      <c r="J368">
        <f t="shared" si="10"/>
        <v>-1.1687500000000001E-4</v>
      </c>
      <c r="K368" s="5">
        <f t="shared" si="11"/>
        <v>13.513513513513514</v>
      </c>
    </row>
    <row r="369" spans="1:11" x14ac:dyDescent="0.2">
      <c r="A369" s="4">
        <v>0.41499999999999998</v>
      </c>
      <c r="B369" s="4">
        <v>2.5500000000000002E-4</v>
      </c>
      <c r="C369" s="5"/>
      <c r="J369">
        <f t="shared" si="10"/>
        <v>-1.05825E-4</v>
      </c>
      <c r="K369" s="5">
        <f t="shared" si="11"/>
        <v>12.530712530712531</v>
      </c>
    </row>
    <row r="370" spans="1:11" x14ac:dyDescent="0.2">
      <c r="A370" s="4">
        <v>0.40500000000000003</v>
      </c>
      <c r="B370" s="4">
        <v>2.3699999999999999E-4</v>
      </c>
      <c r="C370" s="5"/>
      <c r="J370">
        <f t="shared" si="10"/>
        <v>-9.5984999999999997E-5</v>
      </c>
      <c r="K370" s="5">
        <f t="shared" si="11"/>
        <v>11.646191646191646</v>
      </c>
    </row>
    <row r="371" spans="1:11" x14ac:dyDescent="0.2">
      <c r="A371" s="4">
        <v>0.39400000000000002</v>
      </c>
      <c r="B371" s="4">
        <v>2.1900000000000001E-4</v>
      </c>
      <c r="C371" s="5"/>
      <c r="J371">
        <f t="shared" si="10"/>
        <v>-8.6286000000000007E-5</v>
      </c>
      <c r="K371" s="5">
        <f t="shared" si="11"/>
        <v>10.761670761670763</v>
      </c>
    </row>
    <row r="372" spans="1:11" x14ac:dyDescent="0.2">
      <c r="A372" s="4">
        <v>0.38400000000000001</v>
      </c>
      <c r="B372" s="4">
        <v>2.02E-4</v>
      </c>
      <c r="C372" s="5"/>
      <c r="J372">
        <f t="shared" si="10"/>
        <v>-7.7568E-5</v>
      </c>
      <c r="K372" s="5">
        <f t="shared" si="11"/>
        <v>9.9262899262899271</v>
      </c>
    </row>
    <row r="373" spans="1:11" x14ac:dyDescent="0.2">
      <c r="A373" s="4">
        <v>0.374</v>
      </c>
      <c r="B373" s="4">
        <v>1.8599999999999999E-4</v>
      </c>
      <c r="C373" s="5"/>
      <c r="J373">
        <f t="shared" si="10"/>
        <v>-6.9564E-5</v>
      </c>
      <c r="K373" s="5">
        <f t="shared" si="11"/>
        <v>9.1400491400491397</v>
      </c>
    </row>
    <row r="374" spans="1:11" x14ac:dyDescent="0.2">
      <c r="A374" s="4">
        <v>0.36399999999999999</v>
      </c>
      <c r="B374" s="4">
        <v>1.7000000000000001E-4</v>
      </c>
      <c r="C374" s="5"/>
      <c r="J374">
        <f t="shared" si="10"/>
        <v>-6.1879999999999997E-5</v>
      </c>
      <c r="K374" s="5">
        <f t="shared" si="11"/>
        <v>8.3538083538083541</v>
      </c>
    </row>
    <row r="375" spans="1:11" x14ac:dyDescent="0.2">
      <c r="A375" s="4">
        <v>0.35399999999999998</v>
      </c>
      <c r="B375" s="4">
        <v>1.55E-4</v>
      </c>
      <c r="C375" s="5"/>
      <c r="J375">
        <f t="shared" si="10"/>
        <v>-5.4869999999999995E-5</v>
      </c>
      <c r="K375" s="5">
        <f t="shared" si="11"/>
        <v>7.6167076167076164</v>
      </c>
    </row>
    <row r="376" spans="1:11" x14ac:dyDescent="0.2">
      <c r="A376" s="4">
        <v>0.34399999999999997</v>
      </c>
      <c r="B376" s="4">
        <v>1.3999999999999999E-4</v>
      </c>
      <c r="C376" s="5"/>
      <c r="J376">
        <f t="shared" si="10"/>
        <v>-4.8159999999999993E-5</v>
      </c>
      <c r="K376" s="5">
        <f t="shared" si="11"/>
        <v>6.8796068796068788</v>
      </c>
    </row>
    <row r="377" spans="1:11" x14ac:dyDescent="0.2">
      <c r="A377" s="4">
        <v>0.33400000000000002</v>
      </c>
      <c r="B377" s="4">
        <v>1.26E-4</v>
      </c>
      <c r="C377" s="5"/>
      <c r="J377">
        <f t="shared" si="10"/>
        <v>-4.2084000000000006E-5</v>
      </c>
      <c r="K377" s="5">
        <f t="shared" si="11"/>
        <v>6.1916461916461918</v>
      </c>
    </row>
    <row r="378" spans="1:11" x14ac:dyDescent="0.2">
      <c r="A378" s="4">
        <v>0.32400000000000001</v>
      </c>
      <c r="B378" s="4">
        <v>1.13E-4</v>
      </c>
      <c r="C378" s="5"/>
      <c r="J378">
        <f t="shared" si="10"/>
        <v>-3.6612000000000001E-5</v>
      </c>
      <c r="K378" s="5">
        <f t="shared" si="11"/>
        <v>5.5528255528255519</v>
      </c>
    </row>
    <row r="379" spans="1:11" x14ac:dyDescent="0.2">
      <c r="A379" s="4">
        <v>0.314</v>
      </c>
      <c r="B379" s="4">
        <v>1E-4</v>
      </c>
      <c r="C379" s="5"/>
      <c r="J379">
        <f t="shared" si="10"/>
        <v>-3.1400000000000004E-5</v>
      </c>
      <c r="K379" s="5">
        <f t="shared" si="11"/>
        <v>4.9140049140049147</v>
      </c>
    </row>
    <row r="380" spans="1:11" x14ac:dyDescent="0.2">
      <c r="A380" s="4">
        <v>0.30399999999999999</v>
      </c>
      <c r="B380" s="4">
        <v>8.8999999999999995E-5</v>
      </c>
      <c r="C380" s="5"/>
      <c r="J380">
        <f t="shared" si="10"/>
        <v>-2.7055999999999996E-5</v>
      </c>
      <c r="K380" s="5">
        <f t="shared" si="11"/>
        <v>4.3734643734643734</v>
      </c>
    </row>
    <row r="381" spans="1:11" x14ac:dyDescent="0.2">
      <c r="A381" s="4">
        <v>0.29399999999999998</v>
      </c>
      <c r="B381" s="4">
        <v>7.7399999999999998E-5</v>
      </c>
      <c r="C381" s="5"/>
      <c r="J381">
        <f t="shared" si="10"/>
        <v>-2.2755599999999999E-5</v>
      </c>
      <c r="K381" s="5">
        <f t="shared" si="11"/>
        <v>3.8034398034398031</v>
      </c>
    </row>
    <row r="382" spans="1:11" x14ac:dyDescent="0.2">
      <c r="A382" s="4">
        <v>0.28399999999999997</v>
      </c>
      <c r="B382" s="4">
        <v>6.6400000000000001E-5</v>
      </c>
      <c r="C382" s="5"/>
      <c r="J382">
        <f t="shared" si="10"/>
        <v>-1.8857599999999997E-5</v>
      </c>
      <c r="K382" s="5">
        <f t="shared" si="11"/>
        <v>3.2628992628992628</v>
      </c>
    </row>
    <row r="383" spans="1:11" x14ac:dyDescent="0.2">
      <c r="A383" s="4">
        <v>0.27400000000000002</v>
      </c>
      <c r="B383" s="4">
        <v>5.5999999999999999E-5</v>
      </c>
      <c r="C383" s="5"/>
      <c r="J383">
        <f t="shared" si="10"/>
        <v>-1.5344000000000001E-5</v>
      </c>
      <c r="K383" s="5">
        <f t="shared" si="11"/>
        <v>2.751842751842752</v>
      </c>
    </row>
    <row r="384" spans="1:11" x14ac:dyDescent="0.2">
      <c r="A384" s="4">
        <v>0.26400000000000001</v>
      </c>
      <c r="B384" s="4">
        <v>4.6199999999999998E-5</v>
      </c>
      <c r="C384" s="5"/>
      <c r="J384">
        <f t="shared" si="10"/>
        <v>-1.21968E-5</v>
      </c>
      <c r="K384" s="5">
        <f t="shared" si="11"/>
        <v>2.2702702702702702</v>
      </c>
    </row>
    <row r="385" spans="1:11" x14ac:dyDescent="0.2">
      <c r="A385" s="4">
        <v>0.254</v>
      </c>
      <c r="B385" s="4">
        <v>3.6999999999999998E-5</v>
      </c>
      <c r="C385" s="5"/>
      <c r="J385">
        <f t="shared" si="10"/>
        <v>-9.3980000000000005E-6</v>
      </c>
      <c r="K385" s="5">
        <f t="shared" si="11"/>
        <v>1.8181818181818181</v>
      </c>
    </row>
    <row r="386" spans="1:11" x14ac:dyDescent="0.2">
      <c r="A386" s="4">
        <v>0.24399999999999999</v>
      </c>
      <c r="B386" s="4">
        <v>2.83E-5</v>
      </c>
      <c r="C386" s="5"/>
      <c r="J386">
        <f t="shared" si="10"/>
        <v>-6.9051999999999995E-6</v>
      </c>
      <c r="K386" s="5">
        <f t="shared" si="11"/>
        <v>1.3906633906633905</v>
      </c>
    </row>
    <row r="387" spans="1:11" x14ac:dyDescent="0.2">
      <c r="A387" s="4">
        <v>0.23400000000000001</v>
      </c>
      <c r="B387" s="4">
        <v>2.0000000000000002E-5</v>
      </c>
      <c r="C387" s="5"/>
      <c r="J387">
        <f t="shared" si="10"/>
        <v>-4.6800000000000009E-6</v>
      </c>
      <c r="K387" s="5">
        <f t="shared" si="11"/>
        <v>0.98280098280098283</v>
      </c>
    </row>
    <row r="388" spans="1:11" x14ac:dyDescent="0.2">
      <c r="A388" s="4">
        <v>0.224</v>
      </c>
      <c r="B388" s="4">
        <v>1.2099999999999999E-5</v>
      </c>
      <c r="C388" s="5"/>
      <c r="J388">
        <f t="shared" si="10"/>
        <v>-2.7103999999999999E-6</v>
      </c>
      <c r="K388" s="5">
        <f t="shared" si="11"/>
        <v>0.59459459459459463</v>
      </c>
    </row>
    <row r="389" spans="1:11" x14ac:dyDescent="0.2">
      <c r="A389" s="4">
        <v>0.214</v>
      </c>
      <c r="B389" s="4">
        <v>5.1900000000000003E-6</v>
      </c>
      <c r="C389" s="5"/>
      <c r="J389">
        <f t="shared" si="10"/>
        <v>-1.11066E-6</v>
      </c>
      <c r="K389" s="5">
        <f t="shared" si="11"/>
        <v>0.25503685503685503</v>
      </c>
    </row>
    <row r="390" spans="1:11" x14ac:dyDescent="0.2">
      <c r="A390" s="4">
        <v>0.20399999999999999</v>
      </c>
      <c r="B390" s="4">
        <v>-2.1600000000000001E-6</v>
      </c>
      <c r="C390" s="5"/>
      <c r="J390">
        <f t="shared" si="10"/>
        <v>4.4064000000000001E-7</v>
      </c>
      <c r="K390" s="5">
        <f t="shared" si="11"/>
        <v>-0.10614250614250614</v>
      </c>
    </row>
    <row r="391" spans="1:11" x14ac:dyDescent="0.2">
      <c r="A391" s="4">
        <v>0.193</v>
      </c>
      <c r="B391" s="4">
        <v>-8.9199999999999993E-6</v>
      </c>
      <c r="C391" s="5"/>
      <c r="J391">
        <f t="shared" si="10"/>
        <v>1.7215599999999999E-6</v>
      </c>
      <c r="K391" s="5">
        <f t="shared" si="11"/>
        <v>-0.43832923832923826</v>
      </c>
    </row>
    <row r="392" spans="1:11" x14ac:dyDescent="0.2">
      <c r="A392" s="4">
        <v>0.183</v>
      </c>
      <c r="B392" s="4">
        <v>-1.4600000000000001E-5</v>
      </c>
      <c r="C392" s="5"/>
      <c r="J392">
        <f t="shared" si="10"/>
        <v>2.6718E-6</v>
      </c>
      <c r="K392" s="5">
        <f t="shared" si="11"/>
        <v>-0.71744471744471749</v>
      </c>
    </row>
    <row r="393" spans="1:11" x14ac:dyDescent="0.2">
      <c r="A393" s="4">
        <v>0.17299999999999999</v>
      </c>
      <c r="B393" s="4">
        <v>-2.0999999999999999E-5</v>
      </c>
      <c r="C393" s="5"/>
      <c r="J393">
        <f t="shared" si="10"/>
        <v>3.6329999999999994E-6</v>
      </c>
      <c r="K393" s="5">
        <f t="shared" si="11"/>
        <v>-1.0319410319410318</v>
      </c>
    </row>
    <row r="394" spans="1:11" x14ac:dyDescent="0.2">
      <c r="A394" s="4">
        <v>0.16300000000000001</v>
      </c>
      <c r="B394" s="4">
        <v>-2.6999999999999999E-5</v>
      </c>
      <c r="C394" s="5"/>
      <c r="J394">
        <f t="shared" si="10"/>
        <v>4.4009999999999999E-6</v>
      </c>
      <c r="K394" s="5">
        <f t="shared" si="11"/>
        <v>-1.3267813267813269</v>
      </c>
    </row>
    <row r="395" spans="1:11" x14ac:dyDescent="0.2">
      <c r="A395" s="4">
        <v>0.153</v>
      </c>
      <c r="B395" s="4">
        <v>-3.26E-5</v>
      </c>
      <c r="C395" s="5"/>
      <c r="J395">
        <f t="shared" ref="J395:J410" si="12">-(B395*A395)</f>
        <v>4.9877999999999999E-6</v>
      </c>
      <c r="K395" s="5">
        <f t="shared" ref="K395:K410" si="13">B395*1000/$D$7</f>
        <v>-1.6019656019656019</v>
      </c>
    </row>
    <row r="396" spans="1:11" x14ac:dyDescent="0.2">
      <c r="A396" s="4">
        <v>0.14299999999999999</v>
      </c>
      <c r="B396" s="4">
        <v>-3.82E-5</v>
      </c>
      <c r="C396" s="5"/>
      <c r="J396">
        <f t="shared" si="12"/>
        <v>5.4625999999999992E-6</v>
      </c>
      <c r="K396" s="5">
        <f t="shared" si="13"/>
        <v>-1.8771498771498771</v>
      </c>
    </row>
    <row r="397" spans="1:11" x14ac:dyDescent="0.2">
      <c r="A397" s="4">
        <v>0.13300000000000001</v>
      </c>
      <c r="B397" s="4">
        <v>-4.3399999999999998E-5</v>
      </c>
      <c r="C397" s="5"/>
      <c r="J397">
        <f t="shared" si="12"/>
        <v>5.7722000000000004E-6</v>
      </c>
      <c r="K397" s="5">
        <f t="shared" si="13"/>
        <v>-2.1326781326781328</v>
      </c>
    </row>
    <row r="398" spans="1:11" x14ac:dyDescent="0.2">
      <c r="A398" s="4">
        <v>0.123</v>
      </c>
      <c r="B398" s="4">
        <v>-4.8600000000000002E-5</v>
      </c>
      <c r="C398" s="5"/>
      <c r="J398">
        <f t="shared" si="12"/>
        <v>5.9778000000000006E-6</v>
      </c>
      <c r="K398" s="5">
        <f t="shared" si="13"/>
        <v>-2.3882063882063882</v>
      </c>
    </row>
    <row r="399" spans="1:11" x14ac:dyDescent="0.2">
      <c r="A399" s="4">
        <v>0.113</v>
      </c>
      <c r="B399" s="4">
        <v>-5.3399999999999997E-5</v>
      </c>
      <c r="C399" s="5"/>
      <c r="J399">
        <f t="shared" si="12"/>
        <v>6.0341999999999998E-6</v>
      </c>
      <c r="K399" s="5">
        <f t="shared" si="13"/>
        <v>-2.6240786240786238</v>
      </c>
    </row>
    <row r="400" spans="1:11" x14ac:dyDescent="0.2">
      <c r="A400" s="4">
        <v>0.10299999999999999</v>
      </c>
      <c r="B400" s="4">
        <v>-5.8199999999999998E-5</v>
      </c>
      <c r="C400" s="5"/>
      <c r="J400">
        <f t="shared" si="12"/>
        <v>5.9945999999999993E-6</v>
      </c>
      <c r="K400" s="5">
        <f t="shared" si="13"/>
        <v>-2.8599508599508598</v>
      </c>
    </row>
    <row r="401" spans="1:11" x14ac:dyDescent="0.2">
      <c r="A401" s="4">
        <v>9.2999999999999999E-2</v>
      </c>
      <c r="B401" s="4">
        <v>-6.2899999999999997E-5</v>
      </c>
      <c r="C401" s="5"/>
      <c r="J401">
        <f t="shared" si="12"/>
        <v>5.8497000000000001E-6</v>
      </c>
      <c r="K401" s="5">
        <f t="shared" si="13"/>
        <v>-3.0909090909090908</v>
      </c>
    </row>
    <row r="402" spans="1:11" x14ac:dyDescent="0.2">
      <c r="A402" s="4">
        <v>8.2900000000000001E-2</v>
      </c>
      <c r="B402" s="4">
        <v>-6.7199999999999994E-5</v>
      </c>
      <c r="C402" s="5"/>
      <c r="J402">
        <f t="shared" si="12"/>
        <v>5.5708799999999998E-6</v>
      </c>
      <c r="K402" s="5">
        <f t="shared" si="13"/>
        <v>-3.302211302211302</v>
      </c>
    </row>
    <row r="403" spans="1:11" x14ac:dyDescent="0.2">
      <c r="A403" s="4">
        <v>7.2900000000000006E-2</v>
      </c>
      <c r="B403" s="4">
        <v>-7.1600000000000006E-5</v>
      </c>
      <c r="C403" s="5"/>
      <c r="J403">
        <f t="shared" si="12"/>
        <v>5.2196400000000011E-6</v>
      </c>
      <c r="K403" s="5">
        <f t="shared" si="13"/>
        <v>-3.5184275184275191</v>
      </c>
    </row>
    <row r="404" spans="1:11" x14ac:dyDescent="0.2">
      <c r="A404" s="4">
        <v>6.2799999999999995E-2</v>
      </c>
      <c r="B404" s="4">
        <v>-7.6000000000000004E-5</v>
      </c>
      <c r="C404" s="5"/>
      <c r="D404" s="4"/>
      <c r="J404">
        <f t="shared" si="12"/>
        <v>4.7728000000000003E-6</v>
      </c>
      <c r="K404" s="5">
        <f t="shared" si="13"/>
        <v>-3.7346437346437344</v>
      </c>
    </row>
    <row r="405" spans="1:11" x14ac:dyDescent="0.2">
      <c r="A405" s="4">
        <v>5.28E-2</v>
      </c>
      <c r="B405" s="4">
        <v>-8.0000000000000007E-5</v>
      </c>
      <c r="C405" s="5"/>
      <c r="J405">
        <f t="shared" si="12"/>
        <v>4.2240000000000006E-6</v>
      </c>
      <c r="K405" s="5">
        <f t="shared" si="13"/>
        <v>-3.9312039312039313</v>
      </c>
    </row>
    <row r="406" spans="1:11" x14ac:dyDescent="0.2">
      <c r="A406" s="4">
        <v>4.2700000000000002E-2</v>
      </c>
      <c r="B406" s="4">
        <v>-8.4099999999999998E-5</v>
      </c>
      <c r="C406" s="5"/>
      <c r="J406">
        <f t="shared" si="12"/>
        <v>3.5910700000000002E-6</v>
      </c>
      <c r="K406" s="5">
        <f t="shared" si="13"/>
        <v>-4.1326781326781328</v>
      </c>
    </row>
    <row r="407" spans="1:11" x14ac:dyDescent="0.2">
      <c r="A407" s="4">
        <v>3.27E-2</v>
      </c>
      <c r="B407" s="4">
        <v>-8.7999999999999998E-5</v>
      </c>
      <c r="C407" s="5"/>
      <c r="J407">
        <f t="shared" si="12"/>
        <v>2.8775999999999998E-6</v>
      </c>
      <c r="K407" s="5">
        <f t="shared" si="13"/>
        <v>-4.3243243243243237</v>
      </c>
    </row>
    <row r="408" spans="1:11" x14ac:dyDescent="0.2">
      <c r="A408" s="4">
        <v>2.2599999999999999E-2</v>
      </c>
      <c r="B408" s="4">
        <v>-9.2E-5</v>
      </c>
      <c r="C408" s="5"/>
      <c r="J408">
        <f t="shared" si="12"/>
        <v>2.0791999999999999E-6</v>
      </c>
      <c r="K408" s="5">
        <f t="shared" si="13"/>
        <v>-4.520884520884521</v>
      </c>
    </row>
    <row r="409" spans="1:11" x14ac:dyDescent="0.2">
      <c r="A409" s="4">
        <v>1.26E-2</v>
      </c>
      <c r="B409" s="4">
        <v>-9.5699999999999995E-5</v>
      </c>
      <c r="C409" s="5"/>
      <c r="J409">
        <f t="shared" si="12"/>
        <v>1.2058199999999999E-6</v>
      </c>
      <c r="K409" s="5">
        <f t="shared" si="13"/>
        <v>-4.7027027027027026</v>
      </c>
    </row>
    <row r="410" spans="1:11" x14ac:dyDescent="0.2">
      <c r="A410" s="4">
        <v>2.5000000000000001E-3</v>
      </c>
      <c r="B410" s="4">
        <v>-9.9500000000000006E-5</v>
      </c>
      <c r="C410" s="5"/>
      <c r="J410">
        <f t="shared" si="12"/>
        <v>2.4875E-7</v>
      </c>
      <c r="K410" s="5">
        <f t="shared" si="13"/>
        <v>-4.8894348894348898</v>
      </c>
    </row>
    <row r="411" spans="1:11" x14ac:dyDescent="0.2">
      <c r="D411" s="4"/>
    </row>
  </sheetData>
  <phoneticPr fontId="1" type="noConversion"/>
  <conditionalFormatting sqref="D4:D7">
    <cfRule type="cellIs" dxfId="39" priority="1" stopIfTrue="1" operator="equal">
      <formula>0</formula>
    </cfRule>
  </conditionalFormatting>
  <conditionalFormatting sqref="E23:E24">
    <cfRule type="cellIs" dxfId="38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105</v>
      </c>
    </row>
    <row r="3" spans="1:16" x14ac:dyDescent="0.2">
      <c r="C3" s="1" t="s">
        <v>29</v>
      </c>
      <c r="D3" t="s">
        <v>105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2.2646300000000001E-7</v>
      </c>
      <c r="C10" s="5"/>
      <c r="D10" s="1" t="s">
        <v>9</v>
      </c>
      <c r="E10" s="7">
        <f>-F10*1000/$D$7</f>
        <v>-1.1128402948402902E-2</v>
      </c>
      <c r="F10" s="3">
        <f>((INDEX(A10:B11,1,2)+INDEX(A10:B11,2,2))-((INDEX(A10:B11,1,2)-INDEX(A10:B11,2,2))/(INDEX(A10:B11,1,1)-INDEX(A10:B11,2,1))*(INDEX(A10:B11,1,1)+INDEX(A10:B11,2,1))))/2</f>
        <v>2.2646299999999905E-7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1.1128402948402949E-2</v>
      </c>
      <c r="L10" s="1" t="s">
        <v>23</v>
      </c>
      <c r="M10" s="4" t="e">
        <f>MAX(E14:E15)/20</f>
        <v>#REF!</v>
      </c>
      <c r="N10" s="6">
        <f>-E10</f>
        <v>1.1128402948402902E-2</v>
      </c>
      <c r="O10" s="6">
        <f>-E11</f>
        <v>1.0248697788697789E-2</v>
      </c>
      <c r="P10" s="6">
        <f>-E12</f>
        <v>1.1044864864864969E-2</v>
      </c>
    </row>
    <row r="11" spans="1:16" x14ac:dyDescent="0.2">
      <c r="A11" s="4">
        <v>-2.5000000000000001E-2</v>
      </c>
      <c r="B11" s="4">
        <v>-2.5316129999999998E-5</v>
      </c>
      <c r="C11" s="5"/>
      <c r="D11" s="1" t="s">
        <v>10</v>
      </c>
      <c r="E11" s="7">
        <f>-F11*1000/$D$7</f>
        <v>-1.0248697788697789E-2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2.0856099999999998E-7</v>
      </c>
      <c r="G11" s="5" t="s">
        <v>107</v>
      </c>
      <c r="H11" t="s">
        <v>108</v>
      </c>
      <c r="J11">
        <f t="shared" si="0"/>
        <v>-6.3290325000000005E-7</v>
      </c>
      <c r="K11" s="5">
        <f t="shared" si="1"/>
        <v>-1.2440358722358722</v>
      </c>
      <c r="L11" s="1"/>
      <c r="M11" s="4" t="e">
        <f>-MAX(E15:E16)/20</f>
        <v>#REF!</v>
      </c>
      <c r="N11" s="6">
        <f>-E10</f>
        <v>1.1128402948402902E-2</v>
      </c>
      <c r="O11" s="6">
        <f>-E11</f>
        <v>1.0248697788697789E-2</v>
      </c>
      <c r="P11" s="6">
        <f>-E12</f>
        <v>1.1044864864864969E-2</v>
      </c>
    </row>
    <row r="12" spans="1:16" x14ac:dyDescent="0.2">
      <c r="A12" s="4">
        <v>-0.05</v>
      </c>
      <c r="B12" s="4">
        <v>-5.1593389999999999E-5</v>
      </c>
      <c r="C12" s="5"/>
      <c r="D12" s="1" t="s">
        <v>11</v>
      </c>
      <c r="E12" s="7">
        <f>-F12*1000/$D$7</f>
        <v>-1.1044864864864969E-2</v>
      </c>
      <c r="F12" s="3">
        <f>((INDEX(A131:B132,1,2)+INDEX(A131:B132,2,2))-((INDEX(A131:B132,1,2)-INDEX(A131:B132,2,2))/(INDEX(A131:B132,1,1)-INDEX(A131:B132,2,1))*(INDEX(A131:B132,1,1)+INDEX(A131:B132,2,1))))/2</f>
        <v>2.247630000000021E-7</v>
      </c>
      <c r="G12" t="s">
        <v>109</v>
      </c>
      <c r="H12" t="s">
        <v>110</v>
      </c>
      <c r="J12">
        <f t="shared" si="0"/>
        <v>-2.5796695E-6</v>
      </c>
      <c r="K12" s="5">
        <f t="shared" si="1"/>
        <v>-2.5353017199017196</v>
      </c>
      <c r="L12" s="1"/>
    </row>
    <row r="13" spans="1:16" x14ac:dyDescent="0.2">
      <c r="A13" s="4">
        <v>-7.4999999999999997E-2</v>
      </c>
      <c r="B13" s="4">
        <v>-7.9412619999999994E-5</v>
      </c>
      <c r="C13" s="5"/>
      <c r="E13" s="3" t="s">
        <v>53</v>
      </c>
      <c r="F13" s="5"/>
      <c r="J13">
        <f t="shared" si="0"/>
        <v>-5.9559464999999997E-6</v>
      </c>
      <c r="K13" s="5">
        <f t="shared" si="1"/>
        <v>-3.9023400491400486</v>
      </c>
      <c r="L13" s="1" t="s">
        <v>24</v>
      </c>
      <c r="M13" s="6">
        <f>E14</f>
        <v>-1.7787390260873975E-4</v>
      </c>
      <c r="N13" s="6">
        <f>-MAX(E10:E12)/15</f>
        <v>6.8324651924651925E-4</v>
      </c>
    </row>
    <row r="14" spans="1:16" x14ac:dyDescent="0.2">
      <c r="A14" s="4">
        <v>-0.1</v>
      </c>
      <c r="B14" s="4">
        <v>-1.093064E-4</v>
      </c>
      <c r="C14" s="5"/>
      <c r="D14" s="1" t="s">
        <v>12</v>
      </c>
      <c r="E14" s="7">
        <f>F14</f>
        <v>-1.7787390260873975E-4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-1.7787390260873975E-4</v>
      </c>
      <c r="G14" s="5" t="s">
        <v>119</v>
      </c>
      <c r="H14" t="s">
        <v>120</v>
      </c>
      <c r="J14">
        <f t="shared" si="0"/>
        <v>-1.0930640000000001E-5</v>
      </c>
      <c r="K14" s="5">
        <f t="shared" si="1"/>
        <v>-5.3713218673218668</v>
      </c>
      <c r="L14" s="1"/>
      <c r="M14">
        <f>E14</f>
        <v>-1.7787390260873975E-4</v>
      </c>
      <c r="N14" s="6">
        <f>MAX(E10:E12)/15</f>
        <v>-6.8324651924651925E-4</v>
      </c>
    </row>
    <row r="15" spans="1:16" x14ac:dyDescent="0.2">
      <c r="A15" s="4">
        <v>-0.125</v>
      </c>
      <c r="B15" s="4">
        <v>-1.4176630000000001E-4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115</v>
      </c>
      <c r="H15" t="s">
        <v>116</v>
      </c>
      <c r="J15">
        <f t="shared" si="0"/>
        <v>-1.7720787500000001E-5</v>
      </c>
      <c r="K15" s="5">
        <f t="shared" si="1"/>
        <v>-6.9664029484029486</v>
      </c>
      <c r="L15" s="1"/>
      <c r="M15" s="6" t="e">
        <f>E15</f>
        <v>#REF!</v>
      </c>
      <c r="N15" s="6">
        <f>-MAX(E10:E12)/15</f>
        <v>6.8324651924651925E-4</v>
      </c>
    </row>
    <row r="16" spans="1:16" x14ac:dyDescent="0.2">
      <c r="A16" s="4">
        <v>-0.15</v>
      </c>
      <c r="B16" s="4">
        <v>-1.7710029999999999E-4</v>
      </c>
      <c r="C16" s="5"/>
      <c r="E16" s="3"/>
      <c r="J16">
        <f t="shared" si="0"/>
        <v>-2.6565044999999997E-5</v>
      </c>
      <c r="K16" s="5">
        <f t="shared" si="1"/>
        <v>-8.7027174447174449</v>
      </c>
      <c r="L16" s="1"/>
      <c r="M16" t="e">
        <f>E15</f>
        <v>#REF!</v>
      </c>
      <c r="N16" s="6">
        <f>MAX(E10:E12)/15</f>
        <v>-6.8324651924651925E-4</v>
      </c>
    </row>
    <row r="17" spans="1:19" x14ac:dyDescent="0.2">
      <c r="A17" s="4">
        <v>-0.17499999999999999</v>
      </c>
      <c r="B17" s="4">
        <v>-2.1581049999999999E-4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117</v>
      </c>
      <c r="J17">
        <f t="shared" si="0"/>
        <v>-3.7766837499999998E-5</v>
      </c>
      <c r="K17" s="5">
        <f t="shared" si="1"/>
        <v>-10.604938574938574</v>
      </c>
      <c r="L17" s="1"/>
      <c r="N17" s="6"/>
    </row>
    <row r="18" spans="1:19" x14ac:dyDescent="0.2">
      <c r="A18" s="4">
        <v>-0.2</v>
      </c>
      <c r="B18" s="4">
        <v>-2.5754530000000002E-4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113</v>
      </c>
      <c r="J18">
        <f t="shared" si="0"/>
        <v>-5.1509060000000009E-5</v>
      </c>
      <c r="K18" s="5">
        <f t="shared" si="1"/>
        <v>-12.655788697788699</v>
      </c>
      <c r="L18" s="1" t="s">
        <v>25</v>
      </c>
      <c r="M18" s="5">
        <v>0</v>
      </c>
      <c r="N18" s="5">
        <f>INDEX(K30:K91,MATCH(MAX(J30:J91),J30:J91,0),1)</f>
        <v>1.0248697788697789E-2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-3.0308229999999998E-4</v>
      </c>
      <c r="C19" s="25"/>
      <c r="D19" s="1"/>
      <c r="J19">
        <f t="shared" si="0"/>
        <v>-6.8193517499999995E-5</v>
      </c>
      <c r="K19" s="5">
        <f t="shared" si="1"/>
        <v>-14.893479115479114</v>
      </c>
      <c r="L19" s="1"/>
      <c r="M19" s="5">
        <f>INDEX(A30:A91,MATCH(MAX(J30:J91),J30:J91,0),1)</f>
        <v>0</v>
      </c>
      <c r="N19" s="5">
        <f>INDEX(K30:K91,MATCH(MAX(J30:J91),J30:J91,0),1)</f>
        <v>1.0248697788697789E-2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-3.520625E-4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118</v>
      </c>
      <c r="J20">
        <f t="shared" si="0"/>
        <v>-8.8015625E-5</v>
      </c>
      <c r="K20" s="5">
        <f t="shared" si="1"/>
        <v>-17.30036855036855</v>
      </c>
      <c r="M20" s="5">
        <f>INDEX(A30:A91,MATCH(MAX(J30:J91),J30:J91,0),1)</f>
        <v>0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-4.0521889999999998E-4</v>
      </c>
      <c r="C21" s="25"/>
      <c r="D21" s="1" t="s">
        <v>17</v>
      </c>
      <c r="E21" s="8">
        <f>F21</f>
        <v>-1.3134692874692876E-3</v>
      </c>
      <c r="F21">
        <f>MAX(J91:J130)/D5/D7*1000</f>
        <v>-1.3134692874692876E-3</v>
      </c>
      <c r="G21" t="s">
        <v>114</v>
      </c>
      <c r="J21">
        <f t="shared" si="0"/>
        <v>-1.114351975E-4</v>
      </c>
      <c r="K21" s="5">
        <f t="shared" si="1"/>
        <v>-19.91247665847666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-4.626651E-4</v>
      </c>
      <c r="C22" s="5"/>
      <c r="J22">
        <f t="shared" si="0"/>
        <v>-1.3879952999999999E-4</v>
      </c>
      <c r="K22" s="5">
        <f t="shared" si="1"/>
        <v>-22.735385749385749</v>
      </c>
      <c r="M22" s="5">
        <v>0</v>
      </c>
      <c r="N22" s="5">
        <f>INDEX(K91:K130,MATCH(MAX(J91:J130),J91:J130,0),1)</f>
        <v>2.626938574938575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-5.2422500000000002E-4</v>
      </c>
      <c r="C23" s="5"/>
      <c r="D23" s="1" t="s">
        <v>43</v>
      </c>
      <c r="E23" s="24">
        <f>E11*E14*E17/D5-E20</f>
        <v>0</v>
      </c>
      <c r="J23">
        <f t="shared" si="0"/>
        <v>-1.7037312500000002E-4</v>
      </c>
      <c r="K23" s="5">
        <f t="shared" si="1"/>
        <v>-25.760442260442264</v>
      </c>
      <c r="M23" s="5">
        <f>INDEX(A91:A130,MATCH(MAX(J91:J130),J91:J130,0),1)</f>
        <v>0.05</v>
      </c>
      <c r="N23" s="5">
        <f>INDEX(K91:K130,MATCH(MAX(J91:J130),J91:J130,0),1)</f>
        <v>2.626938574938575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-5.9036739999999998E-4</v>
      </c>
      <c r="C24" s="5"/>
      <c r="E24" s="24" t="e">
        <f>E12*E15*E18/D5-E21</f>
        <v>#REF!</v>
      </c>
      <c r="J24">
        <f t="shared" si="0"/>
        <v>-2.0662858999999999E-4</v>
      </c>
      <c r="K24" s="5">
        <f t="shared" si="1"/>
        <v>-29.010683046683045</v>
      </c>
      <c r="M24" s="5">
        <f>INDEX(A91:A130,MATCH(MAX(J91:J130),J91:J130,0),1)</f>
        <v>0.05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-6.61095E-4</v>
      </c>
      <c r="C25" s="26"/>
      <c r="J25">
        <f t="shared" si="0"/>
        <v>-2.47910625E-4</v>
      </c>
      <c r="K25" s="5">
        <f t="shared" si="1"/>
        <v>-32.486240786240785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-7.363526E-4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-2.9454104E-4</v>
      </c>
      <c r="K26" s="5">
        <f t="shared" si="1"/>
        <v>-36.184402948402948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-8.1728339999999995E-4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-3.4734544499999995E-4</v>
      </c>
      <c r="K27" s="5">
        <f t="shared" si="1"/>
        <v>-40.161346437346438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-9.029916E-4</v>
      </c>
      <c r="C28" s="5"/>
      <c r="J28">
        <f t="shared" si="0"/>
        <v>-4.0634622000000002E-4</v>
      </c>
      <c r="K28" s="5">
        <f t="shared" si="1"/>
        <v>-44.3730515970516</v>
      </c>
    </row>
    <row r="29" spans="1:19" x14ac:dyDescent="0.2">
      <c r="A29" s="4">
        <v>-0.47499999999999998</v>
      </c>
      <c r="B29" s="4">
        <v>-9.9498480000000003E-4</v>
      </c>
      <c r="C29" s="5"/>
      <c r="J29">
        <f t="shared" si="0"/>
        <v>-4.7261777999999996E-4</v>
      </c>
      <c r="K29" s="5">
        <f t="shared" si="1"/>
        <v>-48.893601965601967</v>
      </c>
    </row>
    <row r="30" spans="1:19" x14ac:dyDescent="0.2">
      <c r="A30" s="4">
        <v>-0.5</v>
      </c>
      <c r="B30" s="4">
        <v>-1.0977669999999999E-3</v>
      </c>
      <c r="C30" s="5"/>
      <c r="J30">
        <f t="shared" si="0"/>
        <v>-5.4888349999999996E-4</v>
      </c>
      <c r="K30" s="5">
        <f t="shared" si="1"/>
        <v>-53.94432432432432</v>
      </c>
    </row>
    <row r="31" spans="1:19" x14ac:dyDescent="0.2">
      <c r="A31" s="4">
        <v>-0.5</v>
      </c>
      <c r="B31" s="4">
        <v>-1.1065999999999999E-3</v>
      </c>
      <c r="C31" s="5"/>
      <c r="J31">
        <f t="shared" si="0"/>
        <v>-5.5329999999999995E-4</v>
      </c>
      <c r="K31" s="5">
        <f t="shared" si="1"/>
        <v>-54.378378378378372</v>
      </c>
    </row>
    <row r="32" spans="1:19" x14ac:dyDescent="0.2">
      <c r="A32" s="4">
        <v>-0.47499999999999998</v>
      </c>
      <c r="B32" s="4">
        <v>-1.023014E-3</v>
      </c>
      <c r="C32" s="5"/>
      <c r="J32">
        <f t="shared" si="0"/>
        <v>-4.8593165E-4</v>
      </c>
      <c r="K32" s="5">
        <f t="shared" si="1"/>
        <v>-50.270958230958236</v>
      </c>
    </row>
    <row r="33" spans="1:11" x14ac:dyDescent="0.2">
      <c r="A33" s="4">
        <v>-0.45</v>
      </c>
      <c r="B33" s="4">
        <v>-9.4509390000000002E-4</v>
      </c>
      <c r="C33" s="5"/>
      <c r="J33">
        <f t="shared" si="0"/>
        <v>-4.2529225500000003E-4</v>
      </c>
      <c r="K33" s="5">
        <f t="shared" si="1"/>
        <v>-46.441960687960687</v>
      </c>
    </row>
    <row r="34" spans="1:11" x14ac:dyDescent="0.2">
      <c r="A34" s="4">
        <v>-0.42499999999999999</v>
      </c>
      <c r="B34" s="4">
        <v>-8.654286E-4</v>
      </c>
      <c r="C34" s="5"/>
      <c r="J34">
        <f t="shared" si="0"/>
        <v>-3.6780715499999997E-4</v>
      </c>
      <c r="K34" s="5">
        <f t="shared" si="1"/>
        <v>-42.527203931203928</v>
      </c>
    </row>
    <row r="35" spans="1:11" x14ac:dyDescent="0.2">
      <c r="A35" s="4">
        <v>-0.4</v>
      </c>
      <c r="B35" s="4">
        <v>-7.8800319999999997E-4</v>
      </c>
      <c r="C35" s="5"/>
      <c r="J35">
        <f t="shared" si="0"/>
        <v>-3.1520128E-4</v>
      </c>
      <c r="K35" s="5">
        <f t="shared" si="1"/>
        <v>-38.722515970515971</v>
      </c>
    </row>
    <row r="36" spans="1:11" x14ac:dyDescent="0.2">
      <c r="A36" s="4">
        <v>-0.375</v>
      </c>
      <c r="B36" s="4">
        <v>-7.1363049999999999E-4</v>
      </c>
      <c r="C36" s="5"/>
      <c r="J36">
        <f t="shared" si="0"/>
        <v>-2.676114375E-4</v>
      </c>
      <c r="K36" s="5">
        <f t="shared" si="1"/>
        <v>-35.067837837837835</v>
      </c>
    </row>
    <row r="37" spans="1:11" x14ac:dyDescent="0.2">
      <c r="A37" s="4">
        <v>-0.35</v>
      </c>
      <c r="B37" s="4">
        <v>-6.4211499999999996E-4</v>
      </c>
      <c r="C37" s="5"/>
      <c r="J37">
        <f t="shared" si="0"/>
        <v>-2.2474024999999997E-4</v>
      </c>
      <c r="K37" s="5">
        <f t="shared" si="1"/>
        <v>-31.553562653562654</v>
      </c>
    </row>
    <row r="38" spans="1:11" x14ac:dyDescent="0.2">
      <c r="A38" s="4">
        <v>-0.32500000000000001</v>
      </c>
      <c r="B38" s="4">
        <v>-5.7401610000000004E-4</v>
      </c>
      <c r="C38" s="5"/>
      <c r="J38">
        <f t="shared" si="0"/>
        <v>-1.8655523250000002E-4</v>
      </c>
      <c r="K38" s="5">
        <f t="shared" si="1"/>
        <v>-28.207179361179364</v>
      </c>
    </row>
    <row r="39" spans="1:11" x14ac:dyDescent="0.2">
      <c r="A39" s="4">
        <v>-0.3</v>
      </c>
      <c r="B39" s="4">
        <v>-5.0987129999999995E-4</v>
      </c>
      <c r="C39" s="5"/>
      <c r="J39">
        <f t="shared" si="0"/>
        <v>-1.5296138999999997E-4</v>
      </c>
      <c r="K39" s="5">
        <f t="shared" si="1"/>
        <v>-25.055100737100734</v>
      </c>
    </row>
    <row r="40" spans="1:11" x14ac:dyDescent="0.2">
      <c r="A40" s="4">
        <v>-0.27500000000000002</v>
      </c>
      <c r="B40" s="4">
        <v>-4.488227E-4</v>
      </c>
      <c r="C40" s="5"/>
      <c r="J40">
        <f t="shared" si="0"/>
        <v>-1.234262425E-4</v>
      </c>
      <c r="K40" s="5">
        <f t="shared" si="1"/>
        <v>-22.055169533169533</v>
      </c>
    </row>
    <row r="41" spans="1:11" x14ac:dyDescent="0.2">
      <c r="A41" s="4">
        <v>-0.25</v>
      </c>
      <c r="B41" s="4">
        <v>-3.9187340000000002E-4</v>
      </c>
      <c r="C41" s="5"/>
      <c r="J41">
        <f t="shared" si="0"/>
        <v>-9.7968350000000005E-5</v>
      </c>
      <c r="K41" s="5">
        <f t="shared" si="1"/>
        <v>-19.256678132678136</v>
      </c>
    </row>
    <row r="42" spans="1:11" x14ac:dyDescent="0.2">
      <c r="A42" s="4">
        <v>-0.22500000000000001</v>
      </c>
      <c r="B42" s="4">
        <v>-3.3875840000000001E-4</v>
      </c>
      <c r="C42" s="5"/>
      <c r="J42">
        <f t="shared" si="0"/>
        <v>-7.6220640000000003E-5</v>
      </c>
      <c r="K42" s="5">
        <f t="shared" si="1"/>
        <v>-16.646604422604423</v>
      </c>
    </row>
    <row r="43" spans="1:11" x14ac:dyDescent="0.2">
      <c r="A43" s="4">
        <v>-0.2</v>
      </c>
      <c r="B43" s="4">
        <v>-2.89101E-4</v>
      </c>
      <c r="C43" s="5"/>
      <c r="J43">
        <f t="shared" si="0"/>
        <v>-5.7820199999999999E-5</v>
      </c>
      <c r="K43" s="5">
        <f t="shared" si="1"/>
        <v>-14.206437346437346</v>
      </c>
    </row>
    <row r="44" spans="1:11" x14ac:dyDescent="0.2">
      <c r="A44" s="4">
        <v>-0.17499999999999999</v>
      </c>
      <c r="B44" s="4">
        <v>-2.4296969999999999E-4</v>
      </c>
      <c r="C44" s="5"/>
      <c r="J44">
        <f t="shared" si="0"/>
        <v>-4.2519697499999995E-5</v>
      </c>
      <c r="K44" s="5">
        <f t="shared" si="1"/>
        <v>-11.939542997542997</v>
      </c>
    </row>
    <row r="45" spans="1:11" x14ac:dyDescent="0.2">
      <c r="A45" s="4">
        <v>-0.15</v>
      </c>
      <c r="B45" s="4">
        <v>-2.003834E-4</v>
      </c>
      <c r="C45" s="5"/>
      <c r="J45">
        <f t="shared" si="0"/>
        <v>-3.0057509999999999E-5</v>
      </c>
      <c r="K45" s="5">
        <f t="shared" si="1"/>
        <v>-9.8468501228501228</v>
      </c>
    </row>
    <row r="46" spans="1:11" x14ac:dyDescent="0.2">
      <c r="A46" s="4">
        <v>-0.125</v>
      </c>
      <c r="B46" s="4">
        <v>-1.6090270000000001E-4</v>
      </c>
      <c r="C46" s="5"/>
      <c r="J46">
        <f t="shared" si="0"/>
        <v>-2.0112837500000001E-5</v>
      </c>
      <c r="K46" s="5">
        <f t="shared" si="1"/>
        <v>-7.9067665847665856</v>
      </c>
    </row>
    <row r="47" spans="1:11" x14ac:dyDescent="0.2">
      <c r="A47" s="4">
        <v>-0.1</v>
      </c>
      <c r="B47" s="4">
        <v>-1.2445420000000001E-4</v>
      </c>
      <c r="C47" s="5"/>
      <c r="J47">
        <f t="shared" si="0"/>
        <v>-1.2445420000000003E-5</v>
      </c>
      <c r="K47" s="5">
        <f t="shared" si="1"/>
        <v>-6.115685503685504</v>
      </c>
    </row>
    <row r="48" spans="1:11" x14ac:dyDescent="0.2">
      <c r="A48" s="4">
        <v>-7.4999999999999997E-2</v>
      </c>
      <c r="B48" s="4">
        <v>-9.0854740000000006E-5</v>
      </c>
      <c r="C48" s="5"/>
      <c r="J48">
        <f t="shared" si="0"/>
        <v>-6.8141055000000006E-6</v>
      </c>
      <c r="K48" s="5">
        <f t="shared" si="1"/>
        <v>-4.4646063882063887</v>
      </c>
    </row>
    <row r="49" spans="1:11" x14ac:dyDescent="0.2">
      <c r="A49" s="4">
        <v>-0.05</v>
      </c>
      <c r="B49" s="4">
        <v>-5.9185370000000002E-5</v>
      </c>
      <c r="C49" s="5"/>
      <c r="J49">
        <f t="shared" si="0"/>
        <v>-2.9592685000000003E-6</v>
      </c>
      <c r="K49" s="5">
        <f t="shared" si="1"/>
        <v>-2.9083719901719904</v>
      </c>
    </row>
    <row r="50" spans="1:11" x14ac:dyDescent="0.2">
      <c r="A50" s="4">
        <v>-2.5000000000000001E-2</v>
      </c>
      <c r="B50" s="4">
        <v>-2.9104480000000001E-5</v>
      </c>
      <c r="C50" s="5"/>
      <c r="J50">
        <f t="shared" si="0"/>
        <v>-7.2761200000000004E-7</v>
      </c>
      <c r="K50" s="5">
        <f t="shared" si="1"/>
        <v>-1.4301955773955775</v>
      </c>
    </row>
    <row r="51" spans="1:11" x14ac:dyDescent="0.2">
      <c r="A51" s="4">
        <v>0</v>
      </c>
      <c r="B51" s="4">
        <v>2.0856100000000001E-7</v>
      </c>
      <c r="C51" s="5"/>
      <c r="J51">
        <f t="shared" si="0"/>
        <v>0</v>
      </c>
      <c r="K51" s="5">
        <f t="shared" si="1"/>
        <v>1.0248697788697789E-2</v>
      </c>
    </row>
    <row r="52" spans="1:11" x14ac:dyDescent="0.2">
      <c r="A52" s="4">
        <v>2.5000000000000001E-2</v>
      </c>
      <c r="B52" s="4">
        <v>2.9810219999999999E-5</v>
      </c>
      <c r="C52" s="5"/>
      <c r="J52">
        <f t="shared" si="0"/>
        <v>-7.4525550000000003E-7</v>
      </c>
      <c r="K52" s="5">
        <f t="shared" si="1"/>
        <v>1.4648756756756756</v>
      </c>
    </row>
    <row r="53" spans="1:11" x14ac:dyDescent="0.2">
      <c r="A53" s="4">
        <v>0.05</v>
      </c>
      <c r="B53" s="4">
        <v>6.0444159999999997E-5</v>
      </c>
      <c r="C53" s="5"/>
      <c r="J53">
        <f t="shared" si="0"/>
        <v>-3.0222079999999998E-6</v>
      </c>
      <c r="K53" s="5">
        <f t="shared" si="1"/>
        <v>2.9702289926289924</v>
      </c>
    </row>
    <row r="54" spans="1:11" x14ac:dyDescent="0.2">
      <c r="A54" s="4">
        <v>7.4999999999999997E-2</v>
      </c>
      <c r="B54" s="4">
        <v>9.319881E-5</v>
      </c>
      <c r="C54" s="5"/>
      <c r="J54">
        <f t="shared" si="0"/>
        <v>-6.98991075E-6</v>
      </c>
      <c r="K54" s="5">
        <f t="shared" si="1"/>
        <v>4.5797941031941036</v>
      </c>
    </row>
    <row r="55" spans="1:11" x14ac:dyDescent="0.2">
      <c r="A55" s="4">
        <v>0.1</v>
      </c>
      <c r="B55" s="4">
        <v>1.2961449999999999E-4</v>
      </c>
      <c r="C55" s="5"/>
      <c r="J55">
        <f t="shared" si="0"/>
        <v>-1.2961449999999999E-5</v>
      </c>
      <c r="K55" s="5">
        <f t="shared" si="1"/>
        <v>6.3692628992628988</v>
      </c>
    </row>
    <row r="56" spans="1:11" x14ac:dyDescent="0.2">
      <c r="A56" s="4">
        <v>0.125</v>
      </c>
      <c r="B56" s="4">
        <v>1.692416E-4</v>
      </c>
      <c r="C56" s="5"/>
      <c r="J56">
        <f t="shared" si="0"/>
        <v>-2.11552E-5</v>
      </c>
      <c r="K56" s="5">
        <f t="shared" si="1"/>
        <v>8.3165405405405401</v>
      </c>
    </row>
    <row r="57" spans="1:11" x14ac:dyDescent="0.2">
      <c r="A57" s="4">
        <v>0.15</v>
      </c>
      <c r="B57" s="4">
        <v>2.134278E-4</v>
      </c>
      <c r="C57" s="5"/>
      <c r="J57">
        <f t="shared" si="0"/>
        <v>-3.201417E-5</v>
      </c>
      <c r="K57" s="5">
        <f t="shared" si="1"/>
        <v>10.48785257985258</v>
      </c>
    </row>
    <row r="58" spans="1:11" x14ac:dyDescent="0.2">
      <c r="A58" s="4">
        <v>0.17499999999999999</v>
      </c>
      <c r="B58" s="4">
        <v>2.6266819999999999E-4</v>
      </c>
      <c r="C58" s="5"/>
      <c r="J58">
        <f t="shared" si="0"/>
        <v>-4.5966934999999998E-5</v>
      </c>
      <c r="K58" s="5">
        <f t="shared" si="1"/>
        <v>12.907528255528254</v>
      </c>
    </row>
    <row r="59" spans="1:11" x14ac:dyDescent="0.2">
      <c r="A59" s="4">
        <v>0.2</v>
      </c>
      <c r="B59" s="4">
        <v>3.1771659999999999E-4</v>
      </c>
      <c r="C59" s="5"/>
      <c r="J59">
        <f t="shared" si="0"/>
        <v>-6.3543320000000007E-5</v>
      </c>
      <c r="K59" s="5">
        <f t="shared" si="1"/>
        <v>15.612609336609337</v>
      </c>
    </row>
    <row r="60" spans="1:11" x14ac:dyDescent="0.2">
      <c r="A60" s="4">
        <v>0.22500000000000001</v>
      </c>
      <c r="B60" s="4">
        <v>3.7883470000000001E-4</v>
      </c>
      <c r="C60" s="5"/>
      <c r="J60">
        <f t="shared" si="0"/>
        <v>-8.523780750000001E-5</v>
      </c>
      <c r="K60" s="5">
        <f t="shared" si="1"/>
        <v>18.615955773955775</v>
      </c>
    </row>
    <row r="61" spans="1:11" x14ac:dyDescent="0.2">
      <c r="A61" s="4">
        <v>0.25</v>
      </c>
      <c r="B61" s="4">
        <v>4.4655150000000001E-4</v>
      </c>
      <c r="C61" s="5"/>
      <c r="J61">
        <f t="shared" si="0"/>
        <v>-1.11637875E-4</v>
      </c>
      <c r="K61" s="5">
        <f t="shared" si="1"/>
        <v>21.943562653562655</v>
      </c>
    </row>
    <row r="62" spans="1:11" x14ac:dyDescent="0.2">
      <c r="A62" s="4">
        <v>0.27500000000000002</v>
      </c>
      <c r="B62" s="4">
        <v>5.2126570000000005E-4</v>
      </c>
      <c r="C62" s="5"/>
      <c r="J62">
        <f t="shared" si="0"/>
        <v>-1.4334806750000004E-4</v>
      </c>
      <c r="K62" s="5">
        <f t="shared" si="1"/>
        <v>25.615022113022114</v>
      </c>
    </row>
    <row r="63" spans="1:11" x14ac:dyDescent="0.2">
      <c r="A63" s="4">
        <v>0.3</v>
      </c>
      <c r="B63" s="4">
        <v>6.0315450000000001E-4</v>
      </c>
      <c r="C63" s="5"/>
      <c r="J63">
        <f t="shared" si="0"/>
        <v>-1.8094635000000001E-4</v>
      </c>
      <c r="K63" s="5">
        <f t="shared" si="1"/>
        <v>29.639041769041771</v>
      </c>
    </row>
    <row r="64" spans="1:11" x14ac:dyDescent="0.2">
      <c r="A64" s="4">
        <v>0.32500000000000001</v>
      </c>
      <c r="B64" s="4">
        <v>6.9264390000000004E-4</v>
      </c>
      <c r="C64" s="5"/>
      <c r="J64">
        <f t="shared" si="0"/>
        <v>-2.2510926750000002E-4</v>
      </c>
      <c r="K64" s="5">
        <f t="shared" si="1"/>
        <v>34.036555282555284</v>
      </c>
    </row>
    <row r="65" spans="1:11" x14ac:dyDescent="0.2">
      <c r="A65" s="4">
        <v>0.35</v>
      </c>
      <c r="B65" s="4">
        <v>7.898267E-4</v>
      </c>
      <c r="C65" s="5"/>
      <c r="J65">
        <f t="shared" si="0"/>
        <v>-2.7643934499999999E-4</v>
      </c>
      <c r="K65" s="5">
        <f t="shared" si="1"/>
        <v>38.812122850122847</v>
      </c>
    </row>
    <row r="66" spans="1:11" x14ac:dyDescent="0.2">
      <c r="A66" s="4">
        <v>0.375</v>
      </c>
      <c r="B66" s="4">
        <v>8.9486820000000001E-4</v>
      </c>
      <c r="C66" s="5"/>
      <c r="J66">
        <f t="shared" si="0"/>
        <v>-3.3557557499999999E-4</v>
      </c>
      <c r="K66" s="5">
        <f t="shared" si="1"/>
        <v>43.973867321867324</v>
      </c>
    </row>
    <row r="67" spans="1:11" x14ac:dyDescent="0.2">
      <c r="A67" s="4">
        <v>0.4</v>
      </c>
      <c r="B67" s="4">
        <v>1.007803E-3</v>
      </c>
      <c r="C67" s="5"/>
      <c r="J67">
        <f t="shared" si="0"/>
        <v>-4.0312120000000006E-4</v>
      </c>
      <c r="K67" s="5">
        <f t="shared" si="1"/>
        <v>49.523488943488942</v>
      </c>
    </row>
    <row r="68" spans="1:11" x14ac:dyDescent="0.2">
      <c r="A68" s="4">
        <v>0.42499999999999999</v>
      </c>
      <c r="B68" s="4">
        <v>1.1369380000000001E-3</v>
      </c>
      <c r="C68" s="5"/>
      <c r="J68">
        <f t="shared" si="0"/>
        <v>-4.8319865000000001E-4</v>
      </c>
      <c r="K68" s="5">
        <f t="shared" si="1"/>
        <v>55.869189189189193</v>
      </c>
    </row>
    <row r="69" spans="1:11" x14ac:dyDescent="0.2">
      <c r="A69" s="4">
        <v>0.45</v>
      </c>
      <c r="B69" s="4">
        <v>1.2649720000000001E-3</v>
      </c>
      <c r="C69" s="5"/>
      <c r="J69">
        <f t="shared" si="0"/>
        <v>-5.6923740000000003E-4</v>
      </c>
      <c r="K69" s="5">
        <f t="shared" si="1"/>
        <v>62.160786240786237</v>
      </c>
    </row>
    <row r="70" spans="1:11" x14ac:dyDescent="0.2">
      <c r="A70" s="4">
        <v>0.47499999999999998</v>
      </c>
      <c r="B70" s="4">
        <v>1.4012199999999999E-3</v>
      </c>
      <c r="C70" s="5"/>
      <c r="J70">
        <f t="shared" si="0"/>
        <v>-6.6557949999999997E-4</v>
      </c>
      <c r="K70" s="5">
        <f t="shared" si="1"/>
        <v>68.856019656019654</v>
      </c>
    </row>
    <row r="71" spans="1:11" x14ac:dyDescent="0.2">
      <c r="A71" s="4">
        <v>0.5</v>
      </c>
      <c r="B71" s="4">
        <v>1.544854E-3</v>
      </c>
      <c r="C71" s="5"/>
      <c r="J71">
        <f t="shared" si="0"/>
        <v>-7.7242700000000001E-4</v>
      </c>
      <c r="K71" s="5">
        <f t="shared" si="1"/>
        <v>75.914201474201477</v>
      </c>
    </row>
    <row r="72" spans="1:11" x14ac:dyDescent="0.2">
      <c r="A72" s="4">
        <v>0.52500000000000002</v>
      </c>
      <c r="B72" s="4">
        <v>1.6966030000000001E-3</v>
      </c>
      <c r="C72" s="5"/>
      <c r="J72">
        <f t="shared" si="0"/>
        <v>-8.9071657500000003E-4</v>
      </c>
      <c r="K72" s="5">
        <f t="shared" si="1"/>
        <v>83.371154791154794</v>
      </c>
    </row>
    <row r="73" spans="1:11" x14ac:dyDescent="0.2">
      <c r="A73" s="4">
        <v>0.55000000000000004</v>
      </c>
      <c r="B73" s="4">
        <v>1.85509E-3</v>
      </c>
      <c r="C73" s="5"/>
      <c r="J73">
        <f t="shared" si="0"/>
        <v>-1.0202995000000001E-3</v>
      </c>
      <c r="K73" s="5">
        <f t="shared" si="1"/>
        <v>91.159213759213756</v>
      </c>
    </row>
    <row r="74" spans="1:11" x14ac:dyDescent="0.2">
      <c r="A74" s="4">
        <v>0.57499999999999996</v>
      </c>
      <c r="B74" s="4">
        <v>2.0208470000000001E-3</v>
      </c>
      <c r="C74" s="5"/>
      <c r="J74">
        <f t="shared" ref="J74:J137" si="2">-(B74*A74)</f>
        <v>-1.1619870249999999E-3</v>
      </c>
      <c r="K74" s="5">
        <f t="shared" ref="K74:K137" si="3">B74*1000/$D$7</f>
        <v>99.304520884520898</v>
      </c>
    </row>
    <row r="75" spans="1:11" x14ac:dyDescent="0.2">
      <c r="A75" s="4">
        <v>0.6</v>
      </c>
      <c r="B75" s="4">
        <v>2.1926620000000002E-3</v>
      </c>
      <c r="C75" s="5"/>
      <c r="J75">
        <f t="shared" si="2"/>
        <v>-1.3155972E-3</v>
      </c>
      <c r="K75" s="5">
        <f t="shared" si="3"/>
        <v>107.74751842751844</v>
      </c>
    </row>
    <row r="76" spans="1:11" x14ac:dyDescent="0.2">
      <c r="A76" s="4">
        <v>0.625</v>
      </c>
      <c r="B76" s="4">
        <v>2.3747619999999999E-3</v>
      </c>
      <c r="C76" s="5"/>
      <c r="J76">
        <f t="shared" si="2"/>
        <v>-1.4842262499999998E-3</v>
      </c>
      <c r="K76" s="5">
        <f t="shared" si="3"/>
        <v>116.69592137592137</v>
      </c>
    </row>
    <row r="77" spans="1:11" x14ac:dyDescent="0.2">
      <c r="A77" s="4">
        <v>0.65</v>
      </c>
      <c r="B77" s="4">
        <v>2.5586020000000001E-3</v>
      </c>
      <c r="C77" s="5"/>
      <c r="J77">
        <f t="shared" si="2"/>
        <v>-1.6630913000000001E-3</v>
      </c>
      <c r="K77" s="5">
        <f t="shared" si="3"/>
        <v>125.72982800982801</v>
      </c>
    </row>
    <row r="78" spans="1:11" x14ac:dyDescent="0.2">
      <c r="A78" s="4">
        <v>0.67500000000000004</v>
      </c>
      <c r="B78" s="4">
        <v>2.749666E-3</v>
      </c>
      <c r="C78" s="5"/>
      <c r="J78">
        <f t="shared" si="2"/>
        <v>-1.8560245500000001E-3</v>
      </c>
      <c r="K78" s="5">
        <f t="shared" si="3"/>
        <v>135.11872235872235</v>
      </c>
    </row>
    <row r="79" spans="1:11" x14ac:dyDescent="0.2">
      <c r="A79" s="4">
        <v>0.7</v>
      </c>
      <c r="B79" s="4">
        <v>2.947042E-3</v>
      </c>
      <c r="C79" s="5"/>
      <c r="J79">
        <f t="shared" si="2"/>
        <v>-2.0629293999999999E-3</v>
      </c>
      <c r="K79" s="5">
        <f t="shared" si="3"/>
        <v>144.8177886977887</v>
      </c>
    </row>
    <row r="80" spans="1:11" x14ac:dyDescent="0.2">
      <c r="A80" s="4">
        <v>0.72499999999999998</v>
      </c>
      <c r="B80" s="4">
        <v>3.1485929999999999E-3</v>
      </c>
      <c r="C80" s="5"/>
      <c r="J80">
        <f t="shared" si="2"/>
        <v>-2.282729925E-3</v>
      </c>
      <c r="K80" s="5">
        <f t="shared" si="3"/>
        <v>154.72201474201475</v>
      </c>
    </row>
    <row r="81" spans="1:11" x14ac:dyDescent="0.2">
      <c r="A81" s="4">
        <v>0.75</v>
      </c>
      <c r="B81" s="4">
        <v>3.3554869999999999E-3</v>
      </c>
      <c r="C81" s="5"/>
      <c r="J81">
        <f t="shared" si="2"/>
        <v>-2.5166152499999997E-3</v>
      </c>
      <c r="K81" s="5">
        <f t="shared" si="3"/>
        <v>164.88879606879604</v>
      </c>
    </row>
    <row r="82" spans="1:11" x14ac:dyDescent="0.2">
      <c r="A82" s="4">
        <v>0.77500000000000002</v>
      </c>
      <c r="B82" s="4">
        <v>3.5666890000000001E-3</v>
      </c>
      <c r="C82" s="5"/>
      <c r="J82">
        <f t="shared" si="2"/>
        <v>-2.7641839749999999E-3</v>
      </c>
      <c r="K82" s="5">
        <f t="shared" si="3"/>
        <v>175.26727272727274</v>
      </c>
    </row>
    <row r="83" spans="1:11" x14ac:dyDescent="0.2">
      <c r="A83" s="4">
        <v>0.8</v>
      </c>
      <c r="B83" s="4">
        <v>3.7826040000000002E-3</v>
      </c>
      <c r="C83" s="5"/>
      <c r="J83">
        <f t="shared" si="2"/>
        <v>-3.0260832000000002E-3</v>
      </c>
      <c r="K83" s="5">
        <f t="shared" si="3"/>
        <v>185.87734643734643</v>
      </c>
    </row>
    <row r="84" spans="1:11" x14ac:dyDescent="0.2">
      <c r="A84" s="4">
        <v>0.82499999999999996</v>
      </c>
      <c r="B84" s="4">
        <v>4.0030669999999999E-3</v>
      </c>
      <c r="C84" s="5"/>
      <c r="J84">
        <f t="shared" si="2"/>
        <v>-3.3025302749999999E-3</v>
      </c>
      <c r="K84" s="5">
        <f t="shared" si="3"/>
        <v>196.71090909090907</v>
      </c>
    </row>
    <row r="85" spans="1:11" x14ac:dyDescent="0.2">
      <c r="A85" s="4">
        <v>0.85</v>
      </c>
      <c r="B85" s="4">
        <v>4.2281590000000004E-3</v>
      </c>
      <c r="C85" s="5"/>
      <c r="J85">
        <f t="shared" si="2"/>
        <v>-3.5939351500000002E-3</v>
      </c>
      <c r="K85" s="5">
        <f t="shared" si="3"/>
        <v>207.77194103194105</v>
      </c>
    </row>
    <row r="86" spans="1:11" x14ac:dyDescent="0.2">
      <c r="A86" s="4">
        <v>0.875</v>
      </c>
      <c r="B86" s="4">
        <v>4.456682E-3</v>
      </c>
      <c r="C86" s="5"/>
      <c r="J86">
        <f t="shared" si="2"/>
        <v>-3.89959675E-3</v>
      </c>
      <c r="K86" s="5">
        <f t="shared" si="3"/>
        <v>219.00157248157248</v>
      </c>
    </row>
    <row r="87" spans="1:11" x14ac:dyDescent="0.2">
      <c r="A87" s="4">
        <v>0.9</v>
      </c>
      <c r="B87" s="4">
        <v>4.6886870000000004E-3</v>
      </c>
      <c r="C87" s="5"/>
      <c r="J87">
        <f t="shared" si="2"/>
        <v>-4.2198183000000007E-3</v>
      </c>
      <c r="K87" s="5">
        <f t="shared" si="3"/>
        <v>230.40230958230961</v>
      </c>
    </row>
    <row r="88" spans="1:11" x14ac:dyDescent="0.2">
      <c r="A88" s="4">
        <v>0.92500000000000004</v>
      </c>
      <c r="B88" s="4">
        <v>4.9231589999999999E-3</v>
      </c>
      <c r="C88" s="5"/>
      <c r="J88">
        <f t="shared" si="2"/>
        <v>-4.5539220750000003E-3</v>
      </c>
      <c r="K88" s="5">
        <f t="shared" si="3"/>
        <v>241.92427518427519</v>
      </c>
    </row>
    <row r="89" spans="1:11" x14ac:dyDescent="0.2">
      <c r="A89" s="4">
        <v>0.95</v>
      </c>
      <c r="B89" s="4">
        <v>5.1619300000000003E-3</v>
      </c>
      <c r="C89" s="5"/>
      <c r="J89">
        <f t="shared" si="2"/>
        <v>-4.9038335000000004E-3</v>
      </c>
      <c r="K89" s="5">
        <f t="shared" si="3"/>
        <v>253.65749385749385</v>
      </c>
    </row>
    <row r="90" spans="1:11" x14ac:dyDescent="0.2">
      <c r="A90" s="4">
        <v>0.97499999999999998</v>
      </c>
      <c r="B90" s="4">
        <v>5.4028549999999998E-3</v>
      </c>
      <c r="C90" s="5"/>
      <c r="J90">
        <f t="shared" si="2"/>
        <v>-5.2677836249999995E-3</v>
      </c>
      <c r="K90" s="5">
        <f t="shared" si="3"/>
        <v>265.49656019656021</v>
      </c>
    </row>
    <row r="91" spans="1:11" x14ac:dyDescent="0.2">
      <c r="A91" s="4">
        <v>1</v>
      </c>
      <c r="B91" s="4">
        <v>5.6474999999999997E-3</v>
      </c>
      <c r="C91" s="5"/>
      <c r="J91">
        <f t="shared" si="2"/>
        <v>-5.6474999999999997E-3</v>
      </c>
      <c r="K91" s="5">
        <f t="shared" si="3"/>
        <v>277.51842751842753</v>
      </c>
    </row>
    <row r="92" spans="1:11" x14ac:dyDescent="0.2">
      <c r="A92" s="4">
        <v>1</v>
      </c>
      <c r="B92" s="4">
        <v>5.6641319999999997E-3</v>
      </c>
      <c r="C92" s="5"/>
      <c r="J92">
        <f t="shared" si="2"/>
        <v>-5.6641319999999997E-3</v>
      </c>
      <c r="K92" s="5">
        <f t="shared" si="3"/>
        <v>278.3357248157248</v>
      </c>
    </row>
    <row r="93" spans="1:11" x14ac:dyDescent="0.2">
      <c r="A93" s="4">
        <v>0.97499999999999998</v>
      </c>
      <c r="B93" s="4">
        <v>5.4485970000000003E-3</v>
      </c>
      <c r="C93" s="5"/>
      <c r="J93">
        <f t="shared" si="2"/>
        <v>-5.3123820750000002E-3</v>
      </c>
      <c r="K93" s="5">
        <f t="shared" si="3"/>
        <v>267.74432432432434</v>
      </c>
    </row>
    <row r="94" spans="1:11" x14ac:dyDescent="0.2">
      <c r="A94" s="4">
        <v>0.95</v>
      </c>
      <c r="B94" s="4">
        <v>5.2280900000000003E-3</v>
      </c>
      <c r="C94" s="5"/>
      <c r="J94">
        <f t="shared" si="2"/>
        <v>-4.9666854999999999E-3</v>
      </c>
      <c r="K94" s="5">
        <f t="shared" si="3"/>
        <v>256.90859950859948</v>
      </c>
    </row>
    <row r="95" spans="1:11" x14ac:dyDescent="0.2">
      <c r="A95" s="4">
        <v>0.92500000000000004</v>
      </c>
      <c r="B95" s="4">
        <v>5.0072959999999996E-3</v>
      </c>
      <c r="C95" s="5"/>
      <c r="J95">
        <f t="shared" si="2"/>
        <v>-4.6317488E-3</v>
      </c>
      <c r="K95" s="5">
        <f t="shared" si="3"/>
        <v>246.05877149877148</v>
      </c>
    </row>
    <row r="96" spans="1:11" x14ac:dyDescent="0.2">
      <c r="A96" s="4">
        <v>0.9</v>
      </c>
      <c r="B96" s="4">
        <v>4.7864789999999997E-3</v>
      </c>
      <c r="C96" s="5"/>
      <c r="J96">
        <f t="shared" si="2"/>
        <v>-4.3078311000000003E-3</v>
      </c>
      <c r="K96" s="5">
        <f t="shared" si="3"/>
        <v>235.20781326781326</v>
      </c>
    </row>
    <row r="97" spans="1:11" x14ac:dyDescent="0.2">
      <c r="A97" s="4">
        <v>0.875</v>
      </c>
      <c r="B97" s="4">
        <v>4.5657240000000002E-3</v>
      </c>
      <c r="C97" s="5"/>
      <c r="J97">
        <f t="shared" si="2"/>
        <v>-3.9950085000000001E-3</v>
      </c>
      <c r="K97" s="5">
        <f t="shared" si="3"/>
        <v>224.35990171990173</v>
      </c>
    </row>
    <row r="98" spans="1:11" x14ac:dyDescent="0.2">
      <c r="A98" s="4">
        <v>0.85</v>
      </c>
      <c r="B98" s="4">
        <v>4.346562E-3</v>
      </c>
      <c r="C98" s="5"/>
      <c r="J98">
        <f t="shared" si="2"/>
        <v>-3.6945776999999999E-3</v>
      </c>
      <c r="K98" s="5">
        <f t="shared" si="3"/>
        <v>213.59027027027025</v>
      </c>
    </row>
    <row r="99" spans="1:11" x14ac:dyDescent="0.2">
      <c r="A99" s="4">
        <v>0.82499999999999996</v>
      </c>
      <c r="B99" s="4">
        <v>4.1297950000000003E-3</v>
      </c>
      <c r="C99" s="5"/>
      <c r="J99">
        <f t="shared" si="2"/>
        <v>-3.4070808750000002E-3</v>
      </c>
      <c r="K99" s="5">
        <f t="shared" si="3"/>
        <v>202.93832923832926</v>
      </c>
    </row>
    <row r="100" spans="1:11" x14ac:dyDescent="0.2">
      <c r="A100" s="4">
        <v>0.8</v>
      </c>
      <c r="B100" s="4">
        <v>3.9155980000000002E-3</v>
      </c>
      <c r="C100" s="5"/>
      <c r="J100">
        <f t="shared" si="2"/>
        <v>-3.1324784000000003E-3</v>
      </c>
      <c r="K100" s="5">
        <f t="shared" si="3"/>
        <v>192.41267813267814</v>
      </c>
    </row>
    <row r="101" spans="1:11" x14ac:dyDescent="0.2">
      <c r="A101" s="4">
        <v>0.77500000000000002</v>
      </c>
      <c r="B101" s="4">
        <v>3.7050080000000001E-3</v>
      </c>
      <c r="C101" s="5"/>
      <c r="J101">
        <f t="shared" si="2"/>
        <v>-2.8713812000000002E-3</v>
      </c>
      <c r="K101" s="5">
        <f t="shared" si="3"/>
        <v>182.0642751842752</v>
      </c>
    </row>
    <row r="102" spans="1:11" x14ac:dyDescent="0.2">
      <c r="A102" s="4">
        <v>0.75</v>
      </c>
      <c r="B102" s="4">
        <v>3.4969229999999999E-3</v>
      </c>
      <c r="C102" s="5"/>
      <c r="J102">
        <f t="shared" si="2"/>
        <v>-2.6226922500000001E-3</v>
      </c>
      <c r="K102" s="5">
        <f t="shared" si="3"/>
        <v>171.83896805896805</v>
      </c>
    </row>
    <row r="103" spans="1:11" x14ac:dyDescent="0.2">
      <c r="A103" s="4">
        <v>0.72499999999999998</v>
      </c>
      <c r="B103" s="4">
        <v>3.292999E-3</v>
      </c>
      <c r="C103" s="5"/>
      <c r="J103">
        <f t="shared" si="2"/>
        <v>-2.3874242749999997E-3</v>
      </c>
      <c r="K103" s="5">
        <f t="shared" si="3"/>
        <v>161.81813267813268</v>
      </c>
    </row>
    <row r="104" spans="1:11" x14ac:dyDescent="0.2">
      <c r="A104" s="4">
        <v>0.7</v>
      </c>
      <c r="B104" s="4">
        <v>3.0918769999999998E-3</v>
      </c>
      <c r="C104" s="5"/>
      <c r="J104">
        <f t="shared" si="2"/>
        <v>-2.1643138999999996E-3</v>
      </c>
      <c r="K104" s="5">
        <f t="shared" si="3"/>
        <v>151.9349877149877</v>
      </c>
    </row>
    <row r="105" spans="1:11" x14ac:dyDescent="0.2">
      <c r="A105" s="4">
        <v>0.67500000000000004</v>
      </c>
      <c r="B105" s="4">
        <v>2.895885E-3</v>
      </c>
      <c r="C105" s="5"/>
      <c r="J105">
        <f t="shared" si="2"/>
        <v>-1.9547223750000001E-3</v>
      </c>
      <c r="K105" s="5">
        <f t="shared" si="3"/>
        <v>142.3039312039312</v>
      </c>
    </row>
    <row r="106" spans="1:11" x14ac:dyDescent="0.2">
      <c r="A106" s="4">
        <v>0.65</v>
      </c>
      <c r="B106" s="4">
        <v>2.7033410000000002E-3</v>
      </c>
      <c r="C106" s="5"/>
      <c r="J106">
        <f t="shared" si="2"/>
        <v>-1.7571716500000001E-3</v>
      </c>
      <c r="K106" s="5">
        <f t="shared" si="3"/>
        <v>132.84230958230958</v>
      </c>
    </row>
    <row r="107" spans="1:11" x14ac:dyDescent="0.2">
      <c r="A107" s="4">
        <v>0.625</v>
      </c>
      <c r="B107" s="4">
        <v>2.5157510000000001E-3</v>
      </c>
      <c r="C107" s="5"/>
      <c r="J107">
        <f t="shared" si="2"/>
        <v>-1.5723443750000001E-3</v>
      </c>
      <c r="K107" s="5">
        <f t="shared" si="3"/>
        <v>123.62412776412778</v>
      </c>
    </row>
    <row r="108" spans="1:11" x14ac:dyDescent="0.2">
      <c r="A108" s="4">
        <v>0.6</v>
      </c>
      <c r="B108" s="4">
        <v>2.3332180000000002E-3</v>
      </c>
      <c r="C108" s="5"/>
      <c r="J108">
        <f t="shared" si="2"/>
        <v>-1.3999308E-3</v>
      </c>
      <c r="K108" s="5">
        <f t="shared" si="3"/>
        <v>114.65444717444717</v>
      </c>
    </row>
    <row r="109" spans="1:11" x14ac:dyDescent="0.2">
      <c r="A109" s="4">
        <v>0.57499999999999996</v>
      </c>
      <c r="B109" s="4">
        <v>2.1558039999999999E-3</v>
      </c>
      <c r="C109" s="5"/>
      <c r="J109">
        <f t="shared" si="2"/>
        <v>-1.2395872999999998E-3</v>
      </c>
      <c r="K109" s="5">
        <f t="shared" si="3"/>
        <v>105.93631449631449</v>
      </c>
    </row>
    <row r="110" spans="1:11" x14ac:dyDescent="0.2">
      <c r="A110" s="4">
        <v>0.55000000000000004</v>
      </c>
      <c r="B110" s="4">
        <v>1.9838859999999998E-3</v>
      </c>
      <c r="C110" s="5"/>
      <c r="J110">
        <f t="shared" si="2"/>
        <v>-1.0911372999999999E-3</v>
      </c>
      <c r="K110" s="5">
        <f t="shared" si="3"/>
        <v>97.488255528255522</v>
      </c>
    </row>
    <row r="111" spans="1:11" x14ac:dyDescent="0.2">
      <c r="A111" s="4">
        <v>0.52500000000000002</v>
      </c>
      <c r="B111" s="4">
        <v>1.8183050000000001E-3</v>
      </c>
      <c r="C111" s="5"/>
      <c r="J111">
        <f t="shared" si="2"/>
        <v>-9.5461012500000009E-4</v>
      </c>
      <c r="K111" s="5">
        <f t="shared" si="3"/>
        <v>89.351597051597054</v>
      </c>
    </row>
    <row r="112" spans="1:11" x14ac:dyDescent="0.2">
      <c r="A112" s="4">
        <v>0.5</v>
      </c>
      <c r="B112" s="4">
        <v>1.6586330000000001E-3</v>
      </c>
      <c r="C112" s="5"/>
      <c r="J112">
        <f t="shared" si="2"/>
        <v>-8.2931650000000003E-4</v>
      </c>
      <c r="K112" s="5">
        <f t="shared" si="3"/>
        <v>81.505307125307127</v>
      </c>
    </row>
    <row r="113" spans="1:11" x14ac:dyDescent="0.2">
      <c r="A113" s="4">
        <v>0.47499999999999998</v>
      </c>
      <c r="B113" s="4">
        <v>1.5061479999999999E-3</v>
      </c>
      <c r="C113" s="5"/>
      <c r="J113">
        <f t="shared" si="2"/>
        <v>-7.1542029999999992E-4</v>
      </c>
      <c r="K113" s="5">
        <f t="shared" si="3"/>
        <v>74.01218673218672</v>
      </c>
    </row>
    <row r="114" spans="1:11" x14ac:dyDescent="0.2">
      <c r="A114" s="4">
        <v>0.45</v>
      </c>
      <c r="B114" s="4">
        <v>1.3604000000000001E-3</v>
      </c>
      <c r="C114" s="5"/>
      <c r="J114">
        <f t="shared" si="2"/>
        <v>-6.1218000000000004E-4</v>
      </c>
      <c r="K114" s="5">
        <f t="shared" si="3"/>
        <v>66.850122850122858</v>
      </c>
    </row>
    <row r="115" spans="1:11" x14ac:dyDescent="0.2">
      <c r="A115" s="4">
        <v>0.42499999999999999</v>
      </c>
      <c r="B115" s="4">
        <v>1.221672E-3</v>
      </c>
      <c r="C115" s="5"/>
      <c r="J115">
        <f t="shared" si="2"/>
        <v>-5.1921059999999997E-4</v>
      </c>
      <c r="K115" s="5">
        <f t="shared" si="3"/>
        <v>60.03302211302212</v>
      </c>
    </row>
    <row r="116" spans="1:11" x14ac:dyDescent="0.2">
      <c r="A116" s="4">
        <v>0.4</v>
      </c>
      <c r="B116" s="4">
        <v>1.0900389999999999E-3</v>
      </c>
      <c r="C116" s="5"/>
      <c r="J116">
        <f t="shared" si="2"/>
        <v>-4.3601559999999998E-4</v>
      </c>
      <c r="K116" s="5">
        <f t="shared" si="3"/>
        <v>53.564570024570024</v>
      </c>
    </row>
    <row r="117" spans="1:11" x14ac:dyDescent="0.2">
      <c r="A117" s="4">
        <v>0.375</v>
      </c>
      <c r="B117" s="4">
        <v>9.5907019999999998E-4</v>
      </c>
      <c r="C117" s="5"/>
      <c r="J117">
        <f t="shared" si="2"/>
        <v>-3.5965132500000001E-4</v>
      </c>
      <c r="K117" s="5">
        <f t="shared" si="3"/>
        <v>47.128756756756758</v>
      </c>
    </row>
    <row r="118" spans="1:11" x14ac:dyDescent="0.2">
      <c r="A118" s="4">
        <v>0.35</v>
      </c>
      <c r="B118" s="4">
        <v>8.4430569999999997E-4</v>
      </c>
      <c r="C118" s="5"/>
      <c r="J118">
        <f t="shared" si="2"/>
        <v>-2.9550699499999999E-4</v>
      </c>
      <c r="K118" s="5">
        <f t="shared" si="3"/>
        <v>41.489223587223584</v>
      </c>
    </row>
    <row r="119" spans="1:11" x14ac:dyDescent="0.2">
      <c r="A119" s="4">
        <v>0.32500000000000001</v>
      </c>
      <c r="B119" s="4">
        <v>7.3729419999999995E-4</v>
      </c>
      <c r="C119" s="5"/>
      <c r="J119">
        <f t="shared" si="2"/>
        <v>-2.39620615E-4</v>
      </c>
      <c r="K119" s="5">
        <f t="shared" si="3"/>
        <v>36.230673218673211</v>
      </c>
    </row>
    <row r="120" spans="1:11" x14ac:dyDescent="0.2">
      <c r="A120" s="4">
        <v>0.3</v>
      </c>
      <c r="B120" s="4">
        <v>6.3772190000000004E-4</v>
      </c>
      <c r="C120" s="5"/>
      <c r="J120">
        <f t="shared" si="2"/>
        <v>-1.9131657E-4</v>
      </c>
      <c r="K120" s="5">
        <f t="shared" si="3"/>
        <v>31.337685503685506</v>
      </c>
    </row>
    <row r="121" spans="1:11" x14ac:dyDescent="0.2">
      <c r="A121" s="4">
        <v>0.27500000000000002</v>
      </c>
      <c r="B121" s="4">
        <v>5.4647419999999999E-4</v>
      </c>
      <c r="C121" s="5"/>
      <c r="J121">
        <f t="shared" si="2"/>
        <v>-1.5028040500000001E-4</v>
      </c>
      <c r="K121" s="5">
        <f t="shared" si="3"/>
        <v>26.853769041769041</v>
      </c>
    </row>
    <row r="122" spans="1:11" x14ac:dyDescent="0.2">
      <c r="A122" s="4">
        <v>0.25</v>
      </c>
      <c r="B122" s="4">
        <v>4.6298079999999999E-4</v>
      </c>
      <c r="C122" s="5"/>
      <c r="J122">
        <f t="shared" si="2"/>
        <v>-1.157452E-4</v>
      </c>
      <c r="K122" s="5">
        <f t="shared" si="3"/>
        <v>22.75089926289926</v>
      </c>
    </row>
    <row r="123" spans="1:11" x14ac:dyDescent="0.2">
      <c r="A123" s="4">
        <v>0.22500000000000001</v>
      </c>
      <c r="B123" s="4">
        <v>3.8778469999999998E-4</v>
      </c>
      <c r="C123" s="5"/>
      <c r="J123">
        <f t="shared" si="2"/>
        <v>-8.7251557500000004E-5</v>
      </c>
      <c r="K123" s="5">
        <f t="shared" si="3"/>
        <v>19.055759213759213</v>
      </c>
    </row>
    <row r="124" spans="1:11" x14ac:dyDescent="0.2">
      <c r="A124" s="4">
        <v>0.2</v>
      </c>
      <c r="B124" s="4">
        <v>3.2023309999999999E-4</v>
      </c>
      <c r="C124" s="5"/>
      <c r="J124">
        <f t="shared" si="2"/>
        <v>-6.4046620000000006E-5</v>
      </c>
      <c r="K124" s="5">
        <f t="shared" si="3"/>
        <v>15.736270270270269</v>
      </c>
    </row>
    <row r="125" spans="1:11" x14ac:dyDescent="0.2">
      <c r="A125" s="4">
        <v>0.17499999999999999</v>
      </c>
      <c r="B125" s="4">
        <v>2.6006720000000002E-4</v>
      </c>
      <c r="C125" s="5"/>
      <c r="J125">
        <f t="shared" si="2"/>
        <v>-4.5511759999999997E-5</v>
      </c>
      <c r="K125" s="5">
        <f t="shared" si="3"/>
        <v>12.779714987714987</v>
      </c>
    </row>
    <row r="126" spans="1:11" x14ac:dyDescent="0.2">
      <c r="A126" s="4">
        <v>0.15</v>
      </c>
      <c r="B126" s="4">
        <v>2.0710379999999999E-4</v>
      </c>
      <c r="C126" s="5"/>
      <c r="J126">
        <f t="shared" si="2"/>
        <v>-3.1065569999999994E-5</v>
      </c>
      <c r="K126" s="5">
        <f t="shared" si="3"/>
        <v>10.177090909090907</v>
      </c>
    </row>
    <row r="127" spans="1:11" x14ac:dyDescent="0.2">
      <c r="A127" s="4">
        <v>0.125</v>
      </c>
      <c r="B127" s="4">
        <v>1.606477E-4</v>
      </c>
      <c r="C127" s="5"/>
      <c r="J127">
        <f t="shared" si="2"/>
        <v>-2.00809625E-5</v>
      </c>
      <c r="K127" s="5">
        <f t="shared" si="3"/>
        <v>7.8942358722358721</v>
      </c>
    </row>
    <row r="128" spans="1:11" x14ac:dyDescent="0.2">
      <c r="A128" s="4">
        <v>0.1</v>
      </c>
      <c r="B128" s="4">
        <v>1.201275E-4</v>
      </c>
      <c r="C128" s="5"/>
      <c r="J128">
        <f t="shared" si="2"/>
        <v>-1.2012750000000001E-5</v>
      </c>
      <c r="K128" s="5">
        <f t="shared" si="3"/>
        <v>5.9030712530712526</v>
      </c>
    </row>
    <row r="129" spans="1:11" x14ac:dyDescent="0.2">
      <c r="A129" s="4">
        <v>7.4999999999999997E-2</v>
      </c>
      <c r="B129" s="4">
        <v>8.4259150000000005E-5</v>
      </c>
      <c r="C129" s="5"/>
      <c r="J129">
        <f t="shared" si="2"/>
        <v>-6.31943625E-6</v>
      </c>
      <c r="K129" s="5">
        <f t="shared" si="3"/>
        <v>4.1404987714987715</v>
      </c>
    </row>
    <row r="130" spans="1:11" x14ac:dyDescent="0.2">
      <c r="A130" s="4">
        <v>0.05</v>
      </c>
      <c r="B130" s="4">
        <v>5.3458200000000003E-5</v>
      </c>
      <c r="C130" s="5"/>
      <c r="J130">
        <f t="shared" si="2"/>
        <v>-2.6729100000000001E-6</v>
      </c>
      <c r="K130" s="5">
        <f t="shared" si="3"/>
        <v>2.626938574938575</v>
      </c>
    </row>
    <row r="131" spans="1:11" x14ac:dyDescent="0.2">
      <c r="A131" s="4">
        <v>2.5000000000000001E-2</v>
      </c>
      <c r="B131" s="4">
        <v>2.593725E-5</v>
      </c>
      <c r="C131" s="5"/>
      <c r="J131">
        <f t="shared" si="2"/>
        <v>-6.4843125000000008E-7</v>
      </c>
      <c r="K131" s="5">
        <f t="shared" si="3"/>
        <v>1.2745577395577394</v>
      </c>
    </row>
    <row r="132" spans="1:11" x14ac:dyDescent="0.2">
      <c r="A132" s="4">
        <v>0</v>
      </c>
      <c r="B132" s="4">
        <v>2.2476300000000001E-7</v>
      </c>
      <c r="C132" s="5"/>
      <c r="J132">
        <f t="shared" si="2"/>
        <v>0</v>
      </c>
      <c r="K132" s="5">
        <f t="shared" si="3"/>
        <v>1.1044864864864865E-2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37" priority="1" stopIfTrue="1" operator="equal">
      <formula>0</formula>
    </cfRule>
  </conditionalFormatting>
  <conditionalFormatting sqref="E23:E24">
    <cfRule type="cellIs" dxfId="36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103</v>
      </c>
    </row>
    <row r="3" spans="1:16" x14ac:dyDescent="0.2">
      <c r="C3" s="1" t="s">
        <v>29</v>
      </c>
      <c r="D3" t="s">
        <v>103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2.8699999999999999E-10</v>
      </c>
      <c r="C10" s="5"/>
      <c r="D10" s="1" t="s">
        <v>9</v>
      </c>
      <c r="E10" s="7">
        <f>-F10*1000/$D$7</f>
        <v>-1.4103194103194105E-5</v>
      </c>
      <c r="F10" s="3">
        <f>((INDEX(A10:B11,1,2)+INDEX(A10:B11,2,2))-((INDEX(A10:B11,1,2)-INDEX(A10:B11,2,2))/(INDEX(A10:B11,1,1)-INDEX(A10:B11,2,1))*(INDEX(A10:B11,1,1)+INDEX(A10:B11,2,1))))/2</f>
        <v>2.8699999999999999E-10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1.4103194103194105E-5</v>
      </c>
      <c r="L10" s="1" t="s">
        <v>23</v>
      </c>
      <c r="M10" s="4" t="e">
        <f>MAX(E14:E15)/20</f>
        <v>#REF!</v>
      </c>
      <c r="N10" s="6">
        <f>-E10</f>
        <v>1.4103194103194105E-5</v>
      </c>
      <c r="O10" s="6">
        <f>-E11</f>
        <v>1.8673218673218675E-5</v>
      </c>
      <c r="P10" s="6">
        <f>-E12</f>
        <v>-9.4348894348894342E-6</v>
      </c>
    </row>
    <row r="11" spans="1:16" x14ac:dyDescent="0.2">
      <c r="A11" s="4">
        <v>-2.5000000000000001E-2</v>
      </c>
      <c r="B11" s="4">
        <v>3.15E-10</v>
      </c>
      <c r="C11" s="5"/>
      <c r="D11" s="1" t="s">
        <v>10</v>
      </c>
      <c r="E11" s="7">
        <f>-F11*1000/$D$7</f>
        <v>-1.8673218673218675E-5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3.8000000000000003E-10</v>
      </c>
      <c r="G11" s="5" t="s">
        <v>107</v>
      </c>
      <c r="H11" t="s">
        <v>108</v>
      </c>
      <c r="J11">
        <f t="shared" si="0"/>
        <v>7.8750000000000003E-12</v>
      </c>
      <c r="K11" s="5">
        <f t="shared" si="1"/>
        <v>1.5479115479115479E-5</v>
      </c>
      <c r="L11" s="1"/>
      <c r="M11" s="4" t="e">
        <f>-MAX(E15:E16)/20</f>
        <v>#REF!</v>
      </c>
      <c r="N11" s="6">
        <f>-E10</f>
        <v>1.4103194103194105E-5</v>
      </c>
      <c r="O11" s="6">
        <f>-E11</f>
        <v>1.8673218673218675E-5</v>
      </c>
      <c r="P11" s="6">
        <f>-E12</f>
        <v>-9.4348894348894342E-6</v>
      </c>
    </row>
    <row r="12" spans="1:16" x14ac:dyDescent="0.2">
      <c r="A12" s="4">
        <v>-0.05</v>
      </c>
      <c r="B12" s="4">
        <v>-2.3600000000000001E-10</v>
      </c>
      <c r="C12" s="5"/>
      <c r="D12" s="1" t="s">
        <v>11</v>
      </c>
      <c r="E12" s="7">
        <f>-F12*1000/$D$7</f>
        <v>9.4348894348894342E-6</v>
      </c>
      <c r="F12" s="3">
        <f>((INDEX(A131:B132,1,2)+INDEX(A131:B132,2,2))-((INDEX(A131:B132,1,2)-INDEX(A131:B132,2,2))/(INDEX(A131:B132,1,1)-INDEX(A131:B132,2,1))*(INDEX(A131:B132,1,1)+INDEX(A131:B132,2,1))))/2</f>
        <v>-1.9200000000000001E-10</v>
      </c>
      <c r="G12" t="s">
        <v>109</v>
      </c>
      <c r="H12" t="s">
        <v>110</v>
      </c>
      <c r="J12">
        <f t="shared" si="0"/>
        <v>-1.1800000000000001E-11</v>
      </c>
      <c r="K12" s="5">
        <f t="shared" si="1"/>
        <v>-1.1597051597051599E-5</v>
      </c>
      <c r="L12" s="1"/>
    </row>
    <row r="13" spans="1:16" x14ac:dyDescent="0.2">
      <c r="A13" s="4">
        <v>-7.4999999999999997E-2</v>
      </c>
      <c r="B13" s="4">
        <v>-1.2070000000000001E-9</v>
      </c>
      <c r="C13" s="5"/>
      <c r="E13" s="3" t="s">
        <v>53</v>
      </c>
      <c r="F13" s="5"/>
      <c r="J13">
        <f t="shared" si="0"/>
        <v>-9.0525000000000005E-11</v>
      </c>
      <c r="K13" s="5">
        <f t="shared" si="1"/>
        <v>-5.9312039312039312E-5</v>
      </c>
      <c r="L13" s="1" t="s">
        <v>24</v>
      </c>
      <c r="M13" s="6">
        <f>E14</f>
        <v>-1.8518518518518517E-2</v>
      </c>
      <c r="N13" s="6">
        <f>-MAX(E10:E12)/15</f>
        <v>-6.2899262899262899E-7</v>
      </c>
    </row>
    <row r="14" spans="1:16" x14ac:dyDescent="0.2">
      <c r="A14" s="4">
        <v>-0.1</v>
      </c>
      <c r="B14" s="4">
        <v>-1.4369999999999999E-9</v>
      </c>
      <c r="C14" s="5"/>
      <c r="D14" s="1" t="s">
        <v>12</v>
      </c>
      <c r="E14" s="7">
        <f>F14</f>
        <v>-1.8518518518518517E-2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-1.8518518518518517E-2</v>
      </c>
      <c r="G14" s="5" t="s">
        <v>119</v>
      </c>
      <c r="H14" t="s">
        <v>120</v>
      </c>
      <c r="J14">
        <f t="shared" si="0"/>
        <v>-1.4370000000000001E-10</v>
      </c>
      <c r="K14" s="5">
        <f t="shared" si="1"/>
        <v>-7.061425061425061E-5</v>
      </c>
      <c r="L14" s="1"/>
      <c r="M14">
        <f>E14</f>
        <v>-1.8518518518518517E-2</v>
      </c>
      <c r="N14" s="6">
        <f>MAX(E10:E12)/15</f>
        <v>6.2899262899262899E-7</v>
      </c>
    </row>
    <row r="15" spans="1:16" x14ac:dyDescent="0.2">
      <c r="A15" s="4">
        <v>-0.125</v>
      </c>
      <c r="B15" s="4">
        <v>-1.517E-9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115</v>
      </c>
      <c r="H15" t="s">
        <v>116</v>
      </c>
      <c r="J15">
        <f t="shared" si="0"/>
        <v>-1.89625E-10</v>
      </c>
      <c r="K15" s="5">
        <f t="shared" si="1"/>
        <v>-7.4545454545454551E-5</v>
      </c>
      <c r="L15" s="1"/>
      <c r="M15" s="6" t="e">
        <f>E15</f>
        <v>#REF!</v>
      </c>
      <c r="N15" s="6">
        <f>-MAX(E10:E12)/15</f>
        <v>-6.2899262899262899E-7</v>
      </c>
    </row>
    <row r="16" spans="1:16" x14ac:dyDescent="0.2">
      <c r="A16" s="4">
        <v>-0.15</v>
      </c>
      <c r="B16" s="4">
        <v>-1.45E-9</v>
      </c>
      <c r="C16" s="5"/>
      <c r="E16" s="3"/>
      <c r="J16">
        <f t="shared" si="0"/>
        <v>-2.1749999999999997E-10</v>
      </c>
      <c r="K16" s="5">
        <f t="shared" si="1"/>
        <v>-7.125307125307125E-5</v>
      </c>
      <c r="L16" s="1"/>
      <c r="M16" t="e">
        <f>E15</f>
        <v>#REF!</v>
      </c>
      <c r="N16" s="6">
        <f>MAX(E10:E12)/15</f>
        <v>6.2899262899262899E-7</v>
      </c>
    </row>
    <row r="17" spans="1:19" x14ac:dyDescent="0.2">
      <c r="A17" s="4">
        <v>-0.17499999999999999</v>
      </c>
      <c r="B17" s="4">
        <v>-1.082E-9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117</v>
      </c>
      <c r="J17">
        <f t="shared" si="0"/>
        <v>-1.8935E-10</v>
      </c>
      <c r="K17" s="5">
        <f t="shared" si="1"/>
        <v>-5.3169533169533167E-5</v>
      </c>
      <c r="L17" s="1"/>
      <c r="N17" s="6"/>
    </row>
    <row r="18" spans="1:19" x14ac:dyDescent="0.2">
      <c r="A18" s="4">
        <v>-0.2</v>
      </c>
      <c r="B18" s="4">
        <v>-1.552E-9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113</v>
      </c>
      <c r="J18">
        <f t="shared" si="0"/>
        <v>-3.1040000000000003E-10</v>
      </c>
      <c r="K18" s="5">
        <f t="shared" si="1"/>
        <v>-7.6265356265356262E-5</v>
      </c>
      <c r="L18" s="1" t="s">
        <v>25</v>
      </c>
      <c r="M18" s="5">
        <v>0</v>
      </c>
      <c r="N18" s="5">
        <f>INDEX(K30:K91,MATCH(MAX(J30:J91),J30:J91,0),1)</f>
        <v>1.8673218673218671E-5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-2.7860000000000001E-9</v>
      </c>
      <c r="C19" s="25"/>
      <c r="D19" s="1"/>
      <c r="J19">
        <f t="shared" si="0"/>
        <v>-6.2685000000000006E-10</v>
      </c>
      <c r="K19" s="5">
        <f t="shared" si="1"/>
        <v>-1.3690417690417691E-4</v>
      </c>
      <c r="L19" s="1"/>
      <c r="M19" s="5">
        <f>INDEX(A30:A91,MATCH(MAX(J30:J91),J30:J91,0),1)</f>
        <v>0</v>
      </c>
      <c r="N19" s="5">
        <f>INDEX(K30:K91,MATCH(MAX(J30:J91),J30:J91,0),1)</f>
        <v>1.8673218673218671E-5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-3.5199999999999998E-9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118</v>
      </c>
      <c r="J20">
        <f t="shared" si="0"/>
        <v>-8.7999999999999996E-10</v>
      </c>
      <c r="K20" s="5">
        <f t="shared" si="1"/>
        <v>-1.7297297297297297E-4</v>
      </c>
      <c r="M20" s="5">
        <f>INDEX(A30:A91,MATCH(MAX(J30:J91),J30:J91,0),1)</f>
        <v>0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-3.3769999999999998E-9</v>
      </c>
      <c r="C21" s="25"/>
      <c r="D21" s="1" t="s">
        <v>17</v>
      </c>
      <c r="E21" s="8">
        <f>F21</f>
        <v>-1.3316953316953316E-8</v>
      </c>
      <c r="F21">
        <f>MAX(J91:J130)/D5/D7*1000</f>
        <v>-1.3316953316953316E-8</v>
      </c>
      <c r="G21" t="s">
        <v>114</v>
      </c>
      <c r="J21">
        <f t="shared" si="0"/>
        <v>-9.28675E-10</v>
      </c>
      <c r="K21" s="5">
        <f t="shared" si="1"/>
        <v>-1.6594594594594595E-4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-3.3850000000000002E-9</v>
      </c>
      <c r="C22" s="5"/>
      <c r="J22">
        <f t="shared" si="0"/>
        <v>-1.0155000000000001E-9</v>
      </c>
      <c r="K22" s="5">
        <f t="shared" si="1"/>
        <v>-1.6633906633906634E-4</v>
      </c>
      <c r="M22" s="5">
        <v>0</v>
      </c>
      <c r="N22" s="5">
        <f>INDEX(K91:K130,MATCH(MAX(J91:J130),J91:J130,0),1)</f>
        <v>2.6633906633906633E-5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-4.4969999999999997E-9</v>
      </c>
      <c r="C23" s="5"/>
      <c r="D23" s="1" t="s">
        <v>43</v>
      </c>
      <c r="E23" s="24">
        <f>E11*E14*E17/D5-E20</f>
        <v>0</v>
      </c>
      <c r="J23">
        <f t="shared" si="0"/>
        <v>-1.4615249999999999E-9</v>
      </c>
      <c r="K23" s="5">
        <f t="shared" si="1"/>
        <v>-2.2098280098280097E-4</v>
      </c>
      <c r="M23" s="5">
        <f>INDEX(A91:A130,MATCH(MAX(J91:J130),J91:J130,0),1)</f>
        <v>0.05</v>
      </c>
      <c r="N23" s="5">
        <f>INDEX(K91:K130,MATCH(MAX(J91:J130),J91:J130,0),1)</f>
        <v>2.6633906633906633E-5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-6.019E-9</v>
      </c>
      <c r="C24" s="5"/>
      <c r="E24" s="24" t="e">
        <f>E12*E15*E18/D5-E21</f>
        <v>#REF!</v>
      </c>
      <c r="J24">
        <f t="shared" si="0"/>
        <v>-2.10665E-9</v>
      </c>
      <c r="K24" s="5">
        <f t="shared" si="1"/>
        <v>-2.9577395577395579E-4</v>
      </c>
      <c r="M24" s="5">
        <f>INDEX(A91:A130,MATCH(MAX(J91:J130),J91:J130,0),1)</f>
        <v>0.05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-6.6810000000000004E-9</v>
      </c>
      <c r="C25" s="26"/>
      <c r="J25">
        <f t="shared" si="0"/>
        <v>-2.5053750000000004E-9</v>
      </c>
      <c r="K25" s="5">
        <f t="shared" si="1"/>
        <v>-3.283046683046683E-4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-6.5709999999999997E-9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-2.6284000000000001E-9</v>
      </c>
      <c r="K26" s="5">
        <f t="shared" si="1"/>
        <v>-3.2289926289926288E-4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-7.5379999999999994E-9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-3.2036499999999998E-9</v>
      </c>
      <c r="K27" s="5">
        <f t="shared" si="1"/>
        <v>-3.7041769041769041E-4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-9.0840000000000005E-9</v>
      </c>
      <c r="C28" s="5"/>
      <c r="J28">
        <f t="shared" si="0"/>
        <v>-4.0878000000000007E-9</v>
      </c>
      <c r="K28" s="5">
        <f t="shared" si="1"/>
        <v>-4.4638820638820637E-4</v>
      </c>
    </row>
    <row r="29" spans="1:19" x14ac:dyDescent="0.2">
      <c r="A29" s="4">
        <v>-0.47499999999999998</v>
      </c>
      <c r="B29" s="4">
        <v>-1.0535E-8</v>
      </c>
      <c r="C29" s="5"/>
      <c r="J29">
        <f t="shared" si="0"/>
        <v>-5.0041249999999998E-9</v>
      </c>
      <c r="K29" s="5">
        <f t="shared" si="1"/>
        <v>-5.1769041769041764E-4</v>
      </c>
    </row>
    <row r="30" spans="1:19" x14ac:dyDescent="0.2">
      <c r="A30" s="4">
        <v>-0.5</v>
      </c>
      <c r="B30" s="4">
        <v>-1.2269000000000001E-8</v>
      </c>
      <c r="C30" s="5"/>
      <c r="J30">
        <f t="shared" si="0"/>
        <v>-6.1345000000000003E-9</v>
      </c>
      <c r="K30" s="5">
        <f t="shared" si="1"/>
        <v>-6.0289926289926296E-4</v>
      </c>
    </row>
    <row r="31" spans="1:19" x14ac:dyDescent="0.2">
      <c r="A31" s="4">
        <v>-0.5</v>
      </c>
      <c r="B31" s="4">
        <v>-1.0899000000000001E-8</v>
      </c>
      <c r="C31" s="5"/>
      <c r="J31">
        <f t="shared" si="0"/>
        <v>-5.4495000000000003E-9</v>
      </c>
      <c r="K31" s="5">
        <f t="shared" si="1"/>
        <v>-5.3557739557739557E-4</v>
      </c>
    </row>
    <row r="32" spans="1:19" x14ac:dyDescent="0.2">
      <c r="A32" s="4">
        <v>-0.47499999999999998</v>
      </c>
      <c r="B32" s="4">
        <v>-9.3610000000000002E-9</v>
      </c>
      <c r="C32" s="5"/>
      <c r="J32">
        <f t="shared" si="0"/>
        <v>-4.4464749999999998E-9</v>
      </c>
      <c r="K32" s="5">
        <f t="shared" si="1"/>
        <v>-4.6000000000000001E-4</v>
      </c>
    </row>
    <row r="33" spans="1:11" x14ac:dyDescent="0.2">
      <c r="A33" s="4">
        <v>-0.45</v>
      </c>
      <c r="B33" s="4">
        <v>-8.268E-9</v>
      </c>
      <c r="C33" s="5"/>
      <c r="J33">
        <f t="shared" si="0"/>
        <v>-3.7206000000000002E-9</v>
      </c>
      <c r="K33" s="5">
        <f t="shared" si="1"/>
        <v>-4.0628992628992627E-4</v>
      </c>
    </row>
    <row r="34" spans="1:11" x14ac:dyDescent="0.2">
      <c r="A34" s="4">
        <v>-0.42499999999999999</v>
      </c>
      <c r="B34" s="4">
        <v>-7.8709999999999998E-9</v>
      </c>
      <c r="C34" s="5"/>
      <c r="J34">
        <f t="shared" si="0"/>
        <v>-3.3451749999999999E-9</v>
      </c>
      <c r="K34" s="5">
        <f t="shared" si="1"/>
        <v>-3.8678132678132677E-4</v>
      </c>
    </row>
    <row r="35" spans="1:11" x14ac:dyDescent="0.2">
      <c r="A35" s="4">
        <v>-0.4</v>
      </c>
      <c r="B35" s="4">
        <v>-7.2410000000000001E-9</v>
      </c>
      <c r="C35" s="5"/>
      <c r="J35">
        <f t="shared" si="0"/>
        <v>-2.8964E-9</v>
      </c>
      <c r="K35" s="5">
        <f t="shared" si="1"/>
        <v>-3.5582309582309583E-4</v>
      </c>
    </row>
    <row r="36" spans="1:11" x14ac:dyDescent="0.2">
      <c r="A36" s="4">
        <v>-0.375</v>
      </c>
      <c r="B36" s="4">
        <v>-6.1170000000000003E-9</v>
      </c>
      <c r="C36" s="5"/>
      <c r="J36">
        <f t="shared" si="0"/>
        <v>-2.293875E-9</v>
      </c>
      <c r="K36" s="5">
        <f t="shared" si="1"/>
        <v>-3.0058968058968056E-4</v>
      </c>
    </row>
    <row r="37" spans="1:11" x14ac:dyDescent="0.2">
      <c r="A37" s="4">
        <v>-0.35</v>
      </c>
      <c r="B37" s="4">
        <v>-5.0490000000000002E-9</v>
      </c>
      <c r="C37" s="5"/>
      <c r="J37">
        <f t="shared" si="0"/>
        <v>-1.76715E-9</v>
      </c>
      <c r="K37" s="5">
        <f t="shared" si="1"/>
        <v>-2.4810810810810811E-4</v>
      </c>
    </row>
    <row r="38" spans="1:11" x14ac:dyDescent="0.2">
      <c r="A38" s="4">
        <v>-0.32500000000000001</v>
      </c>
      <c r="B38" s="4">
        <v>-3.8730000000000002E-9</v>
      </c>
      <c r="C38" s="5"/>
      <c r="J38">
        <f t="shared" si="0"/>
        <v>-1.2587250000000001E-9</v>
      </c>
      <c r="K38" s="5">
        <f t="shared" si="1"/>
        <v>-1.9031941031941033E-4</v>
      </c>
    </row>
    <row r="39" spans="1:11" x14ac:dyDescent="0.2">
      <c r="A39" s="4">
        <v>-0.3</v>
      </c>
      <c r="B39" s="4">
        <v>-3.5370000000000001E-9</v>
      </c>
      <c r="C39" s="5"/>
      <c r="J39">
        <f t="shared" si="0"/>
        <v>-1.0611E-9</v>
      </c>
      <c r="K39" s="5">
        <f t="shared" si="1"/>
        <v>-1.7380835380835383E-4</v>
      </c>
    </row>
    <row r="40" spans="1:11" x14ac:dyDescent="0.2">
      <c r="A40" s="4">
        <v>-0.27500000000000002</v>
      </c>
      <c r="B40" s="4">
        <v>-3.6920000000000001E-9</v>
      </c>
      <c r="C40" s="5"/>
      <c r="J40">
        <f t="shared" si="0"/>
        <v>-1.0153E-9</v>
      </c>
      <c r="K40" s="5">
        <f t="shared" si="1"/>
        <v>-1.8142506142506141E-4</v>
      </c>
    </row>
    <row r="41" spans="1:11" x14ac:dyDescent="0.2">
      <c r="A41" s="4">
        <v>-0.25</v>
      </c>
      <c r="B41" s="4">
        <v>-2.926E-9</v>
      </c>
      <c r="C41" s="5"/>
      <c r="J41">
        <f t="shared" si="0"/>
        <v>-7.3150000000000001E-10</v>
      </c>
      <c r="K41" s="5">
        <f t="shared" si="1"/>
        <v>-1.4378378378378378E-4</v>
      </c>
    </row>
    <row r="42" spans="1:11" x14ac:dyDescent="0.2">
      <c r="A42" s="4">
        <v>-0.22500000000000001</v>
      </c>
      <c r="B42" s="4">
        <v>-1.897E-9</v>
      </c>
      <c r="C42" s="5"/>
      <c r="J42">
        <f t="shared" si="0"/>
        <v>-4.2682500000000002E-10</v>
      </c>
      <c r="K42" s="5">
        <f t="shared" si="1"/>
        <v>-9.3218673218673219E-5</v>
      </c>
    </row>
    <row r="43" spans="1:11" x14ac:dyDescent="0.2">
      <c r="A43" s="4">
        <v>-0.2</v>
      </c>
      <c r="B43" s="4">
        <v>-1.4820000000000001E-9</v>
      </c>
      <c r="C43" s="5"/>
      <c r="J43">
        <f t="shared" si="0"/>
        <v>-2.9640000000000003E-10</v>
      </c>
      <c r="K43" s="5">
        <f t="shared" si="1"/>
        <v>-7.2825552825552827E-5</v>
      </c>
    </row>
    <row r="44" spans="1:11" x14ac:dyDescent="0.2">
      <c r="A44" s="4">
        <v>-0.17499999999999999</v>
      </c>
      <c r="B44" s="4">
        <v>-1.643E-9</v>
      </c>
      <c r="C44" s="5"/>
      <c r="J44">
        <f t="shared" si="0"/>
        <v>-2.87525E-10</v>
      </c>
      <c r="K44" s="5">
        <f t="shared" si="1"/>
        <v>-8.0737100737100732E-5</v>
      </c>
    </row>
    <row r="45" spans="1:11" x14ac:dyDescent="0.2">
      <c r="A45" s="4">
        <v>-0.15</v>
      </c>
      <c r="B45" s="4">
        <v>-1.6709999999999999E-9</v>
      </c>
      <c r="C45" s="5"/>
      <c r="J45">
        <f t="shared" si="0"/>
        <v>-2.5064999999999996E-10</v>
      </c>
      <c r="K45" s="5">
        <f t="shared" si="1"/>
        <v>-8.2113022113022112E-5</v>
      </c>
    </row>
    <row r="46" spans="1:11" x14ac:dyDescent="0.2">
      <c r="A46" s="4">
        <v>-0.125</v>
      </c>
      <c r="B46" s="4">
        <v>-9.1299999999999995E-10</v>
      </c>
      <c r="C46" s="5"/>
      <c r="J46">
        <f t="shared" si="0"/>
        <v>-1.1412499999999999E-10</v>
      </c>
      <c r="K46" s="5">
        <f t="shared" si="1"/>
        <v>-4.4864864864864867E-5</v>
      </c>
    </row>
    <row r="47" spans="1:11" x14ac:dyDescent="0.2">
      <c r="A47" s="4">
        <v>-0.1</v>
      </c>
      <c r="B47" s="4">
        <v>-1.21E-10</v>
      </c>
      <c r="C47" s="5"/>
      <c r="J47">
        <f t="shared" si="0"/>
        <v>-1.2100000000000001E-11</v>
      </c>
      <c r="K47" s="5">
        <f t="shared" si="1"/>
        <v>-5.9459459459459454E-6</v>
      </c>
    </row>
    <row r="48" spans="1:11" x14ac:dyDescent="0.2">
      <c r="A48" s="4">
        <v>-7.4999999999999997E-2</v>
      </c>
      <c r="B48" s="4">
        <v>-2.4299999999999999E-10</v>
      </c>
      <c r="C48" s="5"/>
      <c r="J48">
        <f t="shared" si="0"/>
        <v>-1.8224999999999997E-11</v>
      </c>
      <c r="K48" s="5">
        <f t="shared" si="1"/>
        <v>-1.194103194103194E-5</v>
      </c>
    </row>
    <row r="49" spans="1:11" x14ac:dyDescent="0.2">
      <c r="A49" s="4">
        <v>-0.05</v>
      </c>
      <c r="B49" s="4">
        <v>-5.6400000000000002E-10</v>
      </c>
      <c r="C49" s="5"/>
      <c r="J49">
        <f t="shared" si="0"/>
        <v>-2.8200000000000003E-11</v>
      </c>
      <c r="K49" s="5">
        <f t="shared" si="1"/>
        <v>-2.7714987714987717E-5</v>
      </c>
    </row>
    <row r="50" spans="1:11" x14ac:dyDescent="0.2">
      <c r="A50" s="4">
        <v>-2.5000000000000001E-2</v>
      </c>
      <c r="B50" s="4">
        <v>-1.3300000000000001E-10</v>
      </c>
      <c r="C50" s="5"/>
      <c r="J50">
        <f t="shared" si="0"/>
        <v>-3.3250000000000005E-12</v>
      </c>
      <c r="K50" s="5">
        <f t="shared" si="1"/>
        <v>-6.5356265356265367E-6</v>
      </c>
    </row>
    <row r="51" spans="1:11" x14ac:dyDescent="0.2">
      <c r="A51" s="4">
        <v>0</v>
      </c>
      <c r="B51" s="4">
        <v>3.7999999999999998E-10</v>
      </c>
      <c r="C51" s="5"/>
      <c r="J51">
        <f t="shared" si="0"/>
        <v>0</v>
      </c>
      <c r="K51" s="5">
        <f t="shared" si="1"/>
        <v>1.8673218673218671E-5</v>
      </c>
    </row>
    <row r="52" spans="1:11" x14ac:dyDescent="0.2">
      <c r="A52" s="4">
        <v>2.5000000000000001E-2</v>
      </c>
      <c r="B52" s="4">
        <v>8.8700000000000004E-10</v>
      </c>
      <c r="C52" s="5"/>
      <c r="J52">
        <f t="shared" si="0"/>
        <v>-2.2175000000000004E-11</v>
      </c>
      <c r="K52" s="5">
        <f t="shared" si="1"/>
        <v>4.3587223587223586E-5</v>
      </c>
    </row>
    <row r="53" spans="1:11" x14ac:dyDescent="0.2">
      <c r="A53" s="4">
        <v>0.05</v>
      </c>
      <c r="B53" s="4">
        <v>1.0290000000000001E-9</v>
      </c>
      <c r="C53" s="5"/>
      <c r="J53">
        <f t="shared" si="0"/>
        <v>-5.1450000000000007E-11</v>
      </c>
      <c r="K53" s="5">
        <f t="shared" si="1"/>
        <v>5.0565110565110569E-5</v>
      </c>
    </row>
    <row r="54" spans="1:11" x14ac:dyDescent="0.2">
      <c r="A54" s="4">
        <v>7.4999999999999997E-2</v>
      </c>
      <c r="B54" s="4">
        <v>7.1000000000000003E-10</v>
      </c>
      <c r="C54" s="5"/>
      <c r="J54">
        <f t="shared" si="0"/>
        <v>-5.3249999999999997E-11</v>
      </c>
      <c r="K54" s="5">
        <f t="shared" si="1"/>
        <v>3.4889434889434886E-5</v>
      </c>
    </row>
    <row r="55" spans="1:11" x14ac:dyDescent="0.2">
      <c r="A55" s="4">
        <v>0.1</v>
      </c>
      <c r="B55" s="4">
        <v>5.4E-10</v>
      </c>
      <c r="C55" s="5"/>
      <c r="J55">
        <f t="shared" si="0"/>
        <v>-5.4000000000000001E-11</v>
      </c>
      <c r="K55" s="5">
        <f t="shared" si="1"/>
        <v>2.6535626535626537E-5</v>
      </c>
    </row>
    <row r="56" spans="1:11" x14ac:dyDescent="0.2">
      <c r="A56" s="4">
        <v>0.125</v>
      </c>
      <c r="B56" s="4">
        <v>8.5700000000000004E-10</v>
      </c>
      <c r="C56" s="5"/>
      <c r="J56">
        <f t="shared" si="0"/>
        <v>-1.07125E-10</v>
      </c>
      <c r="K56" s="5">
        <f t="shared" si="1"/>
        <v>4.2113022113022115E-5</v>
      </c>
    </row>
    <row r="57" spans="1:11" x14ac:dyDescent="0.2">
      <c r="A57" s="4">
        <v>0.15</v>
      </c>
      <c r="B57" s="4">
        <v>1.8030000000000001E-9</v>
      </c>
      <c r="C57" s="5"/>
      <c r="J57">
        <f t="shared" si="0"/>
        <v>-2.7044999999999998E-10</v>
      </c>
      <c r="K57" s="5">
        <f t="shared" si="1"/>
        <v>8.8599508599508602E-5</v>
      </c>
    </row>
    <row r="58" spans="1:11" x14ac:dyDescent="0.2">
      <c r="A58" s="4">
        <v>0.17499999999999999</v>
      </c>
      <c r="B58" s="4">
        <v>2.2379999999999999E-9</v>
      </c>
      <c r="C58" s="5"/>
      <c r="J58">
        <f t="shared" si="0"/>
        <v>-3.9164999999999999E-10</v>
      </c>
      <c r="K58" s="5">
        <f t="shared" si="1"/>
        <v>1.0997542997542998E-4</v>
      </c>
    </row>
    <row r="59" spans="1:11" x14ac:dyDescent="0.2">
      <c r="A59" s="4">
        <v>0.2</v>
      </c>
      <c r="B59" s="4">
        <v>2.307E-9</v>
      </c>
      <c r="C59" s="5"/>
      <c r="J59">
        <f t="shared" si="0"/>
        <v>-4.6140000000000003E-10</v>
      </c>
      <c r="K59" s="5">
        <f t="shared" si="1"/>
        <v>1.1336609336609337E-4</v>
      </c>
    </row>
    <row r="60" spans="1:11" x14ac:dyDescent="0.2">
      <c r="A60" s="4">
        <v>0.22500000000000001</v>
      </c>
      <c r="B60" s="4">
        <v>2.175E-9</v>
      </c>
      <c r="C60" s="5"/>
      <c r="J60">
        <f t="shared" si="0"/>
        <v>-4.8937499999999998E-10</v>
      </c>
      <c r="K60" s="5">
        <f t="shared" si="1"/>
        <v>1.0687960687960688E-4</v>
      </c>
    </row>
    <row r="61" spans="1:11" x14ac:dyDescent="0.2">
      <c r="A61" s="4">
        <v>0.25</v>
      </c>
      <c r="B61" s="4">
        <v>2.3800000000000001E-9</v>
      </c>
      <c r="C61" s="5"/>
      <c r="J61">
        <f t="shared" si="0"/>
        <v>-5.9500000000000001E-10</v>
      </c>
      <c r="K61" s="5">
        <f t="shared" si="1"/>
        <v>1.1695331695331696E-4</v>
      </c>
    </row>
    <row r="62" spans="1:11" x14ac:dyDescent="0.2">
      <c r="A62" s="4">
        <v>0.27500000000000002</v>
      </c>
      <c r="B62" s="4">
        <v>3.2019999999999999E-9</v>
      </c>
      <c r="C62" s="5"/>
      <c r="J62">
        <f t="shared" si="0"/>
        <v>-8.8055000000000002E-10</v>
      </c>
      <c r="K62" s="5">
        <f t="shared" si="1"/>
        <v>1.5734643734643735E-4</v>
      </c>
    </row>
    <row r="63" spans="1:11" x14ac:dyDescent="0.2">
      <c r="A63" s="4">
        <v>0.3</v>
      </c>
      <c r="B63" s="4">
        <v>4.0899999999999997E-9</v>
      </c>
      <c r="C63" s="5"/>
      <c r="J63">
        <f t="shared" si="0"/>
        <v>-1.2269999999999998E-9</v>
      </c>
      <c r="K63" s="5">
        <f t="shared" si="1"/>
        <v>2.0098280098280097E-4</v>
      </c>
    </row>
    <row r="64" spans="1:11" x14ac:dyDescent="0.2">
      <c r="A64" s="4">
        <v>0.32500000000000001</v>
      </c>
      <c r="B64" s="4">
        <v>4.6159999999999998E-9</v>
      </c>
      <c r="C64" s="5"/>
      <c r="J64">
        <f t="shared" si="0"/>
        <v>-1.5002000000000001E-9</v>
      </c>
      <c r="K64" s="5">
        <f t="shared" si="1"/>
        <v>2.268304668304668E-4</v>
      </c>
    </row>
    <row r="65" spans="1:11" x14ac:dyDescent="0.2">
      <c r="A65" s="4">
        <v>0.35</v>
      </c>
      <c r="B65" s="4">
        <v>4.5500000000000002E-9</v>
      </c>
      <c r="C65" s="5"/>
      <c r="J65">
        <f t="shared" si="0"/>
        <v>-1.5925E-9</v>
      </c>
      <c r="K65" s="5">
        <f t="shared" si="1"/>
        <v>2.235872235872236E-4</v>
      </c>
    </row>
    <row r="66" spans="1:11" x14ac:dyDescent="0.2">
      <c r="A66" s="4">
        <v>0.375</v>
      </c>
      <c r="B66" s="4">
        <v>4.684E-9</v>
      </c>
      <c r="C66" s="5"/>
      <c r="J66">
        <f t="shared" si="0"/>
        <v>-1.7564999999999999E-9</v>
      </c>
      <c r="K66" s="5">
        <f t="shared" si="1"/>
        <v>2.3017199017199015E-4</v>
      </c>
    </row>
    <row r="67" spans="1:11" x14ac:dyDescent="0.2">
      <c r="A67" s="4">
        <v>0.4</v>
      </c>
      <c r="B67" s="4">
        <v>5.4009999999999999E-9</v>
      </c>
      <c r="C67" s="5"/>
      <c r="J67">
        <f t="shared" si="0"/>
        <v>-2.1604000000000001E-9</v>
      </c>
      <c r="K67" s="5">
        <f t="shared" si="1"/>
        <v>2.654054054054054E-4</v>
      </c>
    </row>
    <row r="68" spans="1:11" x14ac:dyDescent="0.2">
      <c r="A68" s="4">
        <v>0.42499999999999999</v>
      </c>
      <c r="B68" s="4">
        <v>6.58E-9</v>
      </c>
      <c r="C68" s="5"/>
      <c r="J68">
        <f t="shared" si="0"/>
        <v>-2.7965E-9</v>
      </c>
      <c r="K68" s="5">
        <f t="shared" si="1"/>
        <v>3.2334152334152332E-4</v>
      </c>
    </row>
    <row r="69" spans="1:11" x14ac:dyDescent="0.2">
      <c r="A69" s="4">
        <v>0.45</v>
      </c>
      <c r="B69" s="4">
        <v>7.5170000000000004E-9</v>
      </c>
      <c r="C69" s="5"/>
      <c r="J69">
        <f t="shared" si="0"/>
        <v>-3.3826500000000001E-9</v>
      </c>
      <c r="K69" s="5">
        <f t="shared" si="1"/>
        <v>3.6938574938574938E-4</v>
      </c>
    </row>
    <row r="70" spans="1:11" x14ac:dyDescent="0.2">
      <c r="A70" s="4">
        <v>0.47499999999999998</v>
      </c>
      <c r="B70" s="4">
        <v>8.1029999999999998E-9</v>
      </c>
      <c r="C70" s="5"/>
      <c r="J70">
        <f t="shared" si="0"/>
        <v>-3.8489249999999995E-9</v>
      </c>
      <c r="K70" s="5">
        <f t="shared" si="1"/>
        <v>3.981818181818182E-4</v>
      </c>
    </row>
    <row r="71" spans="1:11" x14ac:dyDescent="0.2">
      <c r="A71" s="4">
        <v>0.5</v>
      </c>
      <c r="B71" s="4">
        <v>8.2279999999999993E-9</v>
      </c>
      <c r="C71" s="5"/>
      <c r="J71">
        <f t="shared" si="0"/>
        <v>-4.1139999999999996E-9</v>
      </c>
      <c r="K71" s="5">
        <f t="shared" si="1"/>
        <v>4.043243243243243E-4</v>
      </c>
    </row>
    <row r="72" spans="1:11" x14ac:dyDescent="0.2">
      <c r="A72" s="4">
        <v>0.52500000000000002</v>
      </c>
      <c r="B72" s="4">
        <v>9.0309999999999999E-9</v>
      </c>
      <c r="C72" s="5"/>
      <c r="J72">
        <f t="shared" si="0"/>
        <v>-4.741275E-9</v>
      </c>
      <c r="K72" s="5">
        <f t="shared" si="1"/>
        <v>4.4378378378378381E-4</v>
      </c>
    </row>
    <row r="73" spans="1:11" x14ac:dyDescent="0.2">
      <c r="A73" s="4">
        <v>0.55000000000000004</v>
      </c>
      <c r="B73" s="4">
        <v>1.0264E-8</v>
      </c>
      <c r="C73" s="5"/>
      <c r="J73">
        <f t="shared" si="0"/>
        <v>-5.6452000000000003E-9</v>
      </c>
      <c r="K73" s="5">
        <f t="shared" si="1"/>
        <v>5.043734643734644E-4</v>
      </c>
    </row>
    <row r="74" spans="1:11" x14ac:dyDescent="0.2">
      <c r="A74" s="4">
        <v>0.57499999999999996</v>
      </c>
      <c r="B74" s="4">
        <v>1.1647999999999999E-8</v>
      </c>
      <c r="C74" s="5"/>
      <c r="J74">
        <f t="shared" ref="J74:J137" si="2">-(B74*A74)</f>
        <v>-6.6975999999999989E-9</v>
      </c>
      <c r="K74" s="5">
        <f t="shared" ref="K74:K137" si="3">B74*1000/$D$7</f>
        <v>5.7238329238329237E-4</v>
      </c>
    </row>
    <row r="75" spans="1:11" x14ac:dyDescent="0.2">
      <c r="A75" s="4">
        <v>0.6</v>
      </c>
      <c r="B75" s="4">
        <v>1.3304E-8</v>
      </c>
      <c r="C75" s="5"/>
      <c r="J75">
        <f t="shared" si="2"/>
        <v>-7.9824000000000001E-9</v>
      </c>
      <c r="K75" s="5">
        <f t="shared" si="3"/>
        <v>6.5375921375921374E-4</v>
      </c>
    </row>
    <row r="76" spans="1:11" x14ac:dyDescent="0.2">
      <c r="A76" s="4">
        <v>0.625</v>
      </c>
      <c r="B76" s="4">
        <v>1.4006E-8</v>
      </c>
      <c r="C76" s="5"/>
      <c r="J76">
        <f t="shared" si="2"/>
        <v>-8.7537499999999999E-9</v>
      </c>
      <c r="K76" s="5">
        <f t="shared" si="3"/>
        <v>6.8825552825552822E-4</v>
      </c>
    </row>
    <row r="77" spans="1:11" x14ac:dyDescent="0.2">
      <c r="A77" s="4">
        <v>0.65</v>
      </c>
      <c r="B77" s="4">
        <v>1.5559999999999998E-8</v>
      </c>
      <c r="C77" s="5"/>
      <c r="J77">
        <f t="shared" si="2"/>
        <v>-1.0113999999999999E-8</v>
      </c>
      <c r="K77" s="5">
        <f t="shared" si="3"/>
        <v>7.6461916461916446E-4</v>
      </c>
    </row>
    <row r="78" spans="1:11" x14ac:dyDescent="0.2">
      <c r="A78" s="4">
        <v>0.67500000000000004</v>
      </c>
      <c r="B78" s="4">
        <v>1.6257000000000001E-8</v>
      </c>
      <c r="C78" s="5"/>
      <c r="J78">
        <f t="shared" si="2"/>
        <v>-1.0973475000000001E-8</v>
      </c>
      <c r="K78" s="5">
        <f t="shared" si="3"/>
        <v>7.9886977886977891E-4</v>
      </c>
    </row>
    <row r="79" spans="1:11" x14ac:dyDescent="0.2">
      <c r="A79" s="4">
        <v>0.7</v>
      </c>
      <c r="B79" s="4">
        <v>1.8272E-8</v>
      </c>
      <c r="C79" s="5"/>
      <c r="J79">
        <f t="shared" si="2"/>
        <v>-1.2790399999999999E-8</v>
      </c>
      <c r="K79" s="5">
        <f t="shared" si="3"/>
        <v>8.9788697788697797E-4</v>
      </c>
    </row>
    <row r="80" spans="1:11" x14ac:dyDescent="0.2">
      <c r="A80" s="4">
        <v>0.72499999999999998</v>
      </c>
      <c r="B80" s="4">
        <v>2.0389999999999999E-8</v>
      </c>
      <c r="C80" s="5"/>
      <c r="J80">
        <f t="shared" si="2"/>
        <v>-1.4782749999999999E-8</v>
      </c>
      <c r="K80" s="5">
        <f t="shared" si="3"/>
        <v>1.001965601965602E-3</v>
      </c>
    </row>
    <row r="81" spans="1:11" x14ac:dyDescent="0.2">
      <c r="A81" s="4">
        <v>0.75</v>
      </c>
      <c r="B81" s="4">
        <v>2.1893E-8</v>
      </c>
      <c r="C81" s="5"/>
      <c r="J81">
        <f t="shared" si="2"/>
        <v>-1.6419750000000001E-8</v>
      </c>
      <c r="K81" s="5">
        <f t="shared" si="3"/>
        <v>1.0758230958230958E-3</v>
      </c>
    </row>
    <row r="82" spans="1:11" x14ac:dyDescent="0.2">
      <c r="A82" s="4">
        <v>0.77500000000000002</v>
      </c>
      <c r="B82" s="4">
        <v>2.4791E-8</v>
      </c>
      <c r="C82" s="5"/>
      <c r="J82">
        <f t="shared" si="2"/>
        <v>-1.9213024999999999E-8</v>
      </c>
      <c r="K82" s="5">
        <f t="shared" si="3"/>
        <v>1.2182309582309582E-3</v>
      </c>
    </row>
    <row r="83" spans="1:11" x14ac:dyDescent="0.2">
      <c r="A83" s="4">
        <v>0.8</v>
      </c>
      <c r="B83" s="4">
        <v>2.6959E-8</v>
      </c>
      <c r="C83" s="5"/>
      <c r="J83">
        <f t="shared" si="2"/>
        <v>-2.1567200000000001E-8</v>
      </c>
      <c r="K83" s="5">
        <f t="shared" si="3"/>
        <v>1.3247665847665848E-3</v>
      </c>
    </row>
    <row r="84" spans="1:11" x14ac:dyDescent="0.2">
      <c r="A84" s="4">
        <v>0.82499999999999996</v>
      </c>
      <c r="B84" s="4">
        <v>2.9911000000000002E-8</v>
      </c>
      <c r="C84" s="5"/>
      <c r="J84">
        <f t="shared" si="2"/>
        <v>-2.4676575E-8</v>
      </c>
      <c r="K84" s="5">
        <f t="shared" si="3"/>
        <v>1.46982800982801E-3</v>
      </c>
    </row>
    <row r="85" spans="1:11" x14ac:dyDescent="0.2">
      <c r="A85" s="4">
        <v>0.85</v>
      </c>
      <c r="B85" s="4">
        <v>3.1295999999999998E-8</v>
      </c>
      <c r="C85" s="5"/>
      <c r="J85">
        <f t="shared" si="2"/>
        <v>-2.6601599999999997E-8</v>
      </c>
      <c r="K85" s="5">
        <f t="shared" si="3"/>
        <v>1.5378869778869778E-3</v>
      </c>
    </row>
    <row r="86" spans="1:11" x14ac:dyDescent="0.2">
      <c r="A86" s="4">
        <v>0.875</v>
      </c>
      <c r="B86" s="4">
        <v>3.4359999999999998E-8</v>
      </c>
      <c r="C86" s="5"/>
      <c r="J86">
        <f t="shared" si="2"/>
        <v>-3.0064999999999998E-8</v>
      </c>
      <c r="K86" s="5">
        <f t="shared" si="3"/>
        <v>1.6884520884520883E-3</v>
      </c>
    </row>
    <row r="87" spans="1:11" x14ac:dyDescent="0.2">
      <c r="A87" s="4">
        <v>0.9</v>
      </c>
      <c r="B87" s="4">
        <v>3.6827999999999997E-8</v>
      </c>
      <c r="C87" s="5"/>
      <c r="J87">
        <f t="shared" si="2"/>
        <v>-3.3145200000000001E-8</v>
      </c>
      <c r="K87" s="5">
        <f t="shared" si="3"/>
        <v>1.8097297297297297E-3</v>
      </c>
    </row>
    <row r="88" spans="1:11" x14ac:dyDescent="0.2">
      <c r="A88" s="4">
        <v>0.92500000000000004</v>
      </c>
      <c r="B88" s="4">
        <v>4.0626999999999997E-8</v>
      </c>
      <c r="C88" s="5"/>
      <c r="J88">
        <f t="shared" si="2"/>
        <v>-3.7579974999999998E-8</v>
      </c>
      <c r="K88" s="5">
        <f t="shared" si="3"/>
        <v>1.996412776412776E-3</v>
      </c>
    </row>
    <row r="89" spans="1:11" x14ac:dyDescent="0.2">
      <c r="A89" s="4">
        <v>0.95</v>
      </c>
      <c r="B89" s="4">
        <v>4.4149E-8</v>
      </c>
      <c r="C89" s="5"/>
      <c r="J89">
        <f t="shared" si="2"/>
        <v>-4.1941550000000001E-8</v>
      </c>
      <c r="K89" s="5">
        <f t="shared" si="3"/>
        <v>2.1694840294840295E-3</v>
      </c>
    </row>
    <row r="90" spans="1:11" x14ac:dyDescent="0.2">
      <c r="A90" s="4">
        <v>0.97499999999999998</v>
      </c>
      <c r="B90" s="4">
        <v>4.6886E-8</v>
      </c>
      <c r="C90" s="5"/>
      <c r="J90">
        <f t="shared" si="2"/>
        <v>-4.571385E-8</v>
      </c>
      <c r="K90" s="5">
        <f t="shared" si="3"/>
        <v>2.303980343980344E-3</v>
      </c>
    </row>
    <row r="91" spans="1:11" x14ac:dyDescent="0.2">
      <c r="A91" s="4">
        <v>1</v>
      </c>
      <c r="B91" s="4">
        <v>5.1837999999999997E-8</v>
      </c>
      <c r="C91" s="5"/>
      <c r="J91">
        <f t="shared" si="2"/>
        <v>-5.1837999999999997E-8</v>
      </c>
      <c r="K91" s="5">
        <f t="shared" si="3"/>
        <v>2.5473218673218675E-3</v>
      </c>
    </row>
    <row r="92" spans="1:11" x14ac:dyDescent="0.2">
      <c r="A92" s="4">
        <v>1</v>
      </c>
      <c r="B92" s="4">
        <v>5.3358E-8</v>
      </c>
      <c r="C92" s="5"/>
      <c r="J92">
        <f t="shared" si="2"/>
        <v>-5.3358E-8</v>
      </c>
      <c r="K92" s="5">
        <f t="shared" si="3"/>
        <v>2.622014742014742E-3</v>
      </c>
    </row>
    <row r="93" spans="1:11" x14ac:dyDescent="0.2">
      <c r="A93" s="4">
        <v>0.97499999999999998</v>
      </c>
      <c r="B93" s="4">
        <v>4.9958999999999998E-8</v>
      </c>
      <c r="C93" s="5"/>
      <c r="J93">
        <f t="shared" si="2"/>
        <v>-4.8710024999999995E-8</v>
      </c>
      <c r="K93" s="5">
        <f t="shared" si="3"/>
        <v>2.4549877149877149E-3</v>
      </c>
    </row>
    <row r="94" spans="1:11" x14ac:dyDescent="0.2">
      <c r="A94" s="4">
        <v>0.95</v>
      </c>
      <c r="B94" s="4">
        <v>4.7081999999999998E-8</v>
      </c>
      <c r="C94" s="5"/>
      <c r="J94">
        <f t="shared" si="2"/>
        <v>-4.4727899999999996E-8</v>
      </c>
      <c r="K94" s="5">
        <f t="shared" si="3"/>
        <v>2.3136117936117936E-3</v>
      </c>
    </row>
    <row r="95" spans="1:11" x14ac:dyDescent="0.2">
      <c r="A95" s="4">
        <v>0.92500000000000004</v>
      </c>
      <c r="B95" s="4">
        <v>4.4668E-8</v>
      </c>
      <c r="C95" s="5"/>
      <c r="J95">
        <f t="shared" si="2"/>
        <v>-4.1317900000000001E-8</v>
      </c>
      <c r="K95" s="5">
        <f t="shared" si="3"/>
        <v>2.1949877149877151E-3</v>
      </c>
    </row>
    <row r="96" spans="1:11" x14ac:dyDescent="0.2">
      <c r="A96" s="4">
        <v>0.9</v>
      </c>
      <c r="B96" s="4">
        <v>4.2568000000000001E-8</v>
      </c>
      <c r="C96" s="5"/>
      <c r="J96">
        <f t="shared" si="2"/>
        <v>-3.8311200000000002E-8</v>
      </c>
      <c r="K96" s="5">
        <f t="shared" si="3"/>
        <v>2.0917936117936121E-3</v>
      </c>
    </row>
    <row r="97" spans="1:11" x14ac:dyDescent="0.2">
      <c r="A97" s="4">
        <v>0.875</v>
      </c>
      <c r="B97" s="4">
        <v>3.9836E-8</v>
      </c>
      <c r="C97" s="5"/>
      <c r="J97">
        <f t="shared" si="2"/>
        <v>-3.4856499999999998E-8</v>
      </c>
      <c r="K97" s="5">
        <f t="shared" si="3"/>
        <v>1.9575429975429975E-3</v>
      </c>
    </row>
    <row r="98" spans="1:11" x14ac:dyDescent="0.2">
      <c r="A98" s="4">
        <v>0.85</v>
      </c>
      <c r="B98" s="4">
        <v>3.6599000000000002E-8</v>
      </c>
      <c r="C98" s="5"/>
      <c r="J98">
        <f t="shared" si="2"/>
        <v>-3.1109149999999999E-8</v>
      </c>
      <c r="K98" s="5">
        <f t="shared" si="3"/>
        <v>1.7984766584766584E-3</v>
      </c>
    </row>
    <row r="99" spans="1:11" x14ac:dyDescent="0.2">
      <c r="A99" s="4">
        <v>0.82499999999999996</v>
      </c>
      <c r="B99" s="4">
        <v>3.4714999999999997E-8</v>
      </c>
      <c r="C99" s="5"/>
      <c r="J99">
        <f t="shared" si="2"/>
        <v>-2.8639874999999997E-8</v>
      </c>
      <c r="K99" s="5">
        <f t="shared" si="3"/>
        <v>1.7058968058968056E-3</v>
      </c>
    </row>
    <row r="100" spans="1:11" x14ac:dyDescent="0.2">
      <c r="A100" s="4">
        <v>0.8</v>
      </c>
      <c r="B100" s="4">
        <v>3.4093E-8</v>
      </c>
      <c r="C100" s="5"/>
      <c r="J100">
        <f t="shared" si="2"/>
        <v>-2.7274400000000002E-8</v>
      </c>
      <c r="K100" s="5">
        <f t="shared" si="3"/>
        <v>1.6753316953316954E-3</v>
      </c>
    </row>
    <row r="101" spans="1:11" x14ac:dyDescent="0.2">
      <c r="A101" s="4">
        <v>0.77500000000000002</v>
      </c>
      <c r="B101" s="4">
        <v>3.1294000000000002E-8</v>
      </c>
      <c r="C101" s="5"/>
      <c r="J101">
        <f t="shared" si="2"/>
        <v>-2.4252850000000004E-8</v>
      </c>
      <c r="K101" s="5">
        <f t="shared" si="3"/>
        <v>1.5377886977886979E-3</v>
      </c>
    </row>
    <row r="102" spans="1:11" x14ac:dyDescent="0.2">
      <c r="A102" s="4">
        <v>0.75</v>
      </c>
      <c r="B102" s="4">
        <v>2.8880999999999999E-8</v>
      </c>
      <c r="C102" s="5"/>
      <c r="J102">
        <f t="shared" si="2"/>
        <v>-2.1660749999999998E-8</v>
      </c>
      <c r="K102" s="5">
        <f t="shared" si="3"/>
        <v>1.4192137592137592E-3</v>
      </c>
    </row>
    <row r="103" spans="1:11" x14ac:dyDescent="0.2">
      <c r="A103" s="4">
        <v>0.72499999999999998</v>
      </c>
      <c r="B103" s="4">
        <v>2.531E-8</v>
      </c>
      <c r="C103" s="5"/>
      <c r="J103">
        <f t="shared" si="2"/>
        <v>-1.8349749999999999E-8</v>
      </c>
      <c r="K103" s="5">
        <f t="shared" si="3"/>
        <v>1.2437346437346437E-3</v>
      </c>
    </row>
    <row r="104" spans="1:11" x14ac:dyDescent="0.2">
      <c r="A104" s="4">
        <v>0.7</v>
      </c>
      <c r="B104" s="4">
        <v>2.3902000000000001E-8</v>
      </c>
      <c r="C104" s="5"/>
      <c r="J104">
        <f t="shared" si="2"/>
        <v>-1.6731400000000001E-8</v>
      </c>
      <c r="K104" s="5">
        <f t="shared" si="3"/>
        <v>1.1745454545454546E-3</v>
      </c>
    </row>
    <row r="105" spans="1:11" x14ac:dyDescent="0.2">
      <c r="A105" s="4">
        <v>0.67500000000000004</v>
      </c>
      <c r="B105" s="4">
        <v>2.2738999999999999E-8</v>
      </c>
      <c r="C105" s="5"/>
      <c r="J105">
        <f t="shared" si="2"/>
        <v>-1.5348825000000001E-8</v>
      </c>
      <c r="K105" s="5">
        <f t="shared" si="3"/>
        <v>1.1173955773955775E-3</v>
      </c>
    </row>
    <row r="106" spans="1:11" x14ac:dyDescent="0.2">
      <c r="A106" s="4">
        <v>0.65</v>
      </c>
      <c r="B106" s="4">
        <v>2.1162000000000001E-8</v>
      </c>
      <c r="C106" s="5"/>
      <c r="J106">
        <f t="shared" si="2"/>
        <v>-1.3755300000000001E-8</v>
      </c>
      <c r="K106" s="5">
        <f t="shared" si="3"/>
        <v>1.03990171990172E-3</v>
      </c>
    </row>
    <row r="107" spans="1:11" x14ac:dyDescent="0.2">
      <c r="A107" s="4">
        <v>0.625</v>
      </c>
      <c r="B107" s="4">
        <v>1.8988000000000001E-8</v>
      </c>
      <c r="C107" s="5"/>
      <c r="J107">
        <f t="shared" si="2"/>
        <v>-1.18675E-8</v>
      </c>
      <c r="K107" s="5">
        <f t="shared" si="3"/>
        <v>9.3307125307125313E-4</v>
      </c>
    </row>
    <row r="108" spans="1:11" x14ac:dyDescent="0.2">
      <c r="A108" s="4">
        <v>0.6</v>
      </c>
      <c r="B108" s="4">
        <v>1.7383999999999999E-8</v>
      </c>
      <c r="C108" s="5"/>
      <c r="J108">
        <f t="shared" si="2"/>
        <v>-1.0430399999999998E-8</v>
      </c>
      <c r="K108" s="5">
        <f t="shared" si="3"/>
        <v>8.5425061425061421E-4</v>
      </c>
    </row>
    <row r="109" spans="1:11" x14ac:dyDescent="0.2">
      <c r="A109" s="4">
        <v>0.57499999999999996</v>
      </c>
      <c r="B109" s="4">
        <v>1.5258E-8</v>
      </c>
      <c r="C109" s="5"/>
      <c r="J109">
        <f t="shared" si="2"/>
        <v>-8.7733499999999993E-9</v>
      </c>
      <c r="K109" s="5">
        <f t="shared" si="3"/>
        <v>7.4977886977886979E-4</v>
      </c>
    </row>
    <row r="110" spans="1:11" x14ac:dyDescent="0.2">
      <c r="A110" s="4">
        <v>0.55000000000000004</v>
      </c>
      <c r="B110" s="4">
        <v>1.3601E-8</v>
      </c>
      <c r="C110" s="5"/>
      <c r="J110">
        <f t="shared" si="2"/>
        <v>-7.4805500000000014E-9</v>
      </c>
      <c r="K110" s="5">
        <f t="shared" si="3"/>
        <v>6.6835380835380837E-4</v>
      </c>
    </row>
    <row r="111" spans="1:11" x14ac:dyDescent="0.2">
      <c r="A111" s="4">
        <v>0.52500000000000002</v>
      </c>
      <c r="B111" s="4">
        <v>1.2986E-8</v>
      </c>
      <c r="C111" s="5"/>
      <c r="J111">
        <f t="shared" si="2"/>
        <v>-6.8176500000000003E-9</v>
      </c>
      <c r="K111" s="5">
        <f t="shared" si="3"/>
        <v>6.3813267813267807E-4</v>
      </c>
    </row>
    <row r="112" spans="1:11" x14ac:dyDescent="0.2">
      <c r="A112" s="4">
        <v>0.5</v>
      </c>
      <c r="B112" s="4">
        <v>1.2102E-8</v>
      </c>
      <c r="C112" s="5"/>
      <c r="J112">
        <f t="shared" si="2"/>
        <v>-6.0509999999999999E-9</v>
      </c>
      <c r="K112" s="5">
        <f t="shared" si="3"/>
        <v>5.9469287469287473E-4</v>
      </c>
    </row>
    <row r="113" spans="1:11" x14ac:dyDescent="0.2">
      <c r="A113" s="4">
        <v>0.47499999999999998</v>
      </c>
      <c r="B113" s="4">
        <v>1.0262E-8</v>
      </c>
      <c r="C113" s="5"/>
      <c r="J113">
        <f t="shared" si="2"/>
        <v>-4.8744499999999999E-9</v>
      </c>
      <c r="K113" s="5">
        <f t="shared" si="3"/>
        <v>5.0427518427518419E-4</v>
      </c>
    </row>
    <row r="114" spans="1:11" x14ac:dyDescent="0.2">
      <c r="A114" s="4">
        <v>0.45</v>
      </c>
      <c r="B114" s="4">
        <v>8.907E-9</v>
      </c>
      <c r="C114" s="5"/>
      <c r="J114">
        <f t="shared" si="2"/>
        <v>-4.0081500000000001E-9</v>
      </c>
      <c r="K114" s="5">
        <f t="shared" si="3"/>
        <v>4.3769041769041765E-4</v>
      </c>
    </row>
    <row r="115" spans="1:11" x14ac:dyDescent="0.2">
      <c r="A115" s="4">
        <v>0.42499999999999999</v>
      </c>
      <c r="B115" s="4">
        <v>8.2380000000000007E-9</v>
      </c>
      <c r="C115" s="5"/>
      <c r="J115">
        <f t="shared" si="2"/>
        <v>-3.5011500000000001E-9</v>
      </c>
      <c r="K115" s="5">
        <f t="shared" si="3"/>
        <v>4.048157248157249E-4</v>
      </c>
    </row>
    <row r="116" spans="1:11" x14ac:dyDescent="0.2">
      <c r="A116" s="4">
        <v>0.4</v>
      </c>
      <c r="B116" s="4">
        <v>7.0310000000000002E-9</v>
      </c>
      <c r="C116" s="5"/>
      <c r="J116">
        <f t="shared" si="2"/>
        <v>-2.8124000000000003E-9</v>
      </c>
      <c r="K116" s="5">
        <f t="shared" si="3"/>
        <v>3.4550368550368549E-4</v>
      </c>
    </row>
    <row r="117" spans="1:11" x14ac:dyDescent="0.2">
      <c r="A117" s="4">
        <v>0.375</v>
      </c>
      <c r="B117" s="4">
        <v>7.114E-9</v>
      </c>
      <c r="C117" s="5"/>
      <c r="J117">
        <f t="shared" si="2"/>
        <v>-2.66775E-9</v>
      </c>
      <c r="K117" s="5">
        <f t="shared" si="3"/>
        <v>3.4958230958230958E-4</v>
      </c>
    </row>
    <row r="118" spans="1:11" x14ac:dyDescent="0.2">
      <c r="A118" s="4">
        <v>0.35</v>
      </c>
      <c r="B118" s="4">
        <v>6.3000000000000002E-9</v>
      </c>
      <c r="C118" s="5"/>
      <c r="J118">
        <f t="shared" si="2"/>
        <v>-2.2049999999999997E-9</v>
      </c>
      <c r="K118" s="5">
        <f t="shared" si="3"/>
        <v>3.0958230958230958E-4</v>
      </c>
    </row>
    <row r="119" spans="1:11" x14ac:dyDescent="0.2">
      <c r="A119" s="4">
        <v>0.32500000000000001</v>
      </c>
      <c r="B119" s="4">
        <v>5.121E-9</v>
      </c>
      <c r="C119" s="5"/>
      <c r="J119">
        <f t="shared" si="2"/>
        <v>-1.664325E-9</v>
      </c>
      <c r="K119" s="5">
        <f t="shared" si="3"/>
        <v>2.5164619164619166E-4</v>
      </c>
    </row>
    <row r="120" spans="1:11" x14ac:dyDescent="0.2">
      <c r="A120" s="4">
        <v>0.3</v>
      </c>
      <c r="B120" s="4">
        <v>4.2890000000000004E-9</v>
      </c>
      <c r="C120" s="5"/>
      <c r="J120">
        <f t="shared" si="2"/>
        <v>-1.2867000000000001E-9</v>
      </c>
      <c r="K120" s="5">
        <f t="shared" si="3"/>
        <v>2.107616707616708E-4</v>
      </c>
    </row>
    <row r="121" spans="1:11" x14ac:dyDescent="0.2">
      <c r="A121" s="4">
        <v>0.27500000000000002</v>
      </c>
      <c r="B121" s="4">
        <v>3.762E-9</v>
      </c>
      <c r="C121" s="5"/>
      <c r="J121">
        <f t="shared" si="2"/>
        <v>-1.0345500000000001E-9</v>
      </c>
      <c r="K121" s="5">
        <f t="shared" si="3"/>
        <v>1.8486486486486486E-4</v>
      </c>
    </row>
    <row r="122" spans="1:11" x14ac:dyDescent="0.2">
      <c r="A122" s="4">
        <v>0.25</v>
      </c>
      <c r="B122" s="4">
        <v>3.5279999999999998E-9</v>
      </c>
      <c r="C122" s="5"/>
      <c r="J122">
        <f t="shared" si="2"/>
        <v>-8.8199999999999995E-10</v>
      </c>
      <c r="K122" s="5">
        <f t="shared" si="3"/>
        <v>1.7336609336609336E-4</v>
      </c>
    </row>
    <row r="123" spans="1:11" x14ac:dyDescent="0.2">
      <c r="A123" s="4">
        <v>0.22500000000000001</v>
      </c>
      <c r="B123" s="4">
        <v>3.3510000000000001E-9</v>
      </c>
      <c r="C123" s="5"/>
      <c r="J123">
        <f t="shared" si="2"/>
        <v>-7.5397500000000008E-10</v>
      </c>
      <c r="K123" s="5">
        <f t="shared" si="3"/>
        <v>1.6466830466830467E-4</v>
      </c>
    </row>
    <row r="124" spans="1:11" x14ac:dyDescent="0.2">
      <c r="A124" s="4">
        <v>0.2</v>
      </c>
      <c r="B124" s="4">
        <v>2.663E-9</v>
      </c>
      <c r="C124" s="5"/>
      <c r="J124">
        <f t="shared" si="2"/>
        <v>-5.326E-10</v>
      </c>
      <c r="K124" s="5">
        <f t="shared" si="3"/>
        <v>1.3085995085995088E-4</v>
      </c>
    </row>
    <row r="125" spans="1:11" x14ac:dyDescent="0.2">
      <c r="A125" s="4">
        <v>0.17499999999999999</v>
      </c>
      <c r="B125" s="4">
        <v>1.854E-9</v>
      </c>
      <c r="C125" s="5"/>
      <c r="J125">
        <f t="shared" si="2"/>
        <v>-3.2445E-10</v>
      </c>
      <c r="K125" s="5">
        <f t="shared" si="3"/>
        <v>9.1105651105651101E-5</v>
      </c>
    </row>
    <row r="126" spans="1:11" x14ac:dyDescent="0.2">
      <c r="A126" s="4">
        <v>0.15</v>
      </c>
      <c r="B126" s="4">
        <v>1.457E-9</v>
      </c>
      <c r="C126" s="5"/>
      <c r="J126">
        <f t="shared" si="2"/>
        <v>-2.1854999999999998E-10</v>
      </c>
      <c r="K126" s="5">
        <f t="shared" si="3"/>
        <v>7.1597051597051595E-5</v>
      </c>
    </row>
    <row r="127" spans="1:11" x14ac:dyDescent="0.2">
      <c r="A127" s="4">
        <v>0.125</v>
      </c>
      <c r="B127" s="4">
        <v>1.434E-9</v>
      </c>
      <c r="C127" s="5"/>
      <c r="J127">
        <f t="shared" si="2"/>
        <v>-1.7925E-10</v>
      </c>
      <c r="K127" s="5">
        <f t="shared" si="3"/>
        <v>7.0466830466830462E-5</v>
      </c>
    </row>
    <row r="128" spans="1:11" x14ac:dyDescent="0.2">
      <c r="A128" s="4">
        <v>0.1</v>
      </c>
      <c r="B128" s="4">
        <v>1.3520000000000001E-9</v>
      </c>
      <c r="C128" s="5"/>
      <c r="J128">
        <f t="shared" si="2"/>
        <v>-1.3520000000000001E-10</v>
      </c>
      <c r="K128" s="5">
        <f t="shared" si="3"/>
        <v>6.6437346437346449E-5</v>
      </c>
    </row>
    <row r="129" spans="1:11" x14ac:dyDescent="0.2">
      <c r="A129" s="4">
        <v>7.4999999999999997E-2</v>
      </c>
      <c r="B129" s="4">
        <v>1.1059999999999999E-9</v>
      </c>
      <c r="C129" s="5"/>
      <c r="J129">
        <f t="shared" si="2"/>
        <v>-8.2949999999999995E-11</v>
      </c>
      <c r="K129" s="5">
        <f t="shared" si="3"/>
        <v>5.4348894348894342E-5</v>
      </c>
    </row>
    <row r="130" spans="1:11" x14ac:dyDescent="0.2">
      <c r="A130" s="4">
        <v>0.05</v>
      </c>
      <c r="B130" s="4">
        <v>5.4199999999999999E-10</v>
      </c>
      <c r="C130" s="5"/>
      <c r="J130">
        <f t="shared" si="2"/>
        <v>-2.7100000000000002E-11</v>
      </c>
      <c r="K130" s="5">
        <f t="shared" si="3"/>
        <v>2.6633906633906633E-5</v>
      </c>
    </row>
    <row r="131" spans="1:11" x14ac:dyDescent="0.2">
      <c r="A131" s="4">
        <v>2.5000000000000001E-2</v>
      </c>
      <c r="B131" s="4">
        <v>3.1000000000000003E-11</v>
      </c>
      <c r="C131" s="5"/>
      <c r="J131">
        <f t="shared" si="2"/>
        <v>-7.7500000000000013E-13</v>
      </c>
      <c r="K131" s="5">
        <f t="shared" si="3"/>
        <v>1.5233415233415233E-6</v>
      </c>
    </row>
    <row r="132" spans="1:11" x14ac:dyDescent="0.2">
      <c r="A132" s="4">
        <v>0</v>
      </c>
      <c r="B132" s="4">
        <v>-1.9200000000000001E-10</v>
      </c>
      <c r="C132" s="5"/>
      <c r="J132">
        <f t="shared" si="2"/>
        <v>0</v>
      </c>
      <c r="K132" s="5">
        <f t="shared" si="3"/>
        <v>-9.4348894348894342E-6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35" priority="1" stopIfTrue="1" operator="equal">
      <formula>0</formula>
    </cfRule>
  </conditionalFormatting>
  <conditionalFormatting sqref="E23:E24">
    <cfRule type="cellIs" dxfId="34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101</v>
      </c>
    </row>
    <row r="3" spans="1:16" x14ac:dyDescent="0.2">
      <c r="C3" s="1" t="s">
        <v>29</v>
      </c>
      <c r="D3" t="s">
        <v>101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-1.00447E-7</v>
      </c>
      <c r="C10" s="5"/>
      <c r="D10" s="1" t="s">
        <v>9</v>
      </c>
      <c r="E10" s="7">
        <f>-F10*1000/$D$7</f>
        <v>4.9359705159705168E-3</v>
      </c>
      <c r="F10" s="3">
        <f>((INDEX(A10:B11,1,2)+INDEX(A10:B11,2,2))-((INDEX(A10:B11,1,2)-INDEX(A10:B11,2,2))/(INDEX(A10:B11,1,1)-INDEX(A10:B11,2,1))*(INDEX(A10:B11,1,1)+INDEX(A10:B11,2,1))))/2</f>
        <v>-1.0044700000000001E-7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-4.9359705159705159E-3</v>
      </c>
      <c r="L10" s="1" t="s">
        <v>23</v>
      </c>
      <c r="M10" s="4">
        <f>MAX(E14:E15)/20</f>
        <v>2.1970811051693403E-2</v>
      </c>
      <c r="N10" s="6">
        <f>-E10</f>
        <v>-4.9359705159705168E-3</v>
      </c>
      <c r="O10" s="6">
        <f>-E11</f>
        <v>-5.020835380835381E-3</v>
      </c>
      <c r="P10" s="6">
        <f>-E12</f>
        <v>-4.9947420147420148E-3</v>
      </c>
    </row>
    <row r="11" spans="1:16" x14ac:dyDescent="0.2">
      <c r="A11" s="4">
        <v>-2.5000000000000001E-2</v>
      </c>
      <c r="B11" s="4">
        <v>-1.9334100000000001E-7</v>
      </c>
      <c r="C11" s="5"/>
      <c r="D11" s="1" t="s">
        <v>10</v>
      </c>
      <c r="E11" s="7">
        <f>-F11*1000/$D$7</f>
        <v>5.020835380835381E-3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-1.02174E-7</v>
      </c>
      <c r="G11" s="5" t="s">
        <v>107</v>
      </c>
      <c r="H11" t="s">
        <v>108</v>
      </c>
      <c r="J11">
        <f t="shared" si="0"/>
        <v>-4.8335250000000004E-9</v>
      </c>
      <c r="K11" s="5">
        <f t="shared" si="1"/>
        <v>-9.5007862407862406E-3</v>
      </c>
      <c r="L11" s="1"/>
      <c r="M11" s="4">
        <f>-MAX(E15:E16)/20</f>
        <v>-2.1970811051693403E-2</v>
      </c>
      <c r="N11" s="6">
        <f>-E10</f>
        <v>-4.9359705159705168E-3</v>
      </c>
      <c r="O11" s="6">
        <f>-E11</f>
        <v>-5.020835380835381E-3</v>
      </c>
      <c r="P11" s="6">
        <f>-E12</f>
        <v>-4.9947420147420148E-3</v>
      </c>
    </row>
    <row r="12" spans="1:16" x14ac:dyDescent="0.2">
      <c r="A12" s="4">
        <v>-0.05</v>
      </c>
      <c r="B12" s="4">
        <v>-2.9486900000000002E-7</v>
      </c>
      <c r="C12" s="5"/>
      <c r="D12" s="1" t="s">
        <v>11</v>
      </c>
      <c r="E12" s="7">
        <f>-F12*1000/$D$7</f>
        <v>4.9947420147420148E-3</v>
      </c>
      <c r="F12" s="3">
        <f>((INDEX(A131:B132,1,2)+INDEX(A131:B132,2,2))-((INDEX(A131:B132,1,2)-INDEX(A131:B132,2,2))/(INDEX(A131:B132,1,1)-INDEX(A131:B132,2,1))*(INDEX(A131:B132,1,1)+INDEX(A131:B132,2,1))))/2</f>
        <v>-1.0164300000000001E-7</v>
      </c>
      <c r="G12" t="s">
        <v>109</v>
      </c>
      <c r="H12" t="s">
        <v>110</v>
      </c>
      <c r="J12">
        <f t="shared" si="0"/>
        <v>-1.4743450000000001E-8</v>
      </c>
      <c r="K12" s="5">
        <f t="shared" si="1"/>
        <v>-1.4489877149877151E-2</v>
      </c>
      <c r="L12" s="1"/>
    </row>
    <row r="13" spans="1:16" x14ac:dyDescent="0.2">
      <c r="A13" s="4">
        <v>-7.4999999999999997E-2</v>
      </c>
      <c r="B13" s="4">
        <v>-3.9205799999999998E-7</v>
      </c>
      <c r="C13" s="5"/>
      <c r="E13" s="3" t="s">
        <v>53</v>
      </c>
      <c r="F13" s="5"/>
      <c r="J13">
        <f t="shared" si="0"/>
        <v>-2.9404349999999996E-8</v>
      </c>
      <c r="K13" s="5">
        <f t="shared" si="1"/>
        <v>-1.9265749385749386E-2</v>
      </c>
      <c r="L13" s="1" t="s">
        <v>24</v>
      </c>
      <c r="M13" s="6">
        <f>E14</f>
        <v>2.946100018097364E-2</v>
      </c>
      <c r="N13" s="6">
        <f>-MAX(E10:E12)/15</f>
        <v>-3.3472235872235875E-4</v>
      </c>
    </row>
    <row r="14" spans="1:16" x14ac:dyDescent="0.2">
      <c r="A14" s="4">
        <v>-0.1</v>
      </c>
      <c r="B14" s="4">
        <v>-4.9152900000000003E-7</v>
      </c>
      <c r="C14" s="5"/>
      <c r="D14" s="1" t="s">
        <v>12</v>
      </c>
      <c r="E14" s="7">
        <f>F14</f>
        <v>2.946100018097364E-2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2.946100018097364E-2</v>
      </c>
      <c r="G14" s="5" t="s">
        <v>119</v>
      </c>
      <c r="H14" t="s">
        <v>120</v>
      </c>
      <c r="J14">
        <f t="shared" si="0"/>
        <v>-4.9152900000000005E-8</v>
      </c>
      <c r="K14" s="5">
        <f t="shared" si="1"/>
        <v>-2.4153759213759212E-2</v>
      </c>
      <c r="L14" s="1"/>
      <c r="M14">
        <f>E14</f>
        <v>2.946100018097364E-2</v>
      </c>
      <c r="N14" s="6">
        <f>MAX(E10:E12)/15</f>
        <v>3.3472235872235875E-4</v>
      </c>
    </row>
    <row r="15" spans="1:16" x14ac:dyDescent="0.2">
      <c r="A15" s="4">
        <v>-0.125</v>
      </c>
      <c r="B15" s="4">
        <v>-5.7189899999999995E-7</v>
      </c>
      <c r="C15" s="5"/>
      <c r="D15" s="1" t="s">
        <v>13</v>
      </c>
      <c r="E15" s="3">
        <f>F15</f>
        <v>0.43941622103386807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0.43941622103386807</v>
      </c>
      <c r="G15" s="5" t="s">
        <v>115</v>
      </c>
      <c r="H15" t="s">
        <v>116</v>
      </c>
      <c r="J15">
        <f t="shared" si="0"/>
        <v>-7.1487374999999994E-8</v>
      </c>
      <c r="K15" s="5">
        <f t="shared" si="1"/>
        <v>-2.810314496314496E-2</v>
      </c>
      <c r="L15" s="1"/>
      <c r="M15" s="6">
        <f>E15</f>
        <v>0.43941622103386807</v>
      </c>
      <c r="N15" s="6">
        <f>-MAX(E10:E12)/15</f>
        <v>-3.3472235872235875E-4</v>
      </c>
    </row>
    <row r="16" spans="1:16" x14ac:dyDescent="0.2">
      <c r="A16" s="4">
        <v>-0.15</v>
      </c>
      <c r="B16" s="4">
        <v>-6.37445E-7</v>
      </c>
      <c r="C16" s="5"/>
      <c r="E16" s="3"/>
      <c r="J16">
        <f t="shared" si="0"/>
        <v>-9.5616749999999995E-8</v>
      </c>
      <c r="K16" s="5">
        <f t="shared" si="1"/>
        <v>-3.1324078624078627E-2</v>
      </c>
      <c r="L16" s="1"/>
      <c r="M16">
        <f>E15</f>
        <v>0.43941622103386807</v>
      </c>
      <c r="N16" s="6">
        <f>MAX(E10:E12)/15</f>
        <v>3.3472235872235875E-4</v>
      </c>
    </row>
    <row r="17" spans="1:19" x14ac:dyDescent="0.2">
      <c r="A17" s="4">
        <v>-0.17499999999999999</v>
      </c>
      <c r="B17" s="4">
        <v>-7.6488200000000001E-7</v>
      </c>
      <c r="C17" s="25"/>
      <c r="D17" s="1" t="s">
        <v>14</v>
      </c>
      <c r="E17" s="9">
        <f>F17</f>
        <v>0.14740137884600207</v>
      </c>
      <c r="F17">
        <f>(-1)*MAX(J30:J91)/F11/E14</f>
        <v>0.14740137884600207</v>
      </c>
      <c r="G17" t="s">
        <v>117</v>
      </c>
      <c r="J17">
        <f t="shared" si="0"/>
        <v>-1.3385435E-7</v>
      </c>
      <c r="K17" s="5">
        <f t="shared" si="1"/>
        <v>-3.758633906633907E-2</v>
      </c>
      <c r="L17" s="1"/>
      <c r="N17" s="6"/>
    </row>
    <row r="18" spans="1:19" x14ac:dyDescent="0.2">
      <c r="A18" s="4">
        <v>-0.2</v>
      </c>
      <c r="B18" s="4">
        <v>-7.55818E-7</v>
      </c>
      <c r="C18" s="25"/>
      <c r="D18" s="1" t="s">
        <v>15</v>
      </c>
      <c r="E18" s="9">
        <f>F18</f>
        <v>0.25688154064299845</v>
      </c>
      <c r="F18">
        <f>(-1)*MAX(J91:J130)/F12/E15</f>
        <v>0.25688154064299845</v>
      </c>
      <c r="G18" t="s">
        <v>113</v>
      </c>
      <c r="J18">
        <f t="shared" si="0"/>
        <v>-1.5116360000000002E-7</v>
      </c>
      <c r="K18" s="5">
        <f t="shared" si="1"/>
        <v>-3.7140933660933663E-2</v>
      </c>
      <c r="L18" s="1" t="s">
        <v>25</v>
      </c>
      <c r="M18" s="5">
        <v>0</v>
      </c>
      <c r="N18" s="5">
        <f>INDEX(K30:K91,MATCH(MAX(J30:J91),J30:J91,0),1)</f>
        <v>-8.7213759213759215E-4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-8.07408E-7</v>
      </c>
      <c r="C19" s="25"/>
      <c r="D19" s="1"/>
      <c r="J19">
        <f t="shared" si="0"/>
        <v>-1.816668E-7</v>
      </c>
      <c r="K19" s="5">
        <f t="shared" si="1"/>
        <v>-3.9676068796068796E-2</v>
      </c>
      <c r="L19" s="1"/>
      <c r="M19" s="5">
        <f>INDEX(A30:A91,MATCH(MAX(J30:J91),J30:J91,0),1)</f>
        <v>2.5000000000000001E-2</v>
      </c>
      <c r="N19" s="5">
        <f>INDEX(K30:K91,MATCH(MAX(J30:J91),J30:J91,0),1)</f>
        <v>-8.7213759213759215E-4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-8.7235999999999996E-7</v>
      </c>
      <c r="C20" s="25"/>
      <c r="D20" s="1" t="s">
        <v>16</v>
      </c>
      <c r="E20" s="8">
        <f>F20</f>
        <v>2.1803439803439805E-7</v>
      </c>
      <c r="F20">
        <f>MAX(J30:J91)/D5/D7*1000</f>
        <v>2.1803439803439805E-7</v>
      </c>
      <c r="G20" t="s">
        <v>118</v>
      </c>
      <c r="J20">
        <f t="shared" si="0"/>
        <v>-2.1808999999999999E-7</v>
      </c>
      <c r="K20" s="5">
        <f t="shared" si="1"/>
        <v>-4.2867813267813269E-2</v>
      </c>
      <c r="M20" s="5">
        <f>INDEX(A30:A91,MATCH(MAX(J30:J91),J30:J91,0),1)</f>
        <v>2.5000000000000001E-2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-1.087394E-6</v>
      </c>
      <c r="C21" s="25"/>
      <c r="D21" s="1" t="s">
        <v>17</v>
      </c>
      <c r="E21" s="8">
        <f>F21</f>
        <v>5.6379606879606881E-6</v>
      </c>
      <c r="F21">
        <f>MAX(J91:J130)/D5/D7*1000</f>
        <v>5.6379606879606881E-6</v>
      </c>
      <c r="G21" t="s">
        <v>114</v>
      </c>
      <c r="J21">
        <f t="shared" si="0"/>
        <v>-2.9903335000000003E-7</v>
      </c>
      <c r="K21" s="5">
        <f t="shared" si="1"/>
        <v>-5.3434594594594591E-2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-1.2699549999999999E-6</v>
      </c>
      <c r="C22" s="5"/>
      <c r="J22">
        <f t="shared" si="0"/>
        <v>-3.8098649999999998E-7</v>
      </c>
      <c r="K22" s="5">
        <f t="shared" si="1"/>
        <v>-6.2405651105651098E-2</v>
      </c>
      <c r="M22" s="5">
        <v>0</v>
      </c>
      <c r="N22" s="5">
        <f>INDEX(K91:K130,MATCH(MAX(J91:J130),J91:J130,0),1)</f>
        <v>-2.2551842751842755E-3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-1.3713670000000001E-6</v>
      </c>
      <c r="C23" s="5"/>
      <c r="D23" s="1" t="s">
        <v>43</v>
      </c>
      <c r="E23" s="24">
        <f>E11*E14*E17/D5-E20</f>
        <v>0</v>
      </c>
      <c r="J23">
        <f t="shared" si="0"/>
        <v>-4.4569427500000001E-7</v>
      </c>
      <c r="K23" s="5">
        <f t="shared" si="1"/>
        <v>-6.7389041769041771E-2</v>
      </c>
      <c r="M23" s="5">
        <f>INDEX(A91:A130,MATCH(MAX(J91:J130),J91:J130,0),1)</f>
        <v>0.25</v>
      </c>
      <c r="N23" s="5">
        <f>INDEX(K91:K130,MATCH(MAX(J91:J130),J91:J130,0),1)</f>
        <v>-2.2551842751842755E-3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-1.5107349999999999E-6</v>
      </c>
      <c r="C24" s="5"/>
      <c r="E24" s="24">
        <f>E12*E15*E18/D5-E21</f>
        <v>0</v>
      </c>
      <c r="J24">
        <f t="shared" si="0"/>
        <v>-5.2875724999999996E-7</v>
      </c>
      <c r="K24" s="5">
        <f t="shared" si="1"/>
        <v>-7.4237592137592123E-2</v>
      </c>
      <c r="M24" s="5">
        <f>INDEX(A91:A130,MATCH(MAX(J91:J130),J91:J130,0),1)</f>
        <v>0.25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-1.668307E-6</v>
      </c>
      <c r="C25" s="26"/>
      <c r="J25">
        <f t="shared" si="0"/>
        <v>-6.2561512500000001E-7</v>
      </c>
      <c r="K25" s="5">
        <f t="shared" si="1"/>
        <v>-8.1980687960687956E-2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-1.9023889999999999E-6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-7.6095559999999998E-7</v>
      </c>
      <c r="K26" s="5">
        <f t="shared" si="1"/>
        <v>-9.3483488943488943E-2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-2.0171359999999999E-6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-8.572827999999999E-7</v>
      </c>
      <c r="K27" s="5">
        <f t="shared" si="1"/>
        <v>-9.9122162162162145E-2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-2.1878489999999999E-6</v>
      </c>
      <c r="C28" s="5"/>
      <c r="J28">
        <f t="shared" si="0"/>
        <v>-9.8453205000000007E-7</v>
      </c>
      <c r="K28" s="5">
        <f t="shared" si="1"/>
        <v>-0.10751100737100737</v>
      </c>
    </row>
    <row r="29" spans="1:19" x14ac:dyDescent="0.2">
      <c r="A29" s="4">
        <v>-0.47499999999999998</v>
      </c>
      <c r="B29" s="4">
        <v>-2.4939540000000002E-6</v>
      </c>
      <c r="C29" s="5"/>
      <c r="J29">
        <f t="shared" si="0"/>
        <v>-1.1846281500000001E-6</v>
      </c>
      <c r="K29" s="5">
        <f t="shared" si="1"/>
        <v>-0.12255302211302212</v>
      </c>
    </row>
    <row r="30" spans="1:19" x14ac:dyDescent="0.2">
      <c r="A30" s="4">
        <v>-0.5</v>
      </c>
      <c r="B30" s="4">
        <v>-2.998664E-6</v>
      </c>
      <c r="C30" s="5"/>
      <c r="J30">
        <f t="shared" si="0"/>
        <v>-1.499332E-6</v>
      </c>
      <c r="K30" s="5">
        <f t="shared" si="1"/>
        <v>-0.14735449631449632</v>
      </c>
    </row>
    <row r="31" spans="1:19" x14ac:dyDescent="0.2">
      <c r="A31" s="4">
        <v>-0.5</v>
      </c>
      <c r="B31" s="4">
        <v>-2.8160050000000002E-6</v>
      </c>
      <c r="C31" s="5"/>
      <c r="J31">
        <f t="shared" si="0"/>
        <v>-1.4080025000000001E-6</v>
      </c>
      <c r="K31" s="5">
        <f t="shared" si="1"/>
        <v>-0.13837862407862409</v>
      </c>
    </row>
    <row r="32" spans="1:19" x14ac:dyDescent="0.2">
      <c r="A32" s="4">
        <v>-0.47499999999999998</v>
      </c>
      <c r="B32" s="4">
        <v>-2.5466809999999998E-6</v>
      </c>
      <c r="C32" s="5"/>
      <c r="J32">
        <f t="shared" si="0"/>
        <v>-1.2096734749999999E-6</v>
      </c>
      <c r="K32" s="5">
        <f t="shared" si="1"/>
        <v>-0.12514402948402947</v>
      </c>
    </row>
    <row r="33" spans="1:11" x14ac:dyDescent="0.2">
      <c r="A33" s="4">
        <v>-0.45</v>
      </c>
      <c r="B33" s="4">
        <v>-2.4209980000000001E-6</v>
      </c>
      <c r="C33" s="5"/>
      <c r="J33">
        <f t="shared" si="0"/>
        <v>-1.0894491000000001E-6</v>
      </c>
      <c r="K33" s="5">
        <f t="shared" si="1"/>
        <v>-0.1189679606879607</v>
      </c>
    </row>
    <row r="34" spans="1:11" x14ac:dyDescent="0.2">
      <c r="A34" s="4">
        <v>-0.42499999999999999</v>
      </c>
      <c r="B34" s="4">
        <v>-2.1423720000000001E-6</v>
      </c>
      <c r="C34" s="5"/>
      <c r="J34">
        <f t="shared" si="0"/>
        <v>-9.1050810000000006E-7</v>
      </c>
      <c r="K34" s="5">
        <f t="shared" si="1"/>
        <v>-0.10527626535626536</v>
      </c>
    </row>
    <row r="35" spans="1:11" x14ac:dyDescent="0.2">
      <c r="A35" s="4">
        <v>-0.4</v>
      </c>
      <c r="B35" s="4">
        <v>-1.9884650000000002E-6</v>
      </c>
      <c r="C35" s="5"/>
      <c r="J35">
        <f t="shared" si="0"/>
        <v>-7.9538600000000008E-7</v>
      </c>
      <c r="K35" s="5">
        <f t="shared" si="1"/>
        <v>-9.7713267813267821E-2</v>
      </c>
    </row>
    <row r="36" spans="1:11" x14ac:dyDescent="0.2">
      <c r="A36" s="4">
        <v>-0.375</v>
      </c>
      <c r="B36" s="4">
        <v>-1.6057130000000001E-6</v>
      </c>
      <c r="C36" s="5"/>
      <c r="J36">
        <f t="shared" si="0"/>
        <v>-6.02142375E-7</v>
      </c>
      <c r="K36" s="5">
        <f t="shared" si="1"/>
        <v>-7.8904815724815738E-2</v>
      </c>
    </row>
    <row r="37" spans="1:11" x14ac:dyDescent="0.2">
      <c r="A37" s="4">
        <v>-0.35</v>
      </c>
      <c r="B37" s="4">
        <v>-1.670211E-6</v>
      </c>
      <c r="C37" s="5"/>
      <c r="J37">
        <f t="shared" si="0"/>
        <v>-5.8457384999999999E-7</v>
      </c>
      <c r="K37" s="5">
        <f t="shared" si="1"/>
        <v>-8.207425061425061E-2</v>
      </c>
    </row>
    <row r="38" spans="1:11" x14ac:dyDescent="0.2">
      <c r="A38" s="4">
        <v>-0.32500000000000001</v>
      </c>
      <c r="B38" s="4">
        <v>-1.369831E-6</v>
      </c>
      <c r="C38" s="5"/>
      <c r="J38">
        <f t="shared" si="0"/>
        <v>-4.4519507500000002E-7</v>
      </c>
      <c r="K38" s="5">
        <f t="shared" si="1"/>
        <v>-6.7313562653562656E-2</v>
      </c>
    </row>
    <row r="39" spans="1:11" x14ac:dyDescent="0.2">
      <c r="A39" s="4">
        <v>-0.3</v>
      </c>
      <c r="B39" s="4">
        <v>-1.2187709999999999E-6</v>
      </c>
      <c r="C39" s="5"/>
      <c r="J39">
        <f t="shared" si="0"/>
        <v>-3.6563129999999998E-7</v>
      </c>
      <c r="K39" s="5">
        <f t="shared" si="1"/>
        <v>-5.9890466830466831E-2</v>
      </c>
    </row>
    <row r="40" spans="1:11" x14ac:dyDescent="0.2">
      <c r="A40" s="4">
        <v>-0.27500000000000002</v>
      </c>
      <c r="B40" s="4">
        <v>-1.1157679999999999E-6</v>
      </c>
      <c r="C40" s="5"/>
      <c r="J40">
        <f t="shared" si="0"/>
        <v>-3.0683619999999999E-7</v>
      </c>
      <c r="K40" s="5">
        <f t="shared" si="1"/>
        <v>-5.482889434889434E-2</v>
      </c>
    </row>
    <row r="41" spans="1:11" x14ac:dyDescent="0.2">
      <c r="A41" s="4">
        <v>-0.25</v>
      </c>
      <c r="B41" s="4">
        <v>-1.079732E-6</v>
      </c>
      <c r="C41" s="5"/>
      <c r="J41">
        <f t="shared" si="0"/>
        <v>-2.6993300000000001E-7</v>
      </c>
      <c r="K41" s="5">
        <f t="shared" si="1"/>
        <v>-5.3058083538083542E-2</v>
      </c>
    </row>
    <row r="42" spans="1:11" x14ac:dyDescent="0.2">
      <c r="A42" s="4">
        <v>-0.22500000000000001</v>
      </c>
      <c r="B42" s="4">
        <v>-8.2376500000000004E-7</v>
      </c>
      <c r="C42" s="5"/>
      <c r="J42">
        <f t="shared" si="0"/>
        <v>-1.85347125E-7</v>
      </c>
      <c r="K42" s="5">
        <f t="shared" si="1"/>
        <v>-4.0479852579852586E-2</v>
      </c>
    </row>
    <row r="43" spans="1:11" x14ac:dyDescent="0.2">
      <c r="A43" s="4">
        <v>-0.2</v>
      </c>
      <c r="B43" s="4">
        <v>-8.3348599999999998E-7</v>
      </c>
      <c r="C43" s="5"/>
      <c r="J43">
        <f t="shared" si="0"/>
        <v>-1.6669720000000001E-7</v>
      </c>
      <c r="K43" s="5">
        <f t="shared" si="1"/>
        <v>-4.0957542997542992E-2</v>
      </c>
    </row>
    <row r="44" spans="1:11" x14ac:dyDescent="0.2">
      <c r="A44" s="4">
        <v>-0.17499999999999999</v>
      </c>
      <c r="B44" s="4">
        <v>-7.9068200000000004E-7</v>
      </c>
      <c r="C44" s="5"/>
      <c r="J44">
        <f t="shared" si="0"/>
        <v>-1.3836934999999999E-7</v>
      </c>
      <c r="K44" s="5">
        <f t="shared" si="1"/>
        <v>-3.8854152334152334E-2</v>
      </c>
    </row>
    <row r="45" spans="1:11" x14ac:dyDescent="0.2">
      <c r="A45" s="4">
        <v>-0.15</v>
      </c>
      <c r="B45" s="4">
        <v>-6.2732300000000001E-7</v>
      </c>
      <c r="C45" s="5"/>
      <c r="J45">
        <f t="shared" si="0"/>
        <v>-9.4098450000000004E-8</v>
      </c>
      <c r="K45" s="5">
        <f t="shared" si="1"/>
        <v>-3.082668304668305E-2</v>
      </c>
    </row>
    <row r="46" spans="1:11" x14ac:dyDescent="0.2">
      <c r="A46" s="4">
        <v>-0.125</v>
      </c>
      <c r="B46" s="4">
        <v>-5.6469999999999997E-7</v>
      </c>
      <c r="C46" s="5"/>
      <c r="J46">
        <f t="shared" si="0"/>
        <v>-7.0587499999999996E-8</v>
      </c>
      <c r="K46" s="5">
        <f t="shared" si="1"/>
        <v>-2.7749385749385749E-2</v>
      </c>
    </row>
    <row r="47" spans="1:11" x14ac:dyDescent="0.2">
      <c r="A47" s="4">
        <v>-0.1</v>
      </c>
      <c r="B47" s="4">
        <v>-4.85594E-7</v>
      </c>
      <c r="C47" s="5"/>
      <c r="J47">
        <f t="shared" si="0"/>
        <v>-4.85594E-8</v>
      </c>
      <c r="K47" s="5">
        <f t="shared" si="1"/>
        <v>-2.3862113022113021E-2</v>
      </c>
    </row>
    <row r="48" spans="1:11" x14ac:dyDescent="0.2">
      <c r="A48" s="4">
        <v>-7.4999999999999997E-2</v>
      </c>
      <c r="B48" s="4">
        <v>-3.77769E-7</v>
      </c>
      <c r="C48" s="5"/>
      <c r="J48">
        <f t="shared" si="0"/>
        <v>-2.8332674999999999E-8</v>
      </c>
      <c r="K48" s="5">
        <f t="shared" si="1"/>
        <v>-1.8563587223587225E-2</v>
      </c>
    </row>
    <row r="49" spans="1:11" x14ac:dyDescent="0.2">
      <c r="A49" s="4">
        <v>-0.05</v>
      </c>
      <c r="B49" s="4">
        <v>-2.9123899999999998E-7</v>
      </c>
      <c r="C49" s="5"/>
      <c r="J49">
        <f t="shared" si="0"/>
        <v>-1.4561949999999999E-8</v>
      </c>
      <c r="K49" s="5">
        <f t="shared" si="1"/>
        <v>-1.4311498771498772E-2</v>
      </c>
    </row>
    <row r="50" spans="1:11" x14ac:dyDescent="0.2">
      <c r="A50" s="4">
        <v>-2.5000000000000001E-2</v>
      </c>
      <c r="B50" s="4">
        <v>-1.91206E-7</v>
      </c>
      <c r="C50" s="5"/>
      <c r="J50">
        <f t="shared" si="0"/>
        <v>-4.7801500000000003E-9</v>
      </c>
      <c r="K50" s="5">
        <f t="shared" si="1"/>
        <v>-9.3958722358722362E-3</v>
      </c>
    </row>
    <row r="51" spans="1:11" x14ac:dyDescent="0.2">
      <c r="A51" s="4">
        <v>0</v>
      </c>
      <c r="B51" s="4">
        <v>-1.02174E-7</v>
      </c>
      <c r="C51" s="5"/>
      <c r="J51">
        <f t="shared" si="0"/>
        <v>0</v>
      </c>
      <c r="K51" s="5">
        <f t="shared" si="1"/>
        <v>-5.020835380835381E-3</v>
      </c>
    </row>
    <row r="52" spans="1:11" x14ac:dyDescent="0.2">
      <c r="A52" s="4">
        <v>2.5000000000000001E-2</v>
      </c>
      <c r="B52" s="4">
        <v>-1.7748000000000001E-8</v>
      </c>
      <c r="C52" s="5"/>
      <c r="J52">
        <f t="shared" si="0"/>
        <v>4.4370000000000003E-10</v>
      </c>
      <c r="K52" s="5">
        <f t="shared" si="1"/>
        <v>-8.7213759213759215E-4</v>
      </c>
    </row>
    <row r="53" spans="1:11" x14ac:dyDescent="0.2">
      <c r="A53" s="4">
        <v>0.05</v>
      </c>
      <c r="B53" s="4">
        <v>8.1714E-8</v>
      </c>
      <c r="C53" s="5"/>
      <c r="J53">
        <f t="shared" si="0"/>
        <v>-4.0857000000000005E-9</v>
      </c>
      <c r="K53" s="5">
        <f t="shared" si="1"/>
        <v>4.0154299754299756E-3</v>
      </c>
    </row>
    <row r="54" spans="1:11" x14ac:dyDescent="0.2">
      <c r="A54" s="4">
        <v>7.4999999999999997E-2</v>
      </c>
      <c r="B54" s="4">
        <v>1.6293299999999999E-7</v>
      </c>
      <c r="C54" s="5"/>
      <c r="J54">
        <f t="shared" si="0"/>
        <v>-1.2219975E-8</v>
      </c>
      <c r="K54" s="5">
        <f t="shared" si="1"/>
        <v>8.0065356265356276E-3</v>
      </c>
    </row>
    <row r="55" spans="1:11" x14ac:dyDescent="0.2">
      <c r="A55" s="4">
        <v>0.1</v>
      </c>
      <c r="B55" s="4">
        <v>2.8459999999999999E-7</v>
      </c>
      <c r="C55" s="5"/>
      <c r="J55">
        <f t="shared" si="0"/>
        <v>-2.8460000000000001E-8</v>
      </c>
      <c r="K55" s="5">
        <f t="shared" si="1"/>
        <v>1.3985257985257984E-2</v>
      </c>
    </row>
    <row r="56" spans="1:11" x14ac:dyDescent="0.2">
      <c r="A56" s="4">
        <v>0.125</v>
      </c>
      <c r="B56" s="4">
        <v>3.7215800000000002E-7</v>
      </c>
      <c r="C56" s="5"/>
      <c r="J56">
        <f t="shared" si="0"/>
        <v>-4.6519750000000002E-8</v>
      </c>
      <c r="K56" s="5">
        <f t="shared" si="1"/>
        <v>1.8287862407862409E-2</v>
      </c>
    </row>
    <row r="57" spans="1:11" x14ac:dyDescent="0.2">
      <c r="A57" s="4">
        <v>0.15</v>
      </c>
      <c r="B57" s="4">
        <v>4.8401500000000004E-7</v>
      </c>
      <c r="C57" s="5"/>
      <c r="J57">
        <f t="shared" si="0"/>
        <v>-7.2602249999999998E-8</v>
      </c>
      <c r="K57" s="5">
        <f t="shared" si="1"/>
        <v>2.3784520884520887E-2</v>
      </c>
    </row>
    <row r="58" spans="1:11" x14ac:dyDescent="0.2">
      <c r="A58" s="4">
        <v>0.17499999999999999</v>
      </c>
      <c r="B58" s="4">
        <v>5.3605400000000004E-7</v>
      </c>
      <c r="C58" s="5"/>
      <c r="J58">
        <f t="shared" si="0"/>
        <v>-9.3809450000000008E-8</v>
      </c>
      <c r="K58" s="5">
        <f t="shared" si="1"/>
        <v>2.6341719901719903E-2</v>
      </c>
    </row>
    <row r="59" spans="1:11" x14ac:dyDescent="0.2">
      <c r="A59" s="4">
        <v>0.2</v>
      </c>
      <c r="B59" s="4">
        <v>7.1096800000000002E-7</v>
      </c>
      <c r="C59" s="5"/>
      <c r="J59">
        <f t="shared" si="0"/>
        <v>-1.4219360000000001E-7</v>
      </c>
      <c r="K59" s="5">
        <f t="shared" si="1"/>
        <v>3.4937002457002458E-2</v>
      </c>
    </row>
    <row r="60" spans="1:11" x14ac:dyDescent="0.2">
      <c r="A60" s="4">
        <v>0.22500000000000001</v>
      </c>
      <c r="B60" s="4">
        <v>7.5255500000000003E-7</v>
      </c>
      <c r="C60" s="5"/>
      <c r="J60">
        <f t="shared" si="0"/>
        <v>-1.6932487500000001E-7</v>
      </c>
      <c r="K60" s="5">
        <f t="shared" si="1"/>
        <v>3.6980589680589683E-2</v>
      </c>
    </row>
    <row r="61" spans="1:11" x14ac:dyDescent="0.2">
      <c r="A61" s="4">
        <v>0.25</v>
      </c>
      <c r="B61" s="4">
        <v>7.9942300000000002E-7</v>
      </c>
      <c r="C61" s="5"/>
      <c r="J61">
        <f t="shared" si="0"/>
        <v>-1.9985575000000001E-7</v>
      </c>
      <c r="K61" s="5">
        <f t="shared" si="1"/>
        <v>3.9283685503685509E-2</v>
      </c>
    </row>
    <row r="62" spans="1:11" x14ac:dyDescent="0.2">
      <c r="A62" s="4">
        <v>0.27500000000000002</v>
      </c>
      <c r="B62" s="4">
        <v>8.7636300000000002E-7</v>
      </c>
      <c r="C62" s="5"/>
      <c r="J62">
        <f t="shared" si="0"/>
        <v>-2.40999825E-7</v>
      </c>
      <c r="K62" s="5">
        <f t="shared" si="1"/>
        <v>4.3064520884520882E-2</v>
      </c>
    </row>
    <row r="63" spans="1:11" x14ac:dyDescent="0.2">
      <c r="A63" s="4">
        <v>0.3</v>
      </c>
      <c r="B63" s="4">
        <v>1.0948760000000001E-6</v>
      </c>
      <c r="C63" s="5"/>
      <c r="J63">
        <f t="shared" si="0"/>
        <v>-3.2846280000000001E-7</v>
      </c>
      <c r="K63" s="5">
        <f t="shared" si="1"/>
        <v>5.3802260442260448E-2</v>
      </c>
    </row>
    <row r="64" spans="1:11" x14ac:dyDescent="0.2">
      <c r="A64" s="4">
        <v>0.32500000000000001</v>
      </c>
      <c r="B64" s="4">
        <v>1.1488140000000001E-6</v>
      </c>
      <c r="C64" s="5"/>
      <c r="J64">
        <f t="shared" si="0"/>
        <v>-3.7336455000000004E-7</v>
      </c>
      <c r="K64" s="5">
        <f t="shared" si="1"/>
        <v>5.645277641277642E-2</v>
      </c>
    </row>
    <row r="65" spans="1:11" x14ac:dyDescent="0.2">
      <c r="A65" s="4">
        <v>0.35</v>
      </c>
      <c r="B65" s="4">
        <v>1.768189E-6</v>
      </c>
      <c r="C65" s="5"/>
      <c r="J65">
        <f t="shared" si="0"/>
        <v>-6.1886614999999994E-7</v>
      </c>
      <c r="K65" s="5">
        <f t="shared" si="1"/>
        <v>8.6888894348894338E-2</v>
      </c>
    </row>
    <row r="66" spans="1:11" x14ac:dyDescent="0.2">
      <c r="A66" s="4">
        <v>0.375</v>
      </c>
      <c r="B66" s="4">
        <v>1.4155649999999999E-6</v>
      </c>
      <c r="C66" s="5"/>
      <c r="J66">
        <f t="shared" si="0"/>
        <v>-5.30836875E-7</v>
      </c>
      <c r="K66" s="5">
        <f t="shared" si="1"/>
        <v>6.956093366093366E-2</v>
      </c>
    </row>
    <row r="67" spans="1:11" x14ac:dyDescent="0.2">
      <c r="A67" s="4">
        <v>0.4</v>
      </c>
      <c r="B67" s="4">
        <v>1.6050370000000001E-6</v>
      </c>
      <c r="C67" s="5"/>
      <c r="J67">
        <f t="shared" si="0"/>
        <v>-6.4201480000000006E-7</v>
      </c>
      <c r="K67" s="5">
        <f t="shared" si="1"/>
        <v>7.8871597051597062E-2</v>
      </c>
    </row>
    <row r="68" spans="1:11" x14ac:dyDescent="0.2">
      <c r="A68" s="4">
        <v>0.42499999999999999</v>
      </c>
      <c r="B68" s="4">
        <v>2.2907029999999998E-6</v>
      </c>
      <c r="C68" s="5"/>
      <c r="J68">
        <f t="shared" si="0"/>
        <v>-9.7354877499999988E-7</v>
      </c>
      <c r="K68" s="5">
        <f t="shared" si="1"/>
        <v>0.11256525798525797</v>
      </c>
    </row>
    <row r="69" spans="1:11" x14ac:dyDescent="0.2">
      <c r="A69" s="4">
        <v>0.45</v>
      </c>
      <c r="B69" s="4">
        <v>2.1610149999999999E-6</v>
      </c>
      <c r="C69" s="5"/>
      <c r="J69">
        <f t="shared" si="0"/>
        <v>-9.7245675000000003E-7</v>
      </c>
      <c r="K69" s="5">
        <f t="shared" si="1"/>
        <v>0.1061923832923833</v>
      </c>
    </row>
    <row r="70" spans="1:11" x14ac:dyDescent="0.2">
      <c r="A70" s="4">
        <v>0.47499999999999998</v>
      </c>
      <c r="B70" s="4">
        <v>2.2791439999999999E-6</v>
      </c>
      <c r="C70" s="5"/>
      <c r="J70">
        <f t="shared" si="0"/>
        <v>-1.0825933999999998E-6</v>
      </c>
      <c r="K70" s="5">
        <f t="shared" si="1"/>
        <v>0.11199724815724815</v>
      </c>
    </row>
    <row r="71" spans="1:11" x14ac:dyDescent="0.2">
      <c r="A71" s="4">
        <v>0.5</v>
      </c>
      <c r="B71" s="4">
        <v>1.894998E-6</v>
      </c>
      <c r="C71" s="5"/>
      <c r="J71">
        <f t="shared" si="0"/>
        <v>-9.4749900000000001E-7</v>
      </c>
      <c r="K71" s="5">
        <f t="shared" si="1"/>
        <v>9.312029484029484E-2</v>
      </c>
    </row>
    <row r="72" spans="1:11" x14ac:dyDescent="0.2">
      <c r="A72" s="4">
        <v>0.52500000000000002</v>
      </c>
      <c r="B72" s="4">
        <v>2.299156E-6</v>
      </c>
      <c r="C72" s="5"/>
      <c r="J72">
        <f t="shared" si="0"/>
        <v>-1.2070569E-6</v>
      </c>
      <c r="K72" s="5">
        <f t="shared" si="1"/>
        <v>0.11298063882063883</v>
      </c>
    </row>
    <row r="73" spans="1:11" x14ac:dyDescent="0.2">
      <c r="A73" s="4">
        <v>0.55000000000000004</v>
      </c>
      <c r="B73" s="4">
        <v>2.6818290000000001E-6</v>
      </c>
      <c r="C73" s="5"/>
      <c r="J73">
        <f t="shared" si="0"/>
        <v>-1.47500595E-6</v>
      </c>
      <c r="K73" s="5">
        <f t="shared" si="1"/>
        <v>0.13178520884520886</v>
      </c>
    </row>
    <row r="74" spans="1:11" x14ac:dyDescent="0.2">
      <c r="A74" s="4">
        <v>0.57499999999999996</v>
      </c>
      <c r="B74" s="4">
        <v>3.539602E-6</v>
      </c>
      <c r="C74" s="5"/>
      <c r="J74">
        <f t="shared" ref="J74:J137" si="2">-(B74*A74)</f>
        <v>-2.03527115E-6</v>
      </c>
      <c r="K74" s="5">
        <f t="shared" ref="K74:K137" si="3">B74*1000/$D$7</f>
        <v>0.17393621621621622</v>
      </c>
    </row>
    <row r="75" spans="1:11" x14ac:dyDescent="0.2">
      <c r="A75" s="4">
        <v>0.6</v>
      </c>
      <c r="B75" s="4">
        <v>4.0068079999999997E-6</v>
      </c>
      <c r="C75" s="5"/>
      <c r="J75">
        <f t="shared" si="2"/>
        <v>-2.4040847999999999E-6</v>
      </c>
      <c r="K75" s="5">
        <f t="shared" si="3"/>
        <v>0.196894742014742</v>
      </c>
    </row>
    <row r="76" spans="1:11" x14ac:dyDescent="0.2">
      <c r="A76" s="4">
        <v>0.625</v>
      </c>
      <c r="B76" s="4">
        <v>4.4613979999999997E-6</v>
      </c>
      <c r="C76" s="5"/>
      <c r="J76">
        <f t="shared" si="2"/>
        <v>-2.7883737499999997E-6</v>
      </c>
      <c r="K76" s="5">
        <f t="shared" si="3"/>
        <v>0.21923331695331696</v>
      </c>
    </row>
    <row r="77" spans="1:11" x14ac:dyDescent="0.2">
      <c r="A77" s="4">
        <v>0.65</v>
      </c>
      <c r="B77" s="4">
        <v>4.2327680000000003E-6</v>
      </c>
      <c r="C77" s="5"/>
      <c r="J77">
        <f t="shared" si="2"/>
        <v>-2.7512992000000003E-6</v>
      </c>
      <c r="K77" s="5">
        <f t="shared" si="3"/>
        <v>0.20799842751842754</v>
      </c>
    </row>
    <row r="78" spans="1:11" x14ac:dyDescent="0.2">
      <c r="A78" s="4">
        <v>0.67500000000000004</v>
      </c>
      <c r="B78" s="4">
        <v>4.289754E-6</v>
      </c>
      <c r="C78" s="5"/>
      <c r="J78">
        <f t="shared" si="2"/>
        <v>-2.8955839500000003E-6</v>
      </c>
      <c r="K78" s="5">
        <f t="shared" si="3"/>
        <v>0.21079872235872235</v>
      </c>
    </row>
    <row r="79" spans="1:11" x14ac:dyDescent="0.2">
      <c r="A79" s="4">
        <v>0.7</v>
      </c>
      <c r="B79" s="4">
        <v>9.2165000000000005E-8</v>
      </c>
      <c r="C79" s="5"/>
      <c r="J79">
        <f t="shared" si="2"/>
        <v>-6.4515499999999993E-8</v>
      </c>
      <c r="K79" s="5">
        <f t="shared" si="3"/>
        <v>4.5289926289926296E-3</v>
      </c>
    </row>
    <row r="80" spans="1:11" x14ac:dyDescent="0.2">
      <c r="A80" s="4">
        <v>0.72499999999999998</v>
      </c>
      <c r="B80" s="4">
        <v>8.3435999999999994E-8</v>
      </c>
      <c r="C80" s="5"/>
      <c r="J80">
        <f t="shared" si="2"/>
        <v>-6.0491099999999988E-8</v>
      </c>
      <c r="K80" s="5">
        <f t="shared" si="3"/>
        <v>4.1000491400491395E-3</v>
      </c>
    </row>
    <row r="81" spans="1:11" x14ac:dyDescent="0.2">
      <c r="A81" s="4">
        <v>0.75</v>
      </c>
      <c r="B81" s="4">
        <v>9.2537000000000003E-8</v>
      </c>
      <c r="C81" s="5"/>
      <c r="J81">
        <f t="shared" si="2"/>
        <v>-6.9402749999999996E-8</v>
      </c>
      <c r="K81" s="5">
        <f t="shared" si="3"/>
        <v>4.5472727272727271E-3</v>
      </c>
    </row>
    <row r="82" spans="1:11" x14ac:dyDescent="0.2">
      <c r="A82" s="4">
        <v>0.77500000000000002</v>
      </c>
      <c r="B82" s="4">
        <v>1.08221E-7</v>
      </c>
      <c r="C82" s="5"/>
      <c r="J82">
        <f t="shared" si="2"/>
        <v>-8.3871275000000002E-8</v>
      </c>
      <c r="K82" s="5">
        <f t="shared" si="3"/>
        <v>5.3179852579852581E-3</v>
      </c>
    </row>
    <row r="83" spans="1:11" x14ac:dyDescent="0.2">
      <c r="A83" s="4">
        <v>0.8</v>
      </c>
      <c r="B83" s="4">
        <v>1.15245E-7</v>
      </c>
      <c r="C83" s="5"/>
      <c r="J83">
        <f t="shared" si="2"/>
        <v>-9.2196000000000001E-8</v>
      </c>
      <c r="K83" s="5">
        <f t="shared" si="3"/>
        <v>5.6631449631449633E-3</v>
      </c>
    </row>
    <row r="84" spans="1:11" x14ac:dyDescent="0.2">
      <c r="A84" s="4">
        <v>0.82499999999999996</v>
      </c>
      <c r="B84" s="4">
        <v>1.27454E-7</v>
      </c>
      <c r="C84" s="5"/>
      <c r="J84">
        <f t="shared" si="2"/>
        <v>-1.0514954999999999E-7</v>
      </c>
      <c r="K84" s="5">
        <f t="shared" si="3"/>
        <v>6.2630958230958222E-3</v>
      </c>
    </row>
    <row r="85" spans="1:11" x14ac:dyDescent="0.2">
      <c r="A85" s="4">
        <v>0.85</v>
      </c>
      <c r="B85" s="4">
        <v>1.3771899999999999E-7</v>
      </c>
      <c r="C85" s="5"/>
      <c r="J85">
        <f t="shared" si="2"/>
        <v>-1.1706114999999999E-7</v>
      </c>
      <c r="K85" s="5">
        <f t="shared" si="3"/>
        <v>6.7675184275184271E-3</v>
      </c>
    </row>
    <row r="86" spans="1:11" x14ac:dyDescent="0.2">
      <c r="A86" s="4">
        <v>0.875</v>
      </c>
      <c r="B86" s="4">
        <v>1.4882400000000001E-7</v>
      </c>
      <c r="C86" s="5"/>
      <c r="J86">
        <f t="shared" si="2"/>
        <v>-1.3022100000000001E-7</v>
      </c>
      <c r="K86" s="5">
        <f t="shared" si="3"/>
        <v>7.3132186732186733E-3</v>
      </c>
    </row>
    <row r="87" spans="1:11" x14ac:dyDescent="0.2">
      <c r="A87" s="4">
        <v>0.9</v>
      </c>
      <c r="B87" s="4">
        <v>1.58786E-7</v>
      </c>
      <c r="C87" s="5"/>
      <c r="J87">
        <f t="shared" si="2"/>
        <v>-1.4290740000000002E-7</v>
      </c>
      <c r="K87" s="5">
        <f t="shared" si="3"/>
        <v>7.8027518427518433E-3</v>
      </c>
    </row>
    <row r="88" spans="1:11" x14ac:dyDescent="0.2">
      <c r="A88" s="4">
        <v>0.92500000000000004</v>
      </c>
      <c r="B88" s="4">
        <v>1.7237E-7</v>
      </c>
      <c r="C88" s="5"/>
      <c r="J88">
        <f t="shared" si="2"/>
        <v>-1.5944225000000001E-7</v>
      </c>
      <c r="K88" s="5">
        <f t="shared" si="3"/>
        <v>8.4702702702702699E-3</v>
      </c>
    </row>
    <row r="89" spans="1:11" x14ac:dyDescent="0.2">
      <c r="A89" s="4">
        <v>0.95</v>
      </c>
      <c r="B89" s="4">
        <v>1.8414400000000001E-7</v>
      </c>
      <c r="C89" s="5"/>
      <c r="J89">
        <f t="shared" si="2"/>
        <v>-1.7493679999999999E-7</v>
      </c>
      <c r="K89" s="5">
        <f t="shared" si="3"/>
        <v>9.04884520884521E-3</v>
      </c>
    </row>
    <row r="90" spans="1:11" x14ac:dyDescent="0.2">
      <c r="A90" s="4">
        <v>0.97499999999999998</v>
      </c>
      <c r="B90" s="4">
        <v>1.98586E-7</v>
      </c>
      <c r="C90" s="5"/>
      <c r="J90">
        <f t="shared" si="2"/>
        <v>-1.9362135000000001E-7</v>
      </c>
      <c r="K90" s="5">
        <f t="shared" si="3"/>
        <v>9.7585257985257981E-3</v>
      </c>
    </row>
    <row r="91" spans="1:11" x14ac:dyDescent="0.2">
      <c r="A91" s="4">
        <v>1</v>
      </c>
      <c r="B91" s="4">
        <v>2.1886499999999999E-7</v>
      </c>
      <c r="C91" s="5"/>
      <c r="J91">
        <f t="shared" si="2"/>
        <v>-2.1886499999999999E-7</v>
      </c>
      <c r="K91" s="5">
        <f t="shared" si="3"/>
        <v>1.0755036855036855E-2</v>
      </c>
    </row>
    <row r="92" spans="1:11" x14ac:dyDescent="0.2">
      <c r="A92" s="4">
        <v>1</v>
      </c>
      <c r="B92" s="4">
        <v>2.2438900000000001E-7</v>
      </c>
      <c r="C92" s="5"/>
      <c r="J92">
        <f t="shared" si="2"/>
        <v>-2.2438900000000001E-7</v>
      </c>
      <c r="K92" s="5">
        <f t="shared" si="3"/>
        <v>1.1026486486486487E-2</v>
      </c>
    </row>
    <row r="93" spans="1:11" x14ac:dyDescent="0.2">
      <c r="A93" s="4">
        <v>0.97499999999999998</v>
      </c>
      <c r="B93" s="4">
        <v>2.1202099999999999E-7</v>
      </c>
      <c r="C93" s="5"/>
      <c r="J93">
        <f t="shared" si="2"/>
        <v>-2.0672047499999999E-7</v>
      </c>
      <c r="K93" s="5">
        <f t="shared" si="3"/>
        <v>1.0418722358722357E-2</v>
      </c>
    </row>
    <row r="94" spans="1:11" x14ac:dyDescent="0.2">
      <c r="A94" s="4">
        <v>0.95</v>
      </c>
      <c r="B94" s="4">
        <v>1.9798899999999999E-7</v>
      </c>
      <c r="C94" s="5"/>
      <c r="J94">
        <f t="shared" si="2"/>
        <v>-1.8808954999999997E-7</v>
      </c>
      <c r="K94" s="5">
        <f t="shared" si="3"/>
        <v>9.7291891891891878E-3</v>
      </c>
    </row>
    <row r="95" spans="1:11" x14ac:dyDescent="0.2">
      <c r="A95" s="4">
        <v>0.92500000000000004</v>
      </c>
      <c r="B95" s="4">
        <v>1.8372000000000001E-7</v>
      </c>
      <c r="C95" s="5"/>
      <c r="J95">
        <f t="shared" si="2"/>
        <v>-1.6994100000000003E-7</v>
      </c>
      <c r="K95" s="5">
        <f t="shared" si="3"/>
        <v>9.0280098280098291E-3</v>
      </c>
    </row>
    <row r="96" spans="1:11" x14ac:dyDescent="0.2">
      <c r="A96" s="4">
        <v>0.9</v>
      </c>
      <c r="B96" s="4">
        <v>1.66344E-7</v>
      </c>
      <c r="C96" s="5"/>
      <c r="J96">
        <f t="shared" si="2"/>
        <v>-1.4970960000000001E-7</v>
      </c>
      <c r="K96" s="5">
        <f t="shared" si="3"/>
        <v>8.174152334152333E-3</v>
      </c>
    </row>
    <row r="97" spans="1:11" x14ac:dyDescent="0.2">
      <c r="A97" s="4">
        <v>0.875</v>
      </c>
      <c r="B97" s="4">
        <v>1.5609299999999999E-7</v>
      </c>
      <c r="C97" s="5"/>
      <c r="J97">
        <f t="shared" si="2"/>
        <v>-1.3658137499999998E-7</v>
      </c>
      <c r="K97" s="5">
        <f t="shared" si="3"/>
        <v>7.6704176904176906E-3</v>
      </c>
    </row>
    <row r="98" spans="1:11" x14ac:dyDescent="0.2">
      <c r="A98" s="4">
        <v>0.85</v>
      </c>
      <c r="B98" s="4">
        <v>1.4222099999999999E-7</v>
      </c>
      <c r="C98" s="5"/>
      <c r="J98">
        <f t="shared" si="2"/>
        <v>-1.2088784999999998E-7</v>
      </c>
      <c r="K98" s="5">
        <f t="shared" si="3"/>
        <v>6.988746928746928E-3</v>
      </c>
    </row>
    <row r="99" spans="1:11" x14ac:dyDescent="0.2">
      <c r="A99" s="4">
        <v>0.82499999999999996</v>
      </c>
      <c r="B99" s="4">
        <v>1.4035699999999999E-7</v>
      </c>
      <c r="C99" s="5"/>
      <c r="J99">
        <f t="shared" si="2"/>
        <v>-1.1579452499999998E-7</v>
      </c>
      <c r="K99" s="5">
        <f t="shared" si="3"/>
        <v>6.897149877149877E-3</v>
      </c>
    </row>
    <row r="100" spans="1:11" x14ac:dyDescent="0.2">
      <c r="A100" s="4">
        <v>0.8</v>
      </c>
      <c r="B100" s="4">
        <v>1.2265400000000001E-7</v>
      </c>
      <c r="C100" s="5"/>
      <c r="J100">
        <f t="shared" si="2"/>
        <v>-9.8123200000000009E-8</v>
      </c>
      <c r="K100" s="5">
        <f t="shared" si="3"/>
        <v>6.0272235872235874E-3</v>
      </c>
    </row>
    <row r="101" spans="1:11" x14ac:dyDescent="0.2">
      <c r="A101" s="4">
        <v>0.77500000000000002</v>
      </c>
      <c r="B101" s="4">
        <v>1.16159E-7</v>
      </c>
      <c r="C101" s="5"/>
      <c r="J101">
        <f t="shared" si="2"/>
        <v>-9.0023225000000007E-8</v>
      </c>
      <c r="K101" s="5">
        <f t="shared" si="3"/>
        <v>5.7080589680589683E-3</v>
      </c>
    </row>
    <row r="102" spans="1:11" x14ac:dyDescent="0.2">
      <c r="A102" s="4">
        <v>0.75</v>
      </c>
      <c r="B102" s="4">
        <v>6.8988199999999998E-7</v>
      </c>
      <c r="C102" s="5"/>
      <c r="J102">
        <f t="shared" si="2"/>
        <v>-5.1741150000000001E-7</v>
      </c>
      <c r="K102" s="5">
        <f t="shared" si="3"/>
        <v>3.3900835380835381E-2</v>
      </c>
    </row>
    <row r="103" spans="1:11" x14ac:dyDescent="0.2">
      <c r="A103" s="4">
        <v>0.72499999999999998</v>
      </c>
      <c r="B103" s="4">
        <v>8.9146999999999997E-8</v>
      </c>
      <c r="C103" s="5"/>
      <c r="J103">
        <f t="shared" si="2"/>
        <v>-6.4631575E-8</v>
      </c>
      <c r="K103" s="5">
        <f t="shared" si="3"/>
        <v>4.38068796068796E-3</v>
      </c>
    </row>
    <row r="104" spans="1:11" x14ac:dyDescent="0.2">
      <c r="A104" s="4">
        <v>0.7</v>
      </c>
      <c r="B104" s="4">
        <v>7.9547000000000004E-8</v>
      </c>
      <c r="C104" s="5"/>
      <c r="J104">
        <f t="shared" si="2"/>
        <v>-5.5682899999999998E-8</v>
      </c>
      <c r="K104" s="5">
        <f t="shared" si="3"/>
        <v>3.9089434889434888E-3</v>
      </c>
    </row>
    <row r="105" spans="1:11" x14ac:dyDescent="0.2">
      <c r="A105" s="4">
        <v>0.67500000000000004</v>
      </c>
      <c r="B105" s="4">
        <v>7.0809999999999997E-8</v>
      </c>
      <c r="C105" s="5"/>
      <c r="J105">
        <f t="shared" si="2"/>
        <v>-4.7796750000000001E-8</v>
      </c>
      <c r="K105" s="5">
        <f t="shared" si="3"/>
        <v>3.4796068796068792E-3</v>
      </c>
    </row>
    <row r="106" spans="1:11" x14ac:dyDescent="0.2">
      <c r="A106" s="4">
        <v>0.65</v>
      </c>
      <c r="B106" s="4">
        <v>6.0795999999999997E-8</v>
      </c>
      <c r="C106" s="5"/>
      <c r="J106">
        <f t="shared" si="2"/>
        <v>-3.9517399999999998E-8</v>
      </c>
      <c r="K106" s="5">
        <f t="shared" si="3"/>
        <v>2.9875184275184275E-3</v>
      </c>
    </row>
    <row r="107" spans="1:11" x14ac:dyDescent="0.2">
      <c r="A107" s="4">
        <v>0.625</v>
      </c>
      <c r="B107" s="4">
        <v>5.3650000000000001E-8</v>
      </c>
      <c r="C107" s="5"/>
      <c r="J107">
        <f t="shared" si="2"/>
        <v>-3.3531249999999998E-8</v>
      </c>
      <c r="K107" s="5">
        <f t="shared" si="3"/>
        <v>2.6363636363636363E-3</v>
      </c>
    </row>
    <row r="108" spans="1:11" x14ac:dyDescent="0.2">
      <c r="A108" s="4">
        <v>0.6</v>
      </c>
      <c r="B108" s="4">
        <v>4.5320999999999999E-8</v>
      </c>
      <c r="C108" s="5"/>
      <c r="J108">
        <f t="shared" si="2"/>
        <v>-2.7192599999999999E-8</v>
      </c>
      <c r="K108" s="5">
        <f t="shared" si="3"/>
        <v>2.2270761670761673E-3</v>
      </c>
    </row>
    <row r="109" spans="1:11" x14ac:dyDescent="0.2">
      <c r="A109" s="4">
        <v>0.57499999999999996</v>
      </c>
      <c r="B109" s="4">
        <v>3.9627000000000001E-8</v>
      </c>
      <c r="C109" s="5"/>
      <c r="J109">
        <f t="shared" si="2"/>
        <v>-2.2785525E-8</v>
      </c>
      <c r="K109" s="5">
        <f t="shared" si="3"/>
        <v>1.9472727272727272E-3</v>
      </c>
    </row>
    <row r="110" spans="1:11" x14ac:dyDescent="0.2">
      <c r="A110" s="4">
        <v>0.55000000000000004</v>
      </c>
      <c r="B110" s="4">
        <v>3.1266999999999998E-8</v>
      </c>
      <c r="C110" s="5"/>
      <c r="J110">
        <f t="shared" si="2"/>
        <v>-1.719685E-8</v>
      </c>
      <c r="K110" s="5">
        <f t="shared" si="3"/>
        <v>1.5364619164619164E-3</v>
      </c>
    </row>
    <row r="111" spans="1:11" x14ac:dyDescent="0.2">
      <c r="A111" s="4">
        <v>0.52500000000000002</v>
      </c>
      <c r="B111" s="4">
        <v>2.4039000000000001E-8</v>
      </c>
      <c r="C111" s="5"/>
      <c r="J111">
        <f t="shared" si="2"/>
        <v>-1.2620475000000001E-8</v>
      </c>
      <c r="K111" s="5">
        <f t="shared" si="3"/>
        <v>1.1812776412776413E-3</v>
      </c>
    </row>
    <row r="112" spans="1:11" x14ac:dyDescent="0.2">
      <c r="A112" s="4">
        <v>0.5</v>
      </c>
      <c r="B112" s="4">
        <v>1.6733999999999999E-8</v>
      </c>
      <c r="C112" s="5"/>
      <c r="J112">
        <f t="shared" si="2"/>
        <v>-8.3669999999999997E-9</v>
      </c>
      <c r="K112" s="5">
        <f t="shared" si="3"/>
        <v>8.223095823095823E-4</v>
      </c>
    </row>
    <row r="113" spans="1:11" x14ac:dyDescent="0.2">
      <c r="A113" s="4">
        <v>0.47499999999999998</v>
      </c>
      <c r="B113" s="4">
        <v>1.0163999999999999E-8</v>
      </c>
      <c r="C113" s="5"/>
      <c r="J113">
        <f t="shared" si="2"/>
        <v>-4.827899999999999E-9</v>
      </c>
      <c r="K113" s="5">
        <f t="shared" si="3"/>
        <v>4.9945945945945947E-4</v>
      </c>
    </row>
    <row r="114" spans="1:11" x14ac:dyDescent="0.2">
      <c r="A114" s="4">
        <v>0.45</v>
      </c>
      <c r="B114" s="4">
        <v>2.3750000000000002E-9</v>
      </c>
      <c r="C114" s="5"/>
      <c r="J114">
        <f t="shared" si="2"/>
        <v>-1.0687500000000001E-9</v>
      </c>
      <c r="K114" s="5">
        <f t="shared" si="3"/>
        <v>1.1670761670761672E-4</v>
      </c>
    </row>
    <row r="115" spans="1:11" x14ac:dyDescent="0.2">
      <c r="A115" s="4">
        <v>0.42499999999999999</v>
      </c>
      <c r="B115" s="4">
        <v>-3.2350000000000001E-9</v>
      </c>
      <c r="C115" s="5"/>
      <c r="J115">
        <f t="shared" si="2"/>
        <v>1.374875E-9</v>
      </c>
      <c r="K115" s="5">
        <f t="shared" si="3"/>
        <v>-1.5896805896805898E-4</v>
      </c>
    </row>
    <row r="116" spans="1:11" x14ac:dyDescent="0.2">
      <c r="A116" s="4">
        <v>0.4</v>
      </c>
      <c r="B116" s="4">
        <v>-1.0215000000000001E-8</v>
      </c>
      <c r="C116" s="5"/>
      <c r="J116">
        <f t="shared" si="2"/>
        <v>4.0860000000000002E-9</v>
      </c>
      <c r="K116" s="5">
        <f t="shared" si="3"/>
        <v>-5.0196560196560198E-4</v>
      </c>
    </row>
    <row r="117" spans="1:11" x14ac:dyDescent="0.2">
      <c r="A117" s="4">
        <v>0.375</v>
      </c>
      <c r="B117" s="4">
        <v>-1.5743000000000001E-8</v>
      </c>
      <c r="C117" s="5"/>
      <c r="J117">
        <f t="shared" si="2"/>
        <v>5.9036250000000007E-9</v>
      </c>
      <c r="K117" s="5">
        <f t="shared" si="3"/>
        <v>-7.7361179361179369E-4</v>
      </c>
    </row>
    <row r="118" spans="1:11" x14ac:dyDescent="0.2">
      <c r="A118" s="4">
        <v>0.35</v>
      </c>
      <c r="B118" s="4">
        <v>-2.2055000000000001E-8</v>
      </c>
      <c r="C118" s="5"/>
      <c r="J118">
        <f t="shared" si="2"/>
        <v>7.7192499999999998E-9</v>
      </c>
      <c r="K118" s="5">
        <f t="shared" si="3"/>
        <v>-1.0837837837837838E-3</v>
      </c>
    </row>
    <row r="119" spans="1:11" x14ac:dyDescent="0.2">
      <c r="A119" s="4">
        <v>0.32500000000000001</v>
      </c>
      <c r="B119" s="4">
        <v>-2.8142999999999999E-8</v>
      </c>
      <c r="C119" s="5"/>
      <c r="J119">
        <f t="shared" si="2"/>
        <v>9.1464750000000005E-9</v>
      </c>
      <c r="K119" s="5">
        <f t="shared" si="3"/>
        <v>-1.3829484029484029E-3</v>
      </c>
    </row>
    <row r="120" spans="1:11" x14ac:dyDescent="0.2">
      <c r="A120" s="4">
        <v>0.3</v>
      </c>
      <c r="B120" s="4">
        <v>-3.3549999999999999E-8</v>
      </c>
      <c r="C120" s="5"/>
      <c r="J120">
        <f t="shared" si="2"/>
        <v>1.0064999999999999E-8</v>
      </c>
      <c r="K120" s="5">
        <f t="shared" si="3"/>
        <v>-1.6486486486486489E-3</v>
      </c>
    </row>
    <row r="121" spans="1:11" x14ac:dyDescent="0.2">
      <c r="A121" s="4">
        <v>0.27500000000000002</v>
      </c>
      <c r="B121" s="4">
        <v>-3.9684E-8</v>
      </c>
      <c r="C121" s="5"/>
      <c r="J121">
        <f t="shared" si="2"/>
        <v>1.09131E-8</v>
      </c>
      <c r="K121" s="5">
        <f t="shared" si="3"/>
        <v>-1.9500737100737102E-3</v>
      </c>
    </row>
    <row r="122" spans="1:11" x14ac:dyDescent="0.2">
      <c r="A122" s="4">
        <v>0.25</v>
      </c>
      <c r="B122" s="4">
        <v>-4.5892999999999999E-8</v>
      </c>
      <c r="C122" s="5"/>
      <c r="J122">
        <f t="shared" si="2"/>
        <v>1.147325E-8</v>
      </c>
      <c r="K122" s="5">
        <f t="shared" si="3"/>
        <v>-2.2551842751842755E-3</v>
      </c>
    </row>
    <row r="123" spans="1:11" x14ac:dyDescent="0.2">
      <c r="A123" s="4">
        <v>0.22500000000000001</v>
      </c>
      <c r="B123" s="4">
        <v>-5.0846999999999999E-8</v>
      </c>
      <c r="C123" s="5"/>
      <c r="J123">
        <f t="shared" si="2"/>
        <v>1.1440575E-8</v>
      </c>
      <c r="K123" s="5">
        <f t="shared" si="3"/>
        <v>-2.4986240786240782E-3</v>
      </c>
    </row>
    <row r="124" spans="1:11" x14ac:dyDescent="0.2">
      <c r="A124" s="4">
        <v>0.2</v>
      </c>
      <c r="B124" s="4">
        <v>-5.6353000000000002E-8</v>
      </c>
      <c r="C124" s="5"/>
      <c r="J124">
        <f t="shared" si="2"/>
        <v>1.12706E-8</v>
      </c>
      <c r="K124" s="5">
        <f t="shared" si="3"/>
        <v>-2.7691891891891891E-3</v>
      </c>
    </row>
    <row r="125" spans="1:11" x14ac:dyDescent="0.2">
      <c r="A125" s="4">
        <v>0.17499999999999999</v>
      </c>
      <c r="B125" s="4">
        <v>-6.0626000000000003E-8</v>
      </c>
      <c r="C125" s="5"/>
      <c r="J125">
        <f t="shared" si="2"/>
        <v>1.0609549999999999E-8</v>
      </c>
      <c r="K125" s="5">
        <f t="shared" si="3"/>
        <v>-2.9791646191646196E-3</v>
      </c>
    </row>
    <row r="126" spans="1:11" x14ac:dyDescent="0.2">
      <c r="A126" s="4">
        <v>0.15</v>
      </c>
      <c r="B126" s="4">
        <v>-6.7212000000000007E-8</v>
      </c>
      <c r="C126" s="5"/>
      <c r="J126">
        <f t="shared" si="2"/>
        <v>1.0081800000000001E-8</v>
      </c>
      <c r="K126" s="5">
        <f t="shared" si="3"/>
        <v>-3.3028009828009832E-3</v>
      </c>
    </row>
    <row r="127" spans="1:11" x14ac:dyDescent="0.2">
      <c r="A127" s="4">
        <v>0.125</v>
      </c>
      <c r="B127" s="4">
        <v>-7.2503999999999999E-8</v>
      </c>
      <c r="C127" s="5"/>
      <c r="J127">
        <f t="shared" si="2"/>
        <v>9.0629999999999998E-9</v>
      </c>
      <c r="K127" s="5">
        <f t="shared" si="3"/>
        <v>-3.5628501228501227E-3</v>
      </c>
    </row>
    <row r="128" spans="1:11" x14ac:dyDescent="0.2">
      <c r="A128" s="4">
        <v>0.1</v>
      </c>
      <c r="B128" s="4">
        <v>-7.8493E-8</v>
      </c>
      <c r="C128" s="5"/>
      <c r="J128">
        <f t="shared" si="2"/>
        <v>7.849300000000001E-9</v>
      </c>
      <c r="K128" s="5">
        <f t="shared" si="3"/>
        <v>-3.8571498771498769E-3</v>
      </c>
    </row>
    <row r="129" spans="1:11" x14ac:dyDescent="0.2">
      <c r="A129" s="4">
        <v>7.4999999999999997E-2</v>
      </c>
      <c r="B129" s="4">
        <v>-8.4163999999999998E-8</v>
      </c>
      <c r="C129" s="5"/>
      <c r="J129">
        <f t="shared" si="2"/>
        <v>6.3122999999999994E-9</v>
      </c>
      <c r="K129" s="5">
        <f t="shared" si="3"/>
        <v>-4.1358230958230963E-3</v>
      </c>
    </row>
    <row r="130" spans="1:11" x14ac:dyDescent="0.2">
      <c r="A130" s="4">
        <v>0.05</v>
      </c>
      <c r="B130" s="4">
        <v>-9.0065999999999994E-8</v>
      </c>
      <c r="C130" s="5"/>
      <c r="J130">
        <f t="shared" si="2"/>
        <v>4.5033000000000004E-9</v>
      </c>
      <c r="K130" s="5">
        <f t="shared" si="3"/>
        <v>-4.4258476658476653E-3</v>
      </c>
    </row>
    <row r="131" spans="1:11" x14ac:dyDescent="0.2">
      <c r="A131" s="4">
        <v>2.5000000000000001E-2</v>
      </c>
      <c r="B131" s="4">
        <v>-9.5203999999999997E-8</v>
      </c>
      <c r="C131" s="5"/>
      <c r="J131">
        <f t="shared" si="2"/>
        <v>2.3801000000000001E-9</v>
      </c>
      <c r="K131" s="5">
        <f t="shared" si="3"/>
        <v>-4.6783292383292376E-3</v>
      </c>
    </row>
    <row r="132" spans="1:11" x14ac:dyDescent="0.2">
      <c r="A132" s="4">
        <v>0</v>
      </c>
      <c r="B132" s="4">
        <v>-1.0164300000000001E-7</v>
      </c>
      <c r="C132" s="5"/>
      <c r="J132">
        <f t="shared" si="2"/>
        <v>0</v>
      </c>
      <c r="K132" s="5">
        <f t="shared" si="3"/>
        <v>-4.9947420147420148E-3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33" priority="1" stopIfTrue="1" operator="equal">
      <formula>0</formula>
    </cfRule>
  </conditionalFormatting>
  <conditionalFormatting sqref="E23:E24">
    <cfRule type="cellIs" dxfId="3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99</v>
      </c>
    </row>
    <row r="3" spans="1:16" x14ac:dyDescent="0.2">
      <c r="C3" s="1" t="s">
        <v>29</v>
      </c>
      <c r="D3" t="s">
        <v>99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5.0870000000000003E-9</v>
      </c>
      <c r="C10" s="5"/>
      <c r="D10" s="1" t="s">
        <v>9</v>
      </c>
      <c r="E10" s="7">
        <f>-F10*1000/$D$7</f>
        <v>-2.4997542997542857E-4</v>
      </c>
      <c r="F10" s="3">
        <f>((INDEX(A10:B11,1,2)+INDEX(A10:B11,2,2))-((INDEX(A10:B11,1,2)-INDEX(A10:B11,2,2))/(INDEX(A10:B11,1,1)-INDEX(A10:B11,2,1))*(INDEX(A10:B11,1,1)+INDEX(A10:B11,2,1))))/2</f>
        <v>5.0869999999999714E-9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2.4997542997542998E-4</v>
      </c>
      <c r="L10" s="1" t="s">
        <v>23</v>
      </c>
      <c r="M10" s="4" t="e">
        <f>MAX(E14:E15)/20</f>
        <v>#REF!</v>
      </c>
      <c r="N10" s="6">
        <f>-E10</f>
        <v>2.4997542997542857E-4</v>
      </c>
      <c r="O10" s="6">
        <f>-E11</f>
        <v>2.4717444717444907E-4</v>
      </c>
      <c r="P10" s="6">
        <f>-E12</f>
        <v>1.8063882063882255E-4</v>
      </c>
    </row>
    <row r="11" spans="1:16" x14ac:dyDescent="0.2">
      <c r="A11" s="4">
        <v>-2.5000000000000001E-2</v>
      </c>
      <c r="B11" s="4">
        <v>-8.1532200000000003E-7</v>
      </c>
      <c r="C11" s="5"/>
      <c r="D11" s="1" t="s">
        <v>10</v>
      </c>
      <c r="E11" s="7">
        <f>-F11*1000/$D$7</f>
        <v>-2.4717444717444907E-4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5.0300000000000391E-9</v>
      </c>
      <c r="G11" s="5" t="s">
        <v>107</v>
      </c>
      <c r="H11" t="s">
        <v>108</v>
      </c>
      <c r="J11">
        <f t="shared" si="0"/>
        <v>-2.0383050000000001E-8</v>
      </c>
      <c r="K11" s="5">
        <f t="shared" si="1"/>
        <v>-4.0064963144963148E-2</v>
      </c>
      <c r="L11" s="1"/>
      <c r="M11" s="4" t="e">
        <f>-MAX(E15:E16)/20</f>
        <v>#REF!</v>
      </c>
      <c r="N11" s="6">
        <f>-E10</f>
        <v>2.4997542997542857E-4</v>
      </c>
      <c r="O11" s="6">
        <f>-E11</f>
        <v>2.4717444717444907E-4</v>
      </c>
      <c r="P11" s="6">
        <f>-E12</f>
        <v>1.8063882063882255E-4</v>
      </c>
    </row>
    <row r="12" spans="1:16" x14ac:dyDescent="0.2">
      <c r="A12" s="4">
        <v>-0.05</v>
      </c>
      <c r="B12" s="4">
        <v>-1.64745E-6</v>
      </c>
      <c r="C12" s="5"/>
      <c r="D12" s="1" t="s">
        <v>11</v>
      </c>
      <c r="E12" s="7">
        <f>-F12*1000/$D$7</f>
        <v>-1.8063882063882255E-4</v>
      </c>
      <c r="F12" s="3">
        <f>((INDEX(A131:B132,1,2)+INDEX(A131:B132,2,2))-((INDEX(A131:B132,1,2)-INDEX(A131:B132,2,2))/(INDEX(A131:B132,1,1)-INDEX(A131:B132,2,1))*(INDEX(A131:B132,1,1)+INDEX(A131:B132,2,1))))/2</f>
        <v>3.676000000000039E-9</v>
      </c>
      <c r="G12" t="s">
        <v>109</v>
      </c>
      <c r="H12" t="s">
        <v>110</v>
      </c>
      <c r="J12">
        <f t="shared" si="0"/>
        <v>-8.2372500000000005E-8</v>
      </c>
      <c r="K12" s="5">
        <f t="shared" si="1"/>
        <v>-8.0955773955773955E-2</v>
      </c>
      <c r="L12" s="1"/>
    </row>
    <row r="13" spans="1:16" x14ac:dyDescent="0.2">
      <c r="A13" s="4">
        <v>-7.4999999999999997E-2</v>
      </c>
      <c r="B13" s="4">
        <v>-2.5111739999999999E-6</v>
      </c>
      <c r="C13" s="5"/>
      <c r="E13" s="3" t="s">
        <v>53</v>
      </c>
      <c r="F13" s="5"/>
      <c r="J13">
        <f t="shared" si="0"/>
        <v>-1.8833805E-7</v>
      </c>
      <c r="K13" s="5">
        <f t="shared" si="1"/>
        <v>-0.12339921375921374</v>
      </c>
      <c r="L13" s="1" t="s">
        <v>24</v>
      </c>
      <c r="M13" s="6">
        <f>E14</f>
        <v>-1.4423716604651526E-4</v>
      </c>
      <c r="N13" s="6">
        <f>-MAX(E10:E12)/15</f>
        <v>1.2042588042588171E-5</v>
      </c>
    </row>
    <row r="14" spans="1:16" x14ac:dyDescent="0.2">
      <c r="A14" s="4">
        <v>-0.1</v>
      </c>
      <c r="B14" s="4">
        <v>-3.424502E-6</v>
      </c>
      <c r="C14" s="5"/>
      <c r="D14" s="1" t="s">
        <v>12</v>
      </c>
      <c r="E14" s="7">
        <f>F14</f>
        <v>-1.4423716604651526E-4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-1.4423716604651526E-4</v>
      </c>
      <c r="G14" s="5" t="s">
        <v>119</v>
      </c>
      <c r="H14" t="s">
        <v>120</v>
      </c>
      <c r="J14">
        <f t="shared" si="0"/>
        <v>-3.4245020000000004E-7</v>
      </c>
      <c r="K14" s="5">
        <f t="shared" si="1"/>
        <v>-0.16828019656019655</v>
      </c>
      <c r="L14" s="1"/>
      <c r="M14">
        <f>E14</f>
        <v>-1.4423716604651526E-4</v>
      </c>
      <c r="N14" s="6">
        <f>MAX(E10:E12)/15</f>
        <v>-1.2042588042588171E-5</v>
      </c>
    </row>
    <row r="15" spans="1:16" x14ac:dyDescent="0.2">
      <c r="A15" s="4">
        <v>-0.125</v>
      </c>
      <c r="B15" s="4">
        <v>-4.3962579999999998E-6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115</v>
      </c>
      <c r="H15" t="s">
        <v>116</v>
      </c>
      <c r="J15">
        <f t="shared" si="0"/>
        <v>-5.4953224999999998E-7</v>
      </c>
      <c r="K15" s="5">
        <f t="shared" si="1"/>
        <v>-0.21603233415233417</v>
      </c>
      <c r="L15" s="1"/>
      <c r="M15" s="6" t="e">
        <f>E15</f>
        <v>#REF!</v>
      </c>
      <c r="N15" s="6">
        <f>-MAX(E10:E12)/15</f>
        <v>1.2042588042588171E-5</v>
      </c>
    </row>
    <row r="16" spans="1:16" x14ac:dyDescent="0.2">
      <c r="A16" s="4">
        <v>-0.15</v>
      </c>
      <c r="B16" s="4">
        <v>-5.4293699999999997E-6</v>
      </c>
      <c r="C16" s="5"/>
      <c r="E16" s="3"/>
      <c r="J16">
        <f t="shared" si="0"/>
        <v>-8.1440549999999993E-7</v>
      </c>
      <c r="K16" s="5">
        <f t="shared" si="1"/>
        <v>-0.26679950859950857</v>
      </c>
      <c r="L16" s="1"/>
      <c r="M16" t="e">
        <f>E15</f>
        <v>#REF!</v>
      </c>
      <c r="N16" s="6">
        <f>MAX(E10:E12)/15</f>
        <v>-1.2042588042588171E-5</v>
      </c>
    </row>
    <row r="17" spans="1:19" x14ac:dyDescent="0.2">
      <c r="A17" s="4">
        <v>-0.17499999999999999</v>
      </c>
      <c r="B17" s="4">
        <v>-6.5208039999999996E-6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117</v>
      </c>
      <c r="J17">
        <f t="shared" si="0"/>
        <v>-1.1411406999999998E-6</v>
      </c>
      <c r="K17" s="5">
        <f t="shared" si="1"/>
        <v>-0.32043262899262898</v>
      </c>
      <c r="L17" s="1"/>
      <c r="N17" s="6"/>
    </row>
    <row r="18" spans="1:19" x14ac:dyDescent="0.2">
      <c r="A18" s="4">
        <v>-0.2</v>
      </c>
      <c r="B18" s="4">
        <v>-7.6875090000000001E-6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113</v>
      </c>
      <c r="J18">
        <f t="shared" si="0"/>
        <v>-1.5375018000000001E-6</v>
      </c>
      <c r="K18" s="5">
        <f t="shared" si="1"/>
        <v>-0.37776457002457003</v>
      </c>
      <c r="L18" s="1" t="s">
        <v>25</v>
      </c>
      <c r="M18" s="5">
        <v>0</v>
      </c>
      <c r="N18" s="5">
        <f>INDEX(K30:K91,MATCH(MAX(J30:J91),J30:J91,0),1)</f>
        <v>2.4717444717444717E-4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-8.9124749999999997E-6</v>
      </c>
      <c r="C19" s="25"/>
      <c r="D19" s="1"/>
      <c r="J19">
        <f t="shared" si="0"/>
        <v>-2.0053068750000002E-6</v>
      </c>
      <c r="K19" s="5">
        <f t="shared" si="1"/>
        <v>-0.43795945945945941</v>
      </c>
      <c r="L19" s="1"/>
      <c r="M19" s="5">
        <f>INDEX(A30:A91,MATCH(MAX(J30:J91),J30:J91,0),1)</f>
        <v>0</v>
      </c>
      <c r="N19" s="5">
        <f>INDEX(K30:K91,MATCH(MAX(J30:J91),J30:J91,0),1)</f>
        <v>2.4717444717444717E-4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-1.01943E-5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118</v>
      </c>
      <c r="J20">
        <f t="shared" si="0"/>
        <v>-2.548575E-6</v>
      </c>
      <c r="K20" s="5">
        <f t="shared" si="1"/>
        <v>-0.50094840294840293</v>
      </c>
      <c r="M20" s="5">
        <f>INDEX(A30:A91,MATCH(MAX(J30:J91),J30:J91,0),1)</f>
        <v>0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-1.1528879999999999E-5</v>
      </c>
      <c r="C21" s="25"/>
      <c r="D21" s="1" t="s">
        <v>17</v>
      </c>
      <c r="E21" s="8">
        <f>F21</f>
        <v>-3.9055675675675673E-5</v>
      </c>
      <c r="F21">
        <f>MAX(J91:J130)/D5/D7*1000</f>
        <v>-3.9055675675675673E-5</v>
      </c>
      <c r="G21" t="s">
        <v>114</v>
      </c>
      <c r="J21">
        <f t="shared" si="0"/>
        <v>-3.1704420000000001E-6</v>
      </c>
      <c r="K21" s="5">
        <f t="shared" si="1"/>
        <v>-0.5665297297297297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-1.2917569999999999E-5</v>
      </c>
      <c r="C22" s="5"/>
      <c r="J22">
        <f t="shared" si="0"/>
        <v>-3.8752709999999998E-6</v>
      </c>
      <c r="K22" s="5">
        <f t="shared" si="1"/>
        <v>-0.63477002457002452</v>
      </c>
      <c r="M22" s="5">
        <v>0</v>
      </c>
      <c r="N22" s="5">
        <f>INDEX(K91:K130,MATCH(MAX(J91:J130),J91:J130,0),1)</f>
        <v>7.8111351351351346E-2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-1.4359940000000001E-5</v>
      </c>
      <c r="C23" s="5"/>
      <c r="D23" s="1" t="s">
        <v>43</v>
      </c>
      <c r="E23" s="24">
        <f>E11*E14*E17/D5-E20</f>
        <v>0</v>
      </c>
      <c r="J23">
        <f t="shared" si="0"/>
        <v>-4.6669805000000004E-6</v>
      </c>
      <c r="K23" s="5">
        <f t="shared" si="1"/>
        <v>-0.70564815724815722</v>
      </c>
      <c r="M23" s="5">
        <f>INDEX(A91:A130,MATCH(MAX(J91:J130),J91:J130,0),1)</f>
        <v>0.05</v>
      </c>
      <c r="N23" s="5">
        <f>INDEX(K91:K130,MATCH(MAX(J91:J130),J91:J130,0),1)</f>
        <v>7.8111351351351346E-2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-1.5844859999999999E-5</v>
      </c>
      <c r="C24" s="5"/>
      <c r="E24" s="24" t="e">
        <f>E12*E15*E18/D5-E21</f>
        <v>#REF!</v>
      </c>
      <c r="J24">
        <f t="shared" si="0"/>
        <v>-5.5457009999999995E-6</v>
      </c>
      <c r="K24" s="5">
        <f t="shared" si="1"/>
        <v>-0.77861719901719895</v>
      </c>
      <c r="M24" s="5">
        <f>INDEX(A91:A130,MATCH(MAX(J91:J130),J91:J130,0),1)</f>
        <v>0.05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-1.7397650000000001E-5</v>
      </c>
      <c r="C25" s="26"/>
      <c r="J25">
        <f t="shared" si="0"/>
        <v>-6.5241187500000004E-6</v>
      </c>
      <c r="K25" s="5">
        <f t="shared" si="1"/>
        <v>-0.85492137592137596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-1.900323E-5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-7.6012920000000002E-6</v>
      </c>
      <c r="K26" s="5">
        <f t="shared" si="1"/>
        <v>-0.933819656019656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-2.0654020000000001E-5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-8.7779584999999995E-6</v>
      </c>
      <c r="K27" s="5">
        <f t="shared" si="1"/>
        <v>-1.0149395577395579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-2.2332629999999999E-5</v>
      </c>
      <c r="C28" s="5"/>
      <c r="J28">
        <f t="shared" si="0"/>
        <v>-1.00496835E-5</v>
      </c>
      <c r="K28" s="5">
        <f t="shared" si="1"/>
        <v>-1.0974265356265356</v>
      </c>
    </row>
    <row r="29" spans="1:19" x14ac:dyDescent="0.2">
      <c r="A29" s="4">
        <v>-0.47499999999999998</v>
      </c>
      <c r="B29" s="4">
        <v>-2.4052569999999999E-5</v>
      </c>
      <c r="C29" s="5"/>
      <c r="J29">
        <f t="shared" si="0"/>
        <v>-1.1424970749999998E-5</v>
      </c>
      <c r="K29" s="5">
        <f t="shared" si="1"/>
        <v>-1.1819444717444716</v>
      </c>
    </row>
    <row r="30" spans="1:19" x14ac:dyDescent="0.2">
      <c r="A30" s="4">
        <v>-0.5</v>
      </c>
      <c r="B30" s="4">
        <v>-2.5846139999999999E-5</v>
      </c>
      <c r="C30" s="5"/>
      <c r="J30">
        <f t="shared" si="0"/>
        <v>-1.292307E-5</v>
      </c>
      <c r="K30" s="5">
        <f t="shared" si="1"/>
        <v>-1.2700805896805898</v>
      </c>
    </row>
    <row r="31" spans="1:19" x14ac:dyDescent="0.2">
      <c r="A31" s="4">
        <v>-0.5</v>
      </c>
      <c r="B31" s="4">
        <v>-2.5890989999999999E-5</v>
      </c>
      <c r="C31" s="5"/>
      <c r="J31">
        <f t="shared" si="0"/>
        <v>-1.2945495E-5</v>
      </c>
      <c r="K31" s="5">
        <f t="shared" si="1"/>
        <v>-1.2722845208845208</v>
      </c>
    </row>
    <row r="32" spans="1:19" x14ac:dyDescent="0.2">
      <c r="A32" s="4">
        <v>-0.47499999999999998</v>
      </c>
      <c r="B32" s="4">
        <v>-2.4189480000000001E-5</v>
      </c>
      <c r="C32" s="5"/>
      <c r="J32">
        <f t="shared" si="0"/>
        <v>-1.1490003E-5</v>
      </c>
      <c r="K32" s="5">
        <f t="shared" si="1"/>
        <v>-1.1886722358722359</v>
      </c>
    </row>
    <row r="33" spans="1:11" x14ac:dyDescent="0.2">
      <c r="A33" s="4">
        <v>-0.45</v>
      </c>
      <c r="B33" s="4">
        <v>-2.25504E-5</v>
      </c>
      <c r="C33" s="5"/>
      <c r="J33">
        <f t="shared" si="0"/>
        <v>-1.014768E-5</v>
      </c>
      <c r="K33" s="5">
        <f t="shared" si="1"/>
        <v>-1.1081277641277643</v>
      </c>
    </row>
    <row r="34" spans="1:11" x14ac:dyDescent="0.2">
      <c r="A34" s="4">
        <v>-0.42499999999999999</v>
      </c>
      <c r="B34" s="4">
        <v>-2.089642E-5</v>
      </c>
      <c r="C34" s="5"/>
      <c r="J34">
        <f t="shared" si="0"/>
        <v>-8.8809784999999997E-6</v>
      </c>
      <c r="K34" s="5">
        <f t="shared" si="1"/>
        <v>-1.0268511056511056</v>
      </c>
    </row>
    <row r="35" spans="1:11" x14ac:dyDescent="0.2">
      <c r="A35" s="4">
        <v>-0.4</v>
      </c>
      <c r="B35" s="4">
        <v>-1.9299619999999999E-5</v>
      </c>
      <c r="C35" s="5"/>
      <c r="J35">
        <f t="shared" si="0"/>
        <v>-7.7198479999999998E-6</v>
      </c>
      <c r="K35" s="5">
        <f t="shared" si="1"/>
        <v>-0.94838427518427515</v>
      </c>
    </row>
    <row r="36" spans="1:11" x14ac:dyDescent="0.2">
      <c r="A36" s="4">
        <v>-0.375</v>
      </c>
      <c r="B36" s="4">
        <v>-1.772083E-5</v>
      </c>
      <c r="C36" s="5"/>
      <c r="J36">
        <f t="shared" si="0"/>
        <v>-6.6453112499999997E-6</v>
      </c>
      <c r="K36" s="5">
        <f t="shared" si="1"/>
        <v>-0.87080245700245695</v>
      </c>
    </row>
    <row r="37" spans="1:11" x14ac:dyDescent="0.2">
      <c r="A37" s="4">
        <v>-0.35</v>
      </c>
      <c r="B37" s="4">
        <v>-1.619364E-5</v>
      </c>
      <c r="C37" s="5"/>
      <c r="J37">
        <f t="shared" si="0"/>
        <v>-5.6677739999999999E-6</v>
      </c>
      <c r="K37" s="5">
        <f t="shared" si="1"/>
        <v>-0.79575626535626531</v>
      </c>
    </row>
    <row r="38" spans="1:11" x14ac:dyDescent="0.2">
      <c r="A38" s="4">
        <v>-0.32500000000000001</v>
      </c>
      <c r="B38" s="4">
        <v>-1.471477E-5</v>
      </c>
      <c r="C38" s="5"/>
      <c r="J38">
        <f t="shared" si="0"/>
        <v>-4.7823002499999998E-6</v>
      </c>
      <c r="K38" s="5">
        <f t="shared" si="1"/>
        <v>-0.72308452088452091</v>
      </c>
    </row>
    <row r="39" spans="1:11" x14ac:dyDescent="0.2">
      <c r="A39" s="4">
        <v>-0.3</v>
      </c>
      <c r="B39" s="4">
        <v>-1.3275020000000001E-5</v>
      </c>
      <c r="C39" s="5"/>
      <c r="J39">
        <f t="shared" si="0"/>
        <v>-3.9825060000000002E-6</v>
      </c>
      <c r="K39" s="5">
        <f t="shared" si="1"/>
        <v>-0.65233513513513519</v>
      </c>
    </row>
    <row r="40" spans="1:11" x14ac:dyDescent="0.2">
      <c r="A40" s="4">
        <v>-0.27500000000000002</v>
      </c>
      <c r="B40" s="4">
        <v>-1.188007E-5</v>
      </c>
      <c r="C40" s="5"/>
      <c r="J40">
        <f t="shared" si="0"/>
        <v>-3.26701925E-6</v>
      </c>
      <c r="K40" s="5">
        <f t="shared" si="1"/>
        <v>-0.58378722358722357</v>
      </c>
    </row>
    <row r="41" spans="1:11" x14ac:dyDescent="0.2">
      <c r="A41" s="4">
        <v>-0.25</v>
      </c>
      <c r="B41" s="4">
        <v>-1.0538259999999999E-5</v>
      </c>
      <c r="C41" s="5"/>
      <c r="J41">
        <f t="shared" si="0"/>
        <v>-2.6345649999999998E-6</v>
      </c>
      <c r="K41" s="5">
        <f t="shared" si="1"/>
        <v>-0.51785061425061418</v>
      </c>
    </row>
    <row r="42" spans="1:11" x14ac:dyDescent="0.2">
      <c r="A42" s="4">
        <v>-0.22500000000000001</v>
      </c>
      <c r="B42" s="4">
        <v>-9.2445930000000004E-6</v>
      </c>
      <c r="C42" s="5"/>
      <c r="J42">
        <f t="shared" si="0"/>
        <v>-2.080033425E-6</v>
      </c>
      <c r="K42" s="5">
        <f t="shared" si="1"/>
        <v>-0.45427975429975431</v>
      </c>
    </row>
    <row r="43" spans="1:11" x14ac:dyDescent="0.2">
      <c r="A43" s="4">
        <v>-0.2</v>
      </c>
      <c r="B43" s="4">
        <v>-8.0103810000000001E-6</v>
      </c>
      <c r="C43" s="5"/>
      <c r="J43">
        <f t="shared" si="0"/>
        <v>-1.6020762000000001E-6</v>
      </c>
      <c r="K43" s="5">
        <f t="shared" si="1"/>
        <v>-0.39363051597051602</v>
      </c>
    </row>
    <row r="44" spans="1:11" x14ac:dyDescent="0.2">
      <c r="A44" s="4">
        <v>-0.17499999999999999</v>
      </c>
      <c r="B44" s="4">
        <v>-6.8350910000000004E-6</v>
      </c>
      <c r="C44" s="5"/>
      <c r="J44">
        <f t="shared" si="0"/>
        <v>-1.196140925E-6</v>
      </c>
      <c r="K44" s="5">
        <f t="shared" si="1"/>
        <v>-0.33587670761670763</v>
      </c>
    </row>
    <row r="45" spans="1:11" x14ac:dyDescent="0.2">
      <c r="A45" s="4">
        <v>-0.15</v>
      </c>
      <c r="B45" s="4">
        <v>-5.7103829999999997E-6</v>
      </c>
      <c r="C45" s="5"/>
      <c r="J45">
        <f t="shared" si="0"/>
        <v>-8.565574499999999E-7</v>
      </c>
      <c r="K45" s="5">
        <f t="shared" si="1"/>
        <v>-0.28060850122850117</v>
      </c>
    </row>
    <row r="46" spans="1:11" x14ac:dyDescent="0.2">
      <c r="A46" s="4">
        <v>-0.125</v>
      </c>
      <c r="B46" s="4">
        <v>-4.6496530000000003E-6</v>
      </c>
      <c r="C46" s="5"/>
      <c r="J46">
        <f t="shared" si="0"/>
        <v>-5.8120662500000004E-7</v>
      </c>
      <c r="K46" s="5">
        <f t="shared" si="1"/>
        <v>-0.22848417690417691</v>
      </c>
    </row>
    <row r="47" spans="1:11" x14ac:dyDescent="0.2">
      <c r="A47" s="4">
        <v>-0.1</v>
      </c>
      <c r="B47" s="4">
        <v>-3.634105E-6</v>
      </c>
      <c r="C47" s="5"/>
      <c r="J47">
        <f t="shared" si="0"/>
        <v>-3.6341050000000001E-7</v>
      </c>
      <c r="K47" s="5">
        <f t="shared" si="1"/>
        <v>-0.17858009828009827</v>
      </c>
    </row>
    <row r="48" spans="1:11" x14ac:dyDescent="0.2">
      <c r="A48" s="4">
        <v>-7.4999999999999997E-2</v>
      </c>
      <c r="B48" s="4">
        <v>-2.6747489999999999E-6</v>
      </c>
      <c r="C48" s="5"/>
      <c r="J48">
        <f t="shared" si="0"/>
        <v>-2.0060617499999999E-7</v>
      </c>
      <c r="K48" s="5">
        <f t="shared" si="1"/>
        <v>-0.13143729729729728</v>
      </c>
    </row>
    <row r="49" spans="1:11" x14ac:dyDescent="0.2">
      <c r="A49" s="4">
        <v>-0.05</v>
      </c>
      <c r="B49" s="4">
        <v>-1.7503749999999999E-6</v>
      </c>
      <c r="C49" s="5"/>
      <c r="J49">
        <f t="shared" si="0"/>
        <v>-8.7518749999999997E-8</v>
      </c>
      <c r="K49" s="5">
        <f t="shared" si="1"/>
        <v>-8.6013513513513509E-2</v>
      </c>
    </row>
    <row r="50" spans="1:11" x14ac:dyDescent="0.2">
      <c r="A50" s="4">
        <v>-2.5000000000000001E-2</v>
      </c>
      <c r="B50" s="4">
        <v>-8.6679799999999995E-7</v>
      </c>
      <c r="C50" s="5"/>
      <c r="J50">
        <f t="shared" si="0"/>
        <v>-2.1669949999999999E-8</v>
      </c>
      <c r="K50" s="5">
        <f t="shared" si="1"/>
        <v>-4.2594496314496313E-2</v>
      </c>
    </row>
    <row r="51" spans="1:11" x14ac:dyDescent="0.2">
      <c r="A51" s="4">
        <v>0</v>
      </c>
      <c r="B51" s="4">
        <v>5.0300000000000002E-9</v>
      </c>
      <c r="C51" s="5"/>
      <c r="J51">
        <f t="shared" si="0"/>
        <v>0</v>
      </c>
      <c r="K51" s="5">
        <f t="shared" si="1"/>
        <v>2.4717444717444717E-4</v>
      </c>
    </row>
    <row r="52" spans="1:11" x14ac:dyDescent="0.2">
      <c r="A52" s="4">
        <v>2.5000000000000001E-2</v>
      </c>
      <c r="B52" s="4">
        <v>8.85426E-7</v>
      </c>
      <c r="C52" s="5"/>
      <c r="J52">
        <f t="shared" si="0"/>
        <v>-2.2135650000000001E-8</v>
      </c>
      <c r="K52" s="5">
        <f t="shared" si="1"/>
        <v>4.3509877149877155E-2</v>
      </c>
    </row>
    <row r="53" spans="1:11" x14ac:dyDescent="0.2">
      <c r="A53" s="4">
        <v>0.05</v>
      </c>
      <c r="B53" s="4">
        <v>1.7836430000000001E-6</v>
      </c>
      <c r="C53" s="5"/>
      <c r="J53">
        <f t="shared" si="0"/>
        <v>-8.9182150000000012E-8</v>
      </c>
      <c r="K53" s="5">
        <f t="shared" si="1"/>
        <v>8.7648304668304672E-2</v>
      </c>
    </row>
    <row r="54" spans="1:11" x14ac:dyDescent="0.2">
      <c r="A54" s="4">
        <v>7.4999999999999997E-2</v>
      </c>
      <c r="B54" s="4">
        <v>2.740138E-6</v>
      </c>
      <c r="C54" s="5"/>
      <c r="J54">
        <f t="shared" si="0"/>
        <v>-2.0551034999999999E-7</v>
      </c>
      <c r="K54" s="5">
        <f t="shared" si="1"/>
        <v>0.13465051597051597</v>
      </c>
    </row>
    <row r="55" spans="1:11" x14ac:dyDescent="0.2">
      <c r="A55" s="4">
        <v>0.1</v>
      </c>
      <c r="B55" s="4">
        <v>3.7537600000000001E-6</v>
      </c>
      <c r="C55" s="5"/>
      <c r="J55">
        <f t="shared" si="0"/>
        <v>-3.7537600000000001E-7</v>
      </c>
      <c r="K55" s="5">
        <f t="shared" si="1"/>
        <v>0.18445995085995087</v>
      </c>
    </row>
    <row r="56" spans="1:11" x14ac:dyDescent="0.2">
      <c r="A56" s="4">
        <v>0.125</v>
      </c>
      <c r="B56" s="4">
        <v>4.8447639999999996E-6</v>
      </c>
      <c r="C56" s="5"/>
      <c r="J56">
        <f t="shared" si="0"/>
        <v>-6.0559549999999995E-7</v>
      </c>
      <c r="K56" s="5">
        <f t="shared" si="1"/>
        <v>0.23807194103194101</v>
      </c>
    </row>
    <row r="57" spans="1:11" x14ac:dyDescent="0.2">
      <c r="A57" s="4">
        <v>0.15</v>
      </c>
      <c r="B57" s="4">
        <v>6.0251519999999999E-6</v>
      </c>
      <c r="C57" s="5"/>
      <c r="J57">
        <f t="shared" si="0"/>
        <v>-9.0377279999999994E-7</v>
      </c>
      <c r="K57" s="5">
        <f t="shared" si="1"/>
        <v>0.29607626535626536</v>
      </c>
    </row>
    <row r="58" spans="1:11" x14ac:dyDescent="0.2">
      <c r="A58" s="4">
        <v>0.17499999999999999</v>
      </c>
      <c r="B58" s="4">
        <v>7.2949100000000001E-6</v>
      </c>
      <c r="C58" s="5"/>
      <c r="J58">
        <f t="shared" si="0"/>
        <v>-1.2766092499999999E-6</v>
      </c>
      <c r="K58" s="5">
        <f t="shared" si="1"/>
        <v>0.35847223587223587</v>
      </c>
    </row>
    <row r="59" spans="1:11" x14ac:dyDescent="0.2">
      <c r="A59" s="4">
        <v>0.2</v>
      </c>
      <c r="B59" s="4">
        <v>8.664338E-6</v>
      </c>
      <c r="C59" s="5"/>
      <c r="J59">
        <f t="shared" si="0"/>
        <v>-1.7328676000000002E-6</v>
      </c>
      <c r="K59" s="5">
        <f t="shared" si="1"/>
        <v>0.42576599508599511</v>
      </c>
    </row>
    <row r="60" spans="1:11" x14ac:dyDescent="0.2">
      <c r="A60" s="4">
        <v>0.22500000000000001</v>
      </c>
      <c r="B60" s="4">
        <v>1.012194E-5</v>
      </c>
      <c r="C60" s="5"/>
      <c r="J60">
        <f t="shared" si="0"/>
        <v>-2.2774364999999998E-6</v>
      </c>
      <c r="K60" s="5">
        <f t="shared" si="1"/>
        <v>0.49739262899262898</v>
      </c>
    </row>
    <row r="61" spans="1:11" x14ac:dyDescent="0.2">
      <c r="A61" s="4">
        <v>0.25</v>
      </c>
      <c r="B61" s="4">
        <v>1.1719389999999999E-5</v>
      </c>
      <c r="C61" s="5"/>
      <c r="J61">
        <f t="shared" si="0"/>
        <v>-2.9298474999999998E-6</v>
      </c>
      <c r="K61" s="5">
        <f t="shared" si="1"/>
        <v>0.57589140049140053</v>
      </c>
    </row>
    <row r="62" spans="1:11" x14ac:dyDescent="0.2">
      <c r="A62" s="4">
        <v>0.27500000000000002</v>
      </c>
      <c r="B62" s="4">
        <v>1.335904E-5</v>
      </c>
      <c r="C62" s="5"/>
      <c r="J62">
        <f t="shared" si="0"/>
        <v>-3.6737360000000002E-6</v>
      </c>
      <c r="K62" s="5">
        <f t="shared" si="1"/>
        <v>0.65646388206388206</v>
      </c>
    </row>
    <row r="63" spans="1:11" x14ac:dyDescent="0.2">
      <c r="A63" s="4">
        <v>0.3</v>
      </c>
      <c r="B63" s="4">
        <v>1.512427E-5</v>
      </c>
      <c r="C63" s="5"/>
      <c r="J63">
        <f t="shared" si="0"/>
        <v>-4.5372809999999994E-6</v>
      </c>
      <c r="K63" s="5">
        <f t="shared" si="1"/>
        <v>0.743207371007371</v>
      </c>
    </row>
    <row r="64" spans="1:11" x14ac:dyDescent="0.2">
      <c r="A64" s="4">
        <v>0.32500000000000001</v>
      </c>
      <c r="B64" s="4">
        <v>1.6988000000000001E-5</v>
      </c>
      <c r="C64" s="5"/>
      <c r="J64">
        <f t="shared" si="0"/>
        <v>-5.5211000000000004E-6</v>
      </c>
      <c r="K64" s="5">
        <f t="shared" si="1"/>
        <v>0.83479115479115473</v>
      </c>
    </row>
    <row r="65" spans="1:11" x14ac:dyDescent="0.2">
      <c r="A65" s="4">
        <v>0.35</v>
      </c>
      <c r="B65" s="4">
        <v>1.8949749999999999E-5</v>
      </c>
      <c r="C65" s="5"/>
      <c r="J65">
        <f t="shared" si="0"/>
        <v>-6.6324124999999994E-6</v>
      </c>
      <c r="K65" s="5">
        <f t="shared" si="1"/>
        <v>0.93119164619164607</v>
      </c>
    </row>
    <row r="66" spans="1:11" x14ac:dyDescent="0.2">
      <c r="A66" s="4">
        <v>0.375</v>
      </c>
      <c r="B66" s="4">
        <v>2.1024599999999999E-5</v>
      </c>
      <c r="C66" s="5"/>
      <c r="J66">
        <f t="shared" si="0"/>
        <v>-7.8842249999999999E-6</v>
      </c>
      <c r="K66" s="5">
        <f t="shared" si="1"/>
        <v>1.033149877149877</v>
      </c>
    </row>
    <row r="67" spans="1:11" x14ac:dyDescent="0.2">
      <c r="A67" s="4">
        <v>0.4</v>
      </c>
      <c r="B67" s="4">
        <v>2.3203639999999999E-5</v>
      </c>
      <c r="C67" s="5"/>
      <c r="J67">
        <f t="shared" si="0"/>
        <v>-9.2814560000000005E-6</v>
      </c>
      <c r="K67" s="5">
        <f t="shared" si="1"/>
        <v>1.1402280098280098</v>
      </c>
    </row>
    <row r="68" spans="1:11" x14ac:dyDescent="0.2">
      <c r="A68" s="4">
        <v>0.42499999999999999</v>
      </c>
      <c r="B68" s="4">
        <v>2.548731E-5</v>
      </c>
      <c r="C68" s="5"/>
      <c r="J68">
        <f t="shared" si="0"/>
        <v>-1.0832106749999999E-5</v>
      </c>
      <c r="K68" s="5">
        <f t="shared" si="1"/>
        <v>1.2524476658476658</v>
      </c>
    </row>
    <row r="69" spans="1:11" x14ac:dyDescent="0.2">
      <c r="A69" s="4">
        <v>0.45</v>
      </c>
      <c r="B69" s="4">
        <v>2.7975289999999999E-5</v>
      </c>
      <c r="C69" s="5"/>
      <c r="J69">
        <f t="shared" si="0"/>
        <v>-1.2588880499999999E-5</v>
      </c>
      <c r="K69" s="5">
        <f t="shared" si="1"/>
        <v>1.3747071253071252</v>
      </c>
    </row>
    <row r="70" spans="1:11" x14ac:dyDescent="0.2">
      <c r="A70" s="4">
        <v>0.47499999999999998</v>
      </c>
      <c r="B70" s="4">
        <v>3.05125E-5</v>
      </c>
      <c r="C70" s="5"/>
      <c r="J70">
        <f t="shared" si="0"/>
        <v>-1.4493437499999998E-5</v>
      </c>
      <c r="K70" s="5">
        <f t="shared" si="1"/>
        <v>1.4993857493857492</v>
      </c>
    </row>
    <row r="71" spans="1:11" x14ac:dyDescent="0.2">
      <c r="A71" s="4">
        <v>0.5</v>
      </c>
      <c r="B71" s="4">
        <v>3.3283259999999998E-5</v>
      </c>
      <c r="C71" s="5"/>
      <c r="J71">
        <f t="shared" si="0"/>
        <v>-1.6641629999999999E-5</v>
      </c>
      <c r="K71" s="5">
        <f t="shared" si="1"/>
        <v>1.6355410319410317</v>
      </c>
    </row>
    <row r="72" spans="1:11" x14ac:dyDescent="0.2">
      <c r="A72" s="4">
        <v>0.52500000000000002</v>
      </c>
      <c r="B72" s="4">
        <v>3.61385E-5</v>
      </c>
      <c r="C72" s="5"/>
      <c r="J72">
        <f t="shared" si="0"/>
        <v>-1.89727125E-5</v>
      </c>
      <c r="K72" s="5">
        <f t="shared" si="1"/>
        <v>1.7758476658476656</v>
      </c>
    </row>
    <row r="73" spans="1:11" x14ac:dyDescent="0.2">
      <c r="A73" s="4">
        <v>0.55000000000000004</v>
      </c>
      <c r="B73" s="4">
        <v>3.9153919999999999E-5</v>
      </c>
      <c r="C73" s="5"/>
      <c r="J73">
        <f t="shared" si="0"/>
        <v>-2.1534656000000002E-5</v>
      </c>
      <c r="K73" s="5">
        <f t="shared" si="1"/>
        <v>1.924025552825553</v>
      </c>
    </row>
    <row r="74" spans="1:11" x14ac:dyDescent="0.2">
      <c r="A74" s="4">
        <v>0.57499999999999996</v>
      </c>
      <c r="B74" s="4">
        <v>4.2363239999999997E-5</v>
      </c>
      <c r="C74" s="5"/>
      <c r="J74">
        <f t="shared" ref="J74:J137" si="2">-(B74*A74)</f>
        <v>-2.4358862999999997E-5</v>
      </c>
      <c r="K74" s="5">
        <f t="shared" ref="K74:K137" si="3">B74*1000/$D$7</f>
        <v>2.0817316953316953</v>
      </c>
    </row>
    <row r="75" spans="1:11" x14ac:dyDescent="0.2">
      <c r="A75" s="4">
        <v>0.6</v>
      </c>
      <c r="B75" s="4">
        <v>4.5753849999999999E-5</v>
      </c>
      <c r="C75" s="5"/>
      <c r="J75">
        <f t="shared" si="2"/>
        <v>-2.7452309999999999E-5</v>
      </c>
      <c r="K75" s="5">
        <f t="shared" si="3"/>
        <v>2.2483464373464375</v>
      </c>
    </row>
    <row r="76" spans="1:11" x14ac:dyDescent="0.2">
      <c r="A76" s="4">
        <v>0.625</v>
      </c>
      <c r="B76" s="4">
        <v>4.9396320000000001E-5</v>
      </c>
      <c r="C76" s="5"/>
      <c r="J76">
        <f t="shared" si="2"/>
        <v>-3.08727E-5</v>
      </c>
      <c r="K76" s="5">
        <f t="shared" si="3"/>
        <v>2.4273375921375924</v>
      </c>
    </row>
    <row r="77" spans="1:11" x14ac:dyDescent="0.2">
      <c r="A77" s="4">
        <v>0.65</v>
      </c>
      <c r="B77" s="4">
        <v>5.314984E-5</v>
      </c>
      <c r="C77" s="5"/>
      <c r="J77">
        <f t="shared" si="2"/>
        <v>-3.4547396000000003E-5</v>
      </c>
      <c r="K77" s="5">
        <f t="shared" si="3"/>
        <v>2.6117857493857493</v>
      </c>
    </row>
    <row r="78" spans="1:11" x14ac:dyDescent="0.2">
      <c r="A78" s="4">
        <v>0.67500000000000004</v>
      </c>
      <c r="B78" s="4">
        <v>5.717809E-5</v>
      </c>
      <c r="C78" s="5"/>
      <c r="J78">
        <f t="shared" si="2"/>
        <v>-3.8595210750000004E-5</v>
      </c>
      <c r="K78" s="5">
        <f t="shared" si="3"/>
        <v>2.8097341523341526</v>
      </c>
    </row>
    <row r="79" spans="1:11" x14ac:dyDescent="0.2">
      <c r="A79" s="4">
        <v>0.7</v>
      </c>
      <c r="B79" s="4">
        <v>6.1290160000000002E-5</v>
      </c>
      <c r="C79" s="5"/>
      <c r="J79">
        <f t="shared" si="2"/>
        <v>-4.2903111999999999E-5</v>
      </c>
      <c r="K79" s="5">
        <f t="shared" si="3"/>
        <v>3.0118014742014743</v>
      </c>
    </row>
    <row r="80" spans="1:11" x14ac:dyDescent="0.2">
      <c r="A80" s="4">
        <v>0.72499999999999998</v>
      </c>
      <c r="B80" s="4">
        <v>6.5819129999999997E-5</v>
      </c>
      <c r="C80" s="5"/>
      <c r="J80">
        <f t="shared" si="2"/>
        <v>-4.7718869249999996E-5</v>
      </c>
      <c r="K80" s="5">
        <f t="shared" si="3"/>
        <v>3.2343552825552826</v>
      </c>
    </row>
    <row r="81" spans="1:11" x14ac:dyDescent="0.2">
      <c r="A81" s="4">
        <v>0.75</v>
      </c>
      <c r="B81" s="4">
        <v>7.0533850000000002E-5</v>
      </c>
      <c r="C81" s="5"/>
      <c r="J81">
        <f t="shared" si="2"/>
        <v>-5.2900387500000002E-5</v>
      </c>
      <c r="K81" s="5">
        <f t="shared" si="3"/>
        <v>3.4660368550368554</v>
      </c>
    </row>
    <row r="82" spans="1:11" x14ac:dyDescent="0.2">
      <c r="A82" s="4">
        <v>0.77500000000000002</v>
      </c>
      <c r="B82" s="4">
        <v>7.5481000000000005E-5</v>
      </c>
      <c r="C82" s="5"/>
      <c r="J82">
        <f t="shared" si="2"/>
        <v>-5.8497775000000006E-5</v>
      </c>
      <c r="K82" s="5">
        <f t="shared" si="3"/>
        <v>3.7091400491400495</v>
      </c>
    </row>
    <row r="83" spans="1:11" x14ac:dyDescent="0.2">
      <c r="A83" s="4">
        <v>0.8</v>
      </c>
      <c r="B83" s="4">
        <v>8.0688840000000002E-5</v>
      </c>
      <c r="C83" s="5"/>
      <c r="J83">
        <f t="shared" si="2"/>
        <v>-6.455107200000001E-5</v>
      </c>
      <c r="K83" s="5">
        <f t="shared" si="3"/>
        <v>3.9650535626535626</v>
      </c>
    </row>
    <row r="84" spans="1:11" x14ac:dyDescent="0.2">
      <c r="A84" s="4">
        <v>0.82499999999999996</v>
      </c>
      <c r="B84" s="4">
        <v>8.6435019999999996E-5</v>
      </c>
      <c r="C84" s="5"/>
      <c r="J84">
        <f t="shared" si="2"/>
        <v>-7.1308891499999991E-5</v>
      </c>
      <c r="K84" s="5">
        <f t="shared" si="3"/>
        <v>4.24742113022113</v>
      </c>
    </row>
    <row r="85" spans="1:11" x14ac:dyDescent="0.2">
      <c r="A85" s="4">
        <v>0.85</v>
      </c>
      <c r="B85" s="4">
        <v>9.2585239999999999E-5</v>
      </c>
      <c r="C85" s="5"/>
      <c r="J85">
        <f t="shared" si="2"/>
        <v>-7.8697453999999997E-5</v>
      </c>
      <c r="K85" s="5">
        <f t="shared" si="3"/>
        <v>4.549643243243243</v>
      </c>
    </row>
    <row r="86" spans="1:11" x14ac:dyDescent="0.2">
      <c r="A86" s="4">
        <v>0.875</v>
      </c>
      <c r="B86" s="4">
        <v>9.9224399999999998E-5</v>
      </c>
      <c r="C86" s="5"/>
      <c r="J86">
        <f t="shared" si="2"/>
        <v>-8.6821349999999998E-5</v>
      </c>
      <c r="K86" s="5">
        <f t="shared" si="3"/>
        <v>4.8758918918918921</v>
      </c>
    </row>
    <row r="87" spans="1:11" x14ac:dyDescent="0.2">
      <c r="A87" s="4">
        <v>0.9</v>
      </c>
      <c r="B87" s="4">
        <v>1.0745209999999999E-4</v>
      </c>
      <c r="C87" s="5"/>
      <c r="J87">
        <f t="shared" si="2"/>
        <v>-9.670689E-5</v>
      </c>
      <c r="K87" s="5">
        <f t="shared" si="3"/>
        <v>5.2802014742014736</v>
      </c>
    </row>
    <row r="88" spans="1:11" x14ac:dyDescent="0.2">
      <c r="A88" s="4">
        <v>0.92500000000000004</v>
      </c>
      <c r="B88" s="4">
        <v>1.1515910000000001E-4</v>
      </c>
      <c r="C88" s="5"/>
      <c r="J88">
        <f t="shared" si="2"/>
        <v>-1.0652216750000002E-4</v>
      </c>
      <c r="K88" s="5">
        <f t="shared" si="3"/>
        <v>5.6589238329238327</v>
      </c>
    </row>
    <row r="89" spans="1:11" x14ac:dyDescent="0.2">
      <c r="A89" s="4">
        <v>0.95</v>
      </c>
      <c r="B89" s="4">
        <v>1.2384019999999999E-4</v>
      </c>
      <c r="C89" s="5"/>
      <c r="J89">
        <f t="shared" si="2"/>
        <v>-1.1764818999999998E-4</v>
      </c>
      <c r="K89" s="5">
        <f t="shared" si="3"/>
        <v>6.0855135135135132</v>
      </c>
    </row>
    <row r="90" spans="1:11" x14ac:dyDescent="0.2">
      <c r="A90" s="4">
        <v>0.97499999999999998</v>
      </c>
      <c r="B90" s="4">
        <v>1.3359670000000001E-4</v>
      </c>
      <c r="C90" s="5"/>
      <c r="J90">
        <f t="shared" si="2"/>
        <v>-1.302567825E-4</v>
      </c>
      <c r="K90" s="5">
        <f t="shared" si="3"/>
        <v>6.5649484029484038</v>
      </c>
    </row>
    <row r="91" spans="1:11" x14ac:dyDescent="0.2">
      <c r="A91" s="4">
        <v>1</v>
      </c>
      <c r="B91" s="4">
        <v>1.4467319999999999E-4</v>
      </c>
      <c r="C91" s="5"/>
      <c r="J91">
        <f t="shared" si="2"/>
        <v>-1.4467319999999999E-4</v>
      </c>
      <c r="K91" s="5">
        <f t="shared" si="3"/>
        <v>7.1092481572481576</v>
      </c>
    </row>
    <row r="92" spans="1:11" x14ac:dyDescent="0.2">
      <c r="A92" s="4">
        <v>1</v>
      </c>
      <c r="B92" s="4">
        <v>1.4620679999999999E-4</v>
      </c>
      <c r="C92" s="5"/>
      <c r="J92">
        <f t="shared" si="2"/>
        <v>-1.4620679999999999E-4</v>
      </c>
      <c r="K92" s="5">
        <f t="shared" si="3"/>
        <v>7.1846093366093369</v>
      </c>
    </row>
    <row r="93" spans="1:11" x14ac:dyDescent="0.2">
      <c r="A93" s="4">
        <v>0.97499999999999998</v>
      </c>
      <c r="B93" s="4">
        <v>1.3705710000000001E-4</v>
      </c>
      <c r="C93" s="5"/>
      <c r="J93">
        <f t="shared" si="2"/>
        <v>-1.336306725E-4</v>
      </c>
      <c r="K93" s="5">
        <f t="shared" si="3"/>
        <v>6.7349926289926296</v>
      </c>
    </row>
    <row r="94" spans="1:11" x14ac:dyDescent="0.2">
      <c r="A94" s="4">
        <v>0.95</v>
      </c>
      <c r="B94" s="4">
        <v>1.280748E-4</v>
      </c>
      <c r="C94" s="5"/>
      <c r="J94">
        <f t="shared" si="2"/>
        <v>-1.2167105999999998E-4</v>
      </c>
      <c r="K94" s="5">
        <f t="shared" si="3"/>
        <v>6.2936019656019653</v>
      </c>
    </row>
    <row r="95" spans="1:11" x14ac:dyDescent="0.2">
      <c r="A95" s="4">
        <v>0.92500000000000004</v>
      </c>
      <c r="B95" s="4">
        <v>1.194623E-4</v>
      </c>
      <c r="C95" s="5"/>
      <c r="J95">
        <f t="shared" si="2"/>
        <v>-1.1050262750000001E-4</v>
      </c>
      <c r="K95" s="5">
        <f t="shared" si="3"/>
        <v>5.8703832923832922</v>
      </c>
    </row>
    <row r="96" spans="1:11" x14ac:dyDescent="0.2">
      <c r="A96" s="4">
        <v>0.9</v>
      </c>
      <c r="B96" s="4">
        <v>1.113299E-4</v>
      </c>
      <c r="C96" s="5"/>
      <c r="J96">
        <f t="shared" si="2"/>
        <v>-1.0019691E-4</v>
      </c>
      <c r="K96" s="5">
        <f t="shared" si="3"/>
        <v>5.4707567567567565</v>
      </c>
    </row>
    <row r="97" spans="1:11" x14ac:dyDescent="0.2">
      <c r="A97" s="4">
        <v>0.875</v>
      </c>
      <c r="B97" s="4">
        <v>1.038256E-4</v>
      </c>
      <c r="C97" s="5"/>
      <c r="J97">
        <f t="shared" si="2"/>
        <v>-9.0847400000000007E-5</v>
      </c>
      <c r="K97" s="5">
        <f t="shared" si="3"/>
        <v>5.1019950859950862</v>
      </c>
    </row>
    <row r="98" spans="1:11" x14ac:dyDescent="0.2">
      <c r="A98" s="4">
        <v>0.85</v>
      </c>
      <c r="B98" s="4">
        <v>9.6480559999999996E-5</v>
      </c>
      <c r="C98" s="5"/>
      <c r="J98">
        <f t="shared" si="2"/>
        <v>-8.2008476E-5</v>
      </c>
      <c r="K98" s="5">
        <f t="shared" si="3"/>
        <v>4.7410594594594588</v>
      </c>
    </row>
    <row r="99" spans="1:11" x14ac:dyDescent="0.2">
      <c r="A99" s="4">
        <v>0.82499999999999996</v>
      </c>
      <c r="B99" s="4">
        <v>9.0111859999999998E-5</v>
      </c>
      <c r="C99" s="5"/>
      <c r="J99">
        <f t="shared" si="2"/>
        <v>-7.4342284499999989E-5</v>
      </c>
      <c r="K99" s="5">
        <f t="shared" si="3"/>
        <v>4.4281012285012284</v>
      </c>
    </row>
    <row r="100" spans="1:11" x14ac:dyDescent="0.2">
      <c r="A100" s="4">
        <v>0.8</v>
      </c>
      <c r="B100" s="4">
        <v>8.4072530000000001E-5</v>
      </c>
      <c r="C100" s="5"/>
      <c r="J100">
        <f t="shared" si="2"/>
        <v>-6.7258023999999998E-5</v>
      </c>
      <c r="K100" s="5">
        <f t="shared" si="3"/>
        <v>4.1313282555282562</v>
      </c>
    </row>
    <row r="101" spans="1:11" x14ac:dyDescent="0.2">
      <c r="A101" s="4">
        <v>0.77500000000000002</v>
      </c>
      <c r="B101" s="4">
        <v>7.8370100000000004E-5</v>
      </c>
      <c r="C101" s="5"/>
      <c r="J101">
        <f t="shared" si="2"/>
        <v>-6.0736827500000003E-5</v>
      </c>
      <c r="K101" s="5">
        <f t="shared" si="3"/>
        <v>3.8511105651105648</v>
      </c>
    </row>
    <row r="102" spans="1:11" x14ac:dyDescent="0.2">
      <c r="A102" s="4">
        <v>0.75</v>
      </c>
      <c r="B102" s="4">
        <v>7.3011280000000002E-5</v>
      </c>
      <c r="C102" s="5"/>
      <c r="J102">
        <f t="shared" si="2"/>
        <v>-5.4758459999999998E-5</v>
      </c>
      <c r="K102" s="5">
        <f t="shared" si="3"/>
        <v>3.5877778869778867</v>
      </c>
    </row>
    <row r="103" spans="1:11" x14ac:dyDescent="0.2">
      <c r="A103" s="4">
        <v>0.72499999999999998</v>
      </c>
      <c r="B103" s="4">
        <v>6.7915699999999998E-5</v>
      </c>
      <c r="C103" s="5"/>
      <c r="J103">
        <f t="shared" si="2"/>
        <v>-4.9238882499999996E-5</v>
      </c>
      <c r="K103" s="5">
        <f t="shared" si="3"/>
        <v>3.3373808353808352</v>
      </c>
    </row>
    <row r="104" spans="1:11" x14ac:dyDescent="0.2">
      <c r="A104" s="4">
        <v>0.7</v>
      </c>
      <c r="B104" s="4">
        <v>6.3099539999999997E-5</v>
      </c>
      <c r="C104" s="5"/>
      <c r="J104">
        <f t="shared" si="2"/>
        <v>-4.4169677999999998E-5</v>
      </c>
      <c r="K104" s="5">
        <f t="shared" si="3"/>
        <v>3.1007144963144961</v>
      </c>
    </row>
    <row r="105" spans="1:11" x14ac:dyDescent="0.2">
      <c r="A105" s="4">
        <v>0.67500000000000004</v>
      </c>
      <c r="B105" s="4">
        <v>5.8589820000000001E-5</v>
      </c>
      <c r="C105" s="5"/>
      <c r="J105">
        <f t="shared" si="2"/>
        <v>-3.9548128500000003E-5</v>
      </c>
      <c r="K105" s="5">
        <f t="shared" si="3"/>
        <v>2.879106633906634</v>
      </c>
    </row>
    <row r="106" spans="1:11" x14ac:dyDescent="0.2">
      <c r="A106" s="4">
        <v>0.65</v>
      </c>
      <c r="B106" s="4">
        <v>5.427494E-5</v>
      </c>
      <c r="C106" s="5"/>
      <c r="J106">
        <f t="shared" si="2"/>
        <v>-3.5278711000000002E-5</v>
      </c>
      <c r="K106" s="5">
        <f t="shared" si="3"/>
        <v>2.6670732186732189</v>
      </c>
    </row>
    <row r="107" spans="1:11" x14ac:dyDescent="0.2">
      <c r="A107" s="4">
        <v>0.625</v>
      </c>
      <c r="B107" s="4">
        <v>5.0203179999999999E-5</v>
      </c>
      <c r="C107" s="5"/>
      <c r="J107">
        <f t="shared" si="2"/>
        <v>-3.1376987499999997E-5</v>
      </c>
      <c r="K107" s="5">
        <f t="shared" si="3"/>
        <v>2.466986732186732</v>
      </c>
    </row>
    <row r="108" spans="1:11" x14ac:dyDescent="0.2">
      <c r="A108" s="4">
        <v>0.6</v>
      </c>
      <c r="B108" s="4">
        <v>4.6352939999999997E-5</v>
      </c>
      <c r="C108" s="5"/>
      <c r="J108">
        <f t="shared" si="2"/>
        <v>-2.7811763999999998E-5</v>
      </c>
      <c r="K108" s="5">
        <f t="shared" si="3"/>
        <v>2.2777857493857492</v>
      </c>
    </row>
    <row r="109" spans="1:11" x14ac:dyDescent="0.2">
      <c r="A109" s="4">
        <v>0.57499999999999996</v>
      </c>
      <c r="B109" s="4">
        <v>4.2705940000000003E-5</v>
      </c>
      <c r="C109" s="5"/>
      <c r="J109">
        <f t="shared" si="2"/>
        <v>-2.4555915499999999E-5</v>
      </c>
      <c r="K109" s="5">
        <f t="shared" si="3"/>
        <v>2.0985719901719904</v>
      </c>
    </row>
    <row r="110" spans="1:11" x14ac:dyDescent="0.2">
      <c r="A110" s="4">
        <v>0.55000000000000004</v>
      </c>
      <c r="B110" s="4">
        <v>3.933264E-5</v>
      </c>
      <c r="C110" s="5"/>
      <c r="J110">
        <f t="shared" si="2"/>
        <v>-2.1632952000000003E-5</v>
      </c>
      <c r="K110" s="5">
        <f t="shared" si="3"/>
        <v>1.9328078624078624</v>
      </c>
    </row>
    <row r="111" spans="1:11" x14ac:dyDescent="0.2">
      <c r="A111" s="4">
        <v>0.52500000000000002</v>
      </c>
      <c r="B111" s="4">
        <v>3.6146750000000001E-5</v>
      </c>
      <c r="C111" s="5"/>
      <c r="J111">
        <f t="shared" si="2"/>
        <v>-1.8977043750000003E-5</v>
      </c>
      <c r="K111" s="5">
        <f t="shared" si="3"/>
        <v>1.7762530712530711</v>
      </c>
    </row>
    <row r="112" spans="1:11" x14ac:dyDescent="0.2">
      <c r="A112" s="4">
        <v>0.5</v>
      </c>
      <c r="B112" s="4">
        <v>3.318566E-5</v>
      </c>
      <c r="C112" s="5"/>
      <c r="J112">
        <f t="shared" si="2"/>
        <v>-1.659283E-5</v>
      </c>
      <c r="K112" s="5">
        <f t="shared" si="3"/>
        <v>1.6307449631449631</v>
      </c>
    </row>
    <row r="113" spans="1:11" x14ac:dyDescent="0.2">
      <c r="A113" s="4">
        <v>0.47499999999999998</v>
      </c>
      <c r="B113" s="4">
        <v>3.0363050000000001E-5</v>
      </c>
      <c r="C113" s="5"/>
      <c r="J113">
        <f t="shared" si="2"/>
        <v>-1.4422448749999999E-5</v>
      </c>
      <c r="K113" s="5">
        <f t="shared" si="3"/>
        <v>1.4920417690417689</v>
      </c>
    </row>
    <row r="114" spans="1:11" x14ac:dyDescent="0.2">
      <c r="A114" s="4">
        <v>0.45</v>
      </c>
      <c r="B114" s="4">
        <v>2.773639E-5</v>
      </c>
      <c r="C114" s="5"/>
      <c r="J114">
        <f t="shared" si="2"/>
        <v>-1.24813755E-5</v>
      </c>
      <c r="K114" s="5">
        <f t="shared" si="3"/>
        <v>1.3629675675675677</v>
      </c>
    </row>
    <row r="115" spans="1:11" x14ac:dyDescent="0.2">
      <c r="A115" s="4">
        <v>0.42499999999999999</v>
      </c>
      <c r="B115" s="4">
        <v>2.5250590000000001E-5</v>
      </c>
      <c r="C115" s="5"/>
      <c r="J115">
        <f t="shared" si="2"/>
        <v>-1.0731500750000001E-5</v>
      </c>
      <c r="K115" s="5">
        <f t="shared" si="3"/>
        <v>1.2408152334152334</v>
      </c>
    </row>
    <row r="116" spans="1:11" x14ac:dyDescent="0.2">
      <c r="A116" s="4">
        <v>0.4</v>
      </c>
      <c r="B116" s="4">
        <v>2.2902399999999999E-5</v>
      </c>
      <c r="C116" s="5"/>
      <c r="J116">
        <f t="shared" si="2"/>
        <v>-9.1609599999999998E-6</v>
      </c>
      <c r="K116" s="5">
        <f t="shared" si="3"/>
        <v>1.1254250614250614</v>
      </c>
    </row>
    <row r="117" spans="1:11" x14ac:dyDescent="0.2">
      <c r="A117" s="4">
        <v>0.375</v>
      </c>
      <c r="B117" s="4">
        <v>2.067121E-5</v>
      </c>
      <c r="C117" s="5"/>
      <c r="J117">
        <f t="shared" si="2"/>
        <v>-7.7517037500000009E-6</v>
      </c>
      <c r="K117" s="5">
        <f t="shared" si="3"/>
        <v>1.0157842751842752</v>
      </c>
    </row>
    <row r="118" spans="1:11" x14ac:dyDescent="0.2">
      <c r="A118" s="4">
        <v>0.35</v>
      </c>
      <c r="B118" s="4">
        <v>1.8564830000000001E-5</v>
      </c>
      <c r="C118" s="5"/>
      <c r="J118">
        <f t="shared" si="2"/>
        <v>-6.4976905000000003E-6</v>
      </c>
      <c r="K118" s="5">
        <f t="shared" si="3"/>
        <v>0.91227665847665851</v>
      </c>
    </row>
    <row r="119" spans="1:11" x14ac:dyDescent="0.2">
      <c r="A119" s="4">
        <v>0.32500000000000001</v>
      </c>
      <c r="B119" s="4">
        <v>1.6564420000000002E-5</v>
      </c>
      <c r="C119" s="5"/>
      <c r="J119">
        <f t="shared" si="2"/>
        <v>-5.3834365000000007E-6</v>
      </c>
      <c r="K119" s="5">
        <f t="shared" si="3"/>
        <v>0.81397641277641297</v>
      </c>
    </row>
    <row r="120" spans="1:11" x14ac:dyDescent="0.2">
      <c r="A120" s="4">
        <v>0.3</v>
      </c>
      <c r="B120" s="4">
        <v>1.46713E-5</v>
      </c>
      <c r="C120" s="5"/>
      <c r="J120">
        <f t="shared" si="2"/>
        <v>-4.4013900000000001E-6</v>
      </c>
      <c r="K120" s="5">
        <f t="shared" si="3"/>
        <v>0.7209484029484029</v>
      </c>
    </row>
    <row r="121" spans="1:11" x14ac:dyDescent="0.2">
      <c r="A121" s="4">
        <v>0.27500000000000002</v>
      </c>
      <c r="B121" s="4">
        <v>1.288944E-5</v>
      </c>
      <c r="C121" s="5"/>
      <c r="J121">
        <f t="shared" si="2"/>
        <v>-3.5445960000000002E-6</v>
      </c>
      <c r="K121" s="5">
        <f t="shared" si="3"/>
        <v>0.63338771498771496</v>
      </c>
    </row>
    <row r="122" spans="1:11" x14ac:dyDescent="0.2">
      <c r="A122" s="4">
        <v>0.25</v>
      </c>
      <c r="B122" s="4">
        <v>1.1224E-5</v>
      </c>
      <c r="C122" s="5"/>
      <c r="J122">
        <f t="shared" si="2"/>
        <v>-2.8059999999999999E-6</v>
      </c>
      <c r="K122" s="5">
        <f t="shared" si="3"/>
        <v>0.5515479115479115</v>
      </c>
    </row>
    <row r="123" spans="1:11" x14ac:dyDescent="0.2">
      <c r="A123" s="4">
        <v>0.22500000000000001</v>
      </c>
      <c r="B123" s="4">
        <v>9.6027390000000004E-6</v>
      </c>
      <c r="C123" s="5"/>
      <c r="J123">
        <f t="shared" si="2"/>
        <v>-2.160616275E-6</v>
      </c>
      <c r="K123" s="5">
        <f t="shared" si="3"/>
        <v>0.4718790663390664</v>
      </c>
    </row>
    <row r="124" spans="1:11" x14ac:dyDescent="0.2">
      <c r="A124" s="4">
        <v>0.2</v>
      </c>
      <c r="B124" s="4">
        <v>8.1560620000000008E-6</v>
      </c>
      <c r="C124" s="5"/>
      <c r="J124">
        <f t="shared" si="2"/>
        <v>-1.6312124000000002E-6</v>
      </c>
      <c r="K124" s="5">
        <f t="shared" si="3"/>
        <v>0.40078928746928749</v>
      </c>
    </row>
    <row r="125" spans="1:11" x14ac:dyDescent="0.2">
      <c r="A125" s="4">
        <v>0.17499999999999999</v>
      </c>
      <c r="B125" s="4">
        <v>6.816865E-6</v>
      </c>
      <c r="C125" s="5"/>
      <c r="J125">
        <f t="shared" si="2"/>
        <v>-1.192951375E-6</v>
      </c>
      <c r="K125" s="5">
        <f t="shared" si="3"/>
        <v>0.3349810810810811</v>
      </c>
    </row>
    <row r="126" spans="1:11" x14ac:dyDescent="0.2">
      <c r="A126" s="4">
        <v>0.15</v>
      </c>
      <c r="B126" s="4">
        <v>5.5736539999999997E-6</v>
      </c>
      <c r="C126" s="5"/>
      <c r="J126">
        <f t="shared" si="2"/>
        <v>-8.3604809999999991E-7</v>
      </c>
      <c r="K126" s="5">
        <f t="shared" si="3"/>
        <v>0.27388963144963147</v>
      </c>
    </row>
    <row r="127" spans="1:11" x14ac:dyDescent="0.2">
      <c r="A127" s="4">
        <v>0.125</v>
      </c>
      <c r="B127" s="4">
        <v>4.4419020000000003E-6</v>
      </c>
      <c r="C127" s="5"/>
      <c r="J127">
        <f t="shared" si="2"/>
        <v>-5.5523775000000003E-7</v>
      </c>
      <c r="K127" s="5">
        <f t="shared" si="3"/>
        <v>0.21827528255528256</v>
      </c>
    </row>
    <row r="128" spans="1:11" x14ac:dyDescent="0.2">
      <c r="A128" s="4">
        <v>0.1</v>
      </c>
      <c r="B128" s="4">
        <v>3.4045179999999998E-6</v>
      </c>
      <c r="C128" s="5"/>
      <c r="J128">
        <f t="shared" si="2"/>
        <v>-3.4045180000000003E-7</v>
      </c>
      <c r="K128" s="5">
        <f t="shared" si="3"/>
        <v>0.16729818181818182</v>
      </c>
    </row>
    <row r="129" spans="1:11" x14ac:dyDescent="0.2">
      <c r="A129" s="4">
        <v>7.4999999999999997E-2</v>
      </c>
      <c r="B129" s="4">
        <v>2.4599579999999999E-6</v>
      </c>
      <c r="C129" s="5"/>
      <c r="J129">
        <f t="shared" si="2"/>
        <v>-1.8449684999999997E-7</v>
      </c>
      <c r="K129" s="5">
        <f t="shared" si="3"/>
        <v>0.12088245700245701</v>
      </c>
    </row>
    <row r="130" spans="1:11" x14ac:dyDescent="0.2">
      <c r="A130" s="4">
        <v>0.05</v>
      </c>
      <c r="B130" s="4">
        <v>1.5895659999999999E-6</v>
      </c>
      <c r="C130" s="5"/>
      <c r="J130">
        <f t="shared" si="2"/>
        <v>-7.9478299999999995E-8</v>
      </c>
      <c r="K130" s="5">
        <f t="shared" si="3"/>
        <v>7.8111351351351346E-2</v>
      </c>
    </row>
    <row r="131" spans="1:11" x14ac:dyDescent="0.2">
      <c r="A131" s="4">
        <v>2.5000000000000001E-2</v>
      </c>
      <c r="B131" s="4">
        <v>7.8018499999999997E-7</v>
      </c>
      <c r="C131" s="5"/>
      <c r="J131">
        <f t="shared" si="2"/>
        <v>-1.9504625000000001E-8</v>
      </c>
      <c r="K131" s="5">
        <f t="shared" si="3"/>
        <v>3.8338329238329236E-2</v>
      </c>
    </row>
    <row r="132" spans="1:11" x14ac:dyDescent="0.2">
      <c r="A132" s="4">
        <v>0</v>
      </c>
      <c r="B132" s="4">
        <v>3.6760000000000001E-9</v>
      </c>
      <c r="C132" s="5"/>
      <c r="J132">
        <f t="shared" si="2"/>
        <v>0</v>
      </c>
      <c r="K132" s="5">
        <f t="shared" si="3"/>
        <v>1.8063882063882065E-4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31" priority="1" stopIfTrue="1" operator="equal">
      <formula>0</formula>
    </cfRule>
  </conditionalFormatting>
  <conditionalFormatting sqref="E23:E24">
    <cfRule type="cellIs" dxfId="3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S411"/>
  <sheetViews>
    <sheetView workbookViewId="0">
      <selection activeCell="K1" sqref="K1:K1048576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97</v>
      </c>
    </row>
    <row r="3" spans="1:16" x14ac:dyDescent="0.2">
      <c r="C3" s="1" t="s">
        <v>29</v>
      </c>
      <c r="D3" t="s">
        <v>97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-5.1324080000000004E-4</v>
      </c>
      <c r="C10" s="5"/>
      <c r="D10" s="1" t="s">
        <v>9</v>
      </c>
      <c r="E10" s="7">
        <f>-F10*1000/$D$7</f>
        <v>25.220678132678135</v>
      </c>
      <c r="F10" s="3">
        <f>((INDEX(A10:B11,1,2)+INDEX(A10:B11,2,2))-((INDEX(A10:B11,1,2)-INDEX(A10:B11,2,2))/(INDEX(A10:B11,1,1)-INDEX(A10:B11,2,1))*(INDEX(A10:B11,1,1)+INDEX(A10:B11,2,1))))/2</f>
        <v>-5.1324080000000004E-4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-25.220678132678135</v>
      </c>
      <c r="L10" s="1" t="s">
        <v>23</v>
      </c>
      <c r="M10" s="4">
        <f>MAX(E14:E15)/20</f>
        <v>3.2718984585983921E-2</v>
      </c>
      <c r="N10" s="6">
        <f>-E10</f>
        <v>-25.220678132678135</v>
      </c>
      <c r="O10" s="6">
        <f>-E11</f>
        <v>-22.558889434889434</v>
      </c>
      <c r="P10" s="6">
        <f>-E12</f>
        <v>-23.936771498771499</v>
      </c>
    </row>
    <row r="11" spans="1:16" x14ac:dyDescent="0.2">
      <c r="A11" s="4">
        <v>-2.5000000000000001E-2</v>
      </c>
      <c r="B11" s="4">
        <v>-5.0257120000000001E-4</v>
      </c>
      <c r="C11" s="5"/>
      <c r="D11" s="1" t="s">
        <v>10</v>
      </c>
      <c r="E11" s="7">
        <f>-F11*1000/$D$7</f>
        <v>22.558889434889434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-4.5907339999999997E-4</v>
      </c>
      <c r="G11" s="5" t="s">
        <v>107</v>
      </c>
      <c r="H11" t="s">
        <v>108</v>
      </c>
      <c r="J11">
        <f t="shared" si="0"/>
        <v>-1.2564280000000001E-5</v>
      </c>
      <c r="K11" s="5">
        <f t="shared" si="1"/>
        <v>-24.696373464373465</v>
      </c>
      <c r="L11" s="1"/>
      <c r="M11" s="4">
        <f>-MAX(E15:E16)/20</f>
        <v>-3.2718984585983921E-2</v>
      </c>
      <c r="N11" s="6">
        <f>-E10</f>
        <v>-25.220678132678135</v>
      </c>
      <c r="O11" s="6">
        <f>-E11</f>
        <v>-22.558889434889434</v>
      </c>
      <c r="P11" s="6">
        <f>-E12</f>
        <v>-23.936771498771499</v>
      </c>
    </row>
    <row r="12" spans="1:16" x14ac:dyDescent="0.2">
      <c r="A12" s="4">
        <v>-0.05</v>
      </c>
      <c r="B12" s="4">
        <v>-5.080439E-4</v>
      </c>
      <c r="C12" s="5"/>
      <c r="D12" s="1" t="s">
        <v>11</v>
      </c>
      <c r="E12" s="7">
        <f>-F12*1000/$D$7</f>
        <v>23.936771498771499</v>
      </c>
      <c r="F12" s="3">
        <f>((INDEX(A131:B132,1,2)+INDEX(A131:B132,2,2))-((INDEX(A131:B132,1,2)-INDEX(A131:B132,2,2))/(INDEX(A131:B132,1,1)-INDEX(A131:B132,2,1))*(INDEX(A131:B132,1,1)+INDEX(A131:B132,2,1))))/2</f>
        <v>-4.8711329999999995E-4</v>
      </c>
      <c r="G12" t="s">
        <v>109</v>
      </c>
      <c r="H12" t="s">
        <v>110</v>
      </c>
      <c r="J12">
        <f t="shared" si="0"/>
        <v>-2.5402195000000002E-5</v>
      </c>
      <c r="K12" s="5">
        <f t="shared" si="1"/>
        <v>-24.965302211302212</v>
      </c>
      <c r="L12" s="1"/>
    </row>
    <row r="13" spans="1:16" x14ac:dyDescent="0.2">
      <c r="A13" s="4">
        <v>-7.4999999999999997E-2</v>
      </c>
      <c r="B13" s="4">
        <v>-5.1701440000000002E-4</v>
      </c>
      <c r="C13" s="5"/>
      <c r="E13" s="3" t="s">
        <v>53</v>
      </c>
      <c r="F13" s="5"/>
      <c r="J13">
        <f t="shared" si="0"/>
        <v>-3.8776080000000002E-5</v>
      </c>
      <c r="K13" s="5">
        <f t="shared" si="1"/>
        <v>-25.406113022113022</v>
      </c>
      <c r="L13" s="1" t="s">
        <v>24</v>
      </c>
      <c r="M13" s="6">
        <f>E14</f>
        <v>0.63646229822887934</v>
      </c>
      <c r="N13" s="6">
        <f>-MAX(E10:E12)/15</f>
        <v>-1.6813785421785423</v>
      </c>
    </row>
    <row r="14" spans="1:16" x14ac:dyDescent="0.2">
      <c r="A14" s="4">
        <v>-0.1</v>
      </c>
      <c r="B14" s="4">
        <v>-5.2343379999999996E-4</v>
      </c>
      <c r="C14" s="5"/>
      <c r="D14" s="1" t="s">
        <v>12</v>
      </c>
      <c r="E14" s="7">
        <f>F14</f>
        <v>0.63646229822887934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0.63646229822887934</v>
      </c>
      <c r="G14" s="5" t="s">
        <v>119</v>
      </c>
      <c r="H14" t="s">
        <v>120</v>
      </c>
      <c r="J14">
        <f t="shared" si="0"/>
        <v>-5.2343379999999996E-5</v>
      </c>
      <c r="K14" s="5">
        <f t="shared" si="1"/>
        <v>-25.72156265356265</v>
      </c>
      <c r="L14" s="1"/>
      <c r="M14">
        <f>E14</f>
        <v>0.63646229822887934</v>
      </c>
      <c r="N14" s="6">
        <f>MAX(E10:E12)/15</f>
        <v>1.6813785421785423</v>
      </c>
    </row>
    <row r="15" spans="1:16" x14ac:dyDescent="0.2">
      <c r="A15" s="4">
        <v>-0.125</v>
      </c>
      <c r="B15" s="4">
        <v>-5.2850239999999995E-4</v>
      </c>
      <c r="C15" s="5"/>
      <c r="D15" s="1" t="s">
        <v>13</v>
      </c>
      <c r="E15" s="3">
        <f>F15</f>
        <v>0.65437969171967836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0.65437969171967836</v>
      </c>
      <c r="G15" s="5" t="s">
        <v>115</v>
      </c>
      <c r="H15" t="s">
        <v>116</v>
      </c>
      <c r="J15">
        <f t="shared" si="0"/>
        <v>-6.6062799999999994E-5</v>
      </c>
      <c r="K15" s="5">
        <f t="shared" si="1"/>
        <v>-25.970633906633903</v>
      </c>
      <c r="L15" s="1"/>
      <c r="M15" s="6">
        <f>E15</f>
        <v>0.65437969171967836</v>
      </c>
      <c r="N15" s="6">
        <f>-MAX(E10:E12)/15</f>
        <v>-1.6813785421785423</v>
      </c>
    </row>
    <row r="16" spans="1:16" x14ac:dyDescent="0.2">
      <c r="A16" s="4">
        <v>-0.15</v>
      </c>
      <c r="B16" s="4">
        <v>-5.3831460000000001E-4</v>
      </c>
      <c r="C16" s="5"/>
      <c r="E16" s="3"/>
      <c r="J16">
        <f t="shared" si="0"/>
        <v>-8.0747190000000004E-5</v>
      </c>
      <c r="K16" s="5">
        <f t="shared" si="1"/>
        <v>-26.452805896805895</v>
      </c>
      <c r="L16" s="1"/>
      <c r="M16">
        <f>E15</f>
        <v>0.65437969171967836</v>
      </c>
      <c r="N16" s="6">
        <f>MAX(E10:E12)/15</f>
        <v>1.6813785421785423</v>
      </c>
    </row>
    <row r="17" spans="1:19" x14ac:dyDescent="0.2">
      <c r="A17" s="4">
        <v>-0.17499999999999999</v>
      </c>
      <c r="B17" s="4">
        <v>-5.4617719999999997E-4</v>
      </c>
      <c r="C17" s="25"/>
      <c r="D17" s="1" t="s">
        <v>14</v>
      </c>
      <c r="E17" s="9">
        <f>F17</f>
        <v>0.37094469196552882</v>
      </c>
      <c r="F17">
        <f>(-1)*MAX(J30:J91)/F11/E14</f>
        <v>0.37094469196552882</v>
      </c>
      <c r="G17" t="s">
        <v>117</v>
      </c>
      <c r="J17">
        <f t="shared" si="0"/>
        <v>-9.5581009999999992E-5</v>
      </c>
      <c r="K17" s="5">
        <f t="shared" si="1"/>
        <v>-26.839174447174443</v>
      </c>
      <c r="L17" s="1"/>
      <c r="N17" s="6"/>
    </row>
    <row r="18" spans="1:19" x14ac:dyDescent="0.2">
      <c r="A18" s="4">
        <v>-0.2</v>
      </c>
      <c r="B18" s="4">
        <v>-5.5466900000000004E-4</v>
      </c>
      <c r="C18" s="25"/>
      <c r="D18" s="1" t="s">
        <v>15</v>
      </c>
      <c r="E18" s="9">
        <f>F18</f>
        <v>0.38396665919326034</v>
      </c>
      <c r="F18">
        <f>(-1)*MAX(J91:J130)/F12/E15</f>
        <v>0.38396665919326034</v>
      </c>
      <c r="G18" t="s">
        <v>113</v>
      </c>
      <c r="J18">
        <f t="shared" si="0"/>
        <v>-1.1093380000000002E-4</v>
      </c>
      <c r="K18" s="5">
        <f t="shared" si="1"/>
        <v>-27.25646191646192</v>
      </c>
      <c r="L18" s="1" t="s">
        <v>25</v>
      </c>
      <c r="M18" s="5">
        <v>0</v>
      </c>
      <c r="N18" s="5">
        <f>INDEX(K30:K91,MATCH(MAX(J30:J91),J30:J91,0),1)</f>
        <v>-14.20261425061425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-5.6564579999999998E-4</v>
      </c>
      <c r="C19" s="25"/>
      <c r="D19" s="1"/>
      <c r="J19">
        <f t="shared" si="0"/>
        <v>-1.2727030499999999E-4</v>
      </c>
      <c r="K19" s="5">
        <f t="shared" si="1"/>
        <v>-27.795862407862408</v>
      </c>
      <c r="L19" s="1"/>
      <c r="M19" s="5">
        <f>INDEX(A30:A91,MATCH(MAX(J30:J91),J30:J91,0),1)</f>
        <v>0.375</v>
      </c>
      <c r="N19" s="5">
        <f>INDEX(K30:K91,MATCH(MAX(J30:J91),J30:J91,0),1)</f>
        <v>-14.20261425061425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-5.7067269999999995E-4</v>
      </c>
      <c r="C20" s="25"/>
      <c r="D20" s="1" t="s">
        <v>16</v>
      </c>
      <c r="E20" s="8">
        <f>F20</f>
        <v>5.3259803439803438E-2</v>
      </c>
      <c r="F20">
        <f>MAX(J30:J91)/D5/D7*1000</f>
        <v>5.3259803439803438E-2</v>
      </c>
      <c r="G20" t="s">
        <v>118</v>
      </c>
      <c r="J20">
        <f t="shared" si="0"/>
        <v>-1.4266817499999999E-4</v>
      </c>
      <c r="K20" s="5">
        <f t="shared" si="1"/>
        <v>-28.042884520884517</v>
      </c>
      <c r="M20" s="5">
        <f>INDEX(A30:A91,MATCH(MAX(J30:J91),J30:J91,0),1)</f>
        <v>0.375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-5.8229069999999998E-4</v>
      </c>
      <c r="C21" s="25"/>
      <c r="D21" s="1" t="s">
        <v>17</v>
      </c>
      <c r="E21" s="8">
        <f>F21</f>
        <v>6.014352825552826E-2</v>
      </c>
      <c r="F21">
        <f>MAX(J91:J130)/D5/D7*1000</f>
        <v>6.014352825552826E-2</v>
      </c>
      <c r="G21" t="s">
        <v>114</v>
      </c>
      <c r="J21">
        <f t="shared" si="0"/>
        <v>-1.6012994250000001E-4</v>
      </c>
      <c r="K21" s="5">
        <f t="shared" si="1"/>
        <v>-28.613793611793607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-5.8362539999999997E-4</v>
      </c>
      <c r="C22" s="5"/>
      <c r="J22">
        <f t="shared" si="0"/>
        <v>-1.7508761999999997E-4</v>
      </c>
      <c r="K22" s="5">
        <f t="shared" si="1"/>
        <v>-28.679380835380833</v>
      </c>
      <c r="M22" s="5">
        <v>0</v>
      </c>
      <c r="N22" s="5">
        <f>INDEX(K91:K130,MATCH(MAX(J91:J130),J91:J130,0),1)</f>
        <v>-15.035882063882063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-5.9477460000000005E-4</v>
      </c>
      <c r="C23" s="5"/>
      <c r="D23" s="1" t="s">
        <v>43</v>
      </c>
      <c r="E23" s="24">
        <f>E11*E14*E17/D5-E20</f>
        <v>0</v>
      </c>
      <c r="J23">
        <f t="shared" si="0"/>
        <v>-1.9330174500000003E-4</v>
      </c>
      <c r="K23" s="5">
        <f t="shared" si="1"/>
        <v>-29.227253071253074</v>
      </c>
      <c r="M23" s="5">
        <f>INDEX(A91:A130,MATCH(MAX(J91:J130),J91:J130,0),1)</f>
        <v>0.4</v>
      </c>
      <c r="N23" s="5">
        <f>INDEX(K91:K130,MATCH(MAX(J91:J130),J91:J130,0),1)</f>
        <v>-15.035882063882063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-6.025704E-4</v>
      </c>
      <c r="C24" s="5"/>
      <c r="E24" s="24">
        <f>E12*E15*E18/D5-E21</f>
        <v>0</v>
      </c>
      <c r="J24">
        <f t="shared" si="0"/>
        <v>-2.1089963999999998E-4</v>
      </c>
      <c r="K24" s="5">
        <f t="shared" si="1"/>
        <v>-29.610339066339066</v>
      </c>
      <c r="M24" s="5">
        <f>INDEX(A91:A130,MATCH(MAX(J91:J130),J91:J130,0),1)</f>
        <v>0.4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-6.1269120000000002E-4</v>
      </c>
      <c r="C25" s="26"/>
      <c r="J25">
        <f t="shared" si="0"/>
        <v>-2.2975920000000002E-4</v>
      </c>
      <c r="K25" s="5">
        <f t="shared" si="1"/>
        <v>-30.107675675675676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-6.2099750000000004E-4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-2.48399E-4</v>
      </c>
      <c r="K26" s="5">
        <f t="shared" si="1"/>
        <v>-30.515847665847669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-6.3187870000000002E-4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-2.6854844750000002E-4</v>
      </c>
      <c r="K27" s="5">
        <f t="shared" si="1"/>
        <v>-31.050550368550368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-6.3566640000000004E-4</v>
      </c>
      <c r="C28" s="5"/>
      <c r="J28">
        <f t="shared" si="0"/>
        <v>-2.8604988000000003E-4</v>
      </c>
      <c r="K28" s="5">
        <f t="shared" si="1"/>
        <v>-31.236678132678136</v>
      </c>
    </row>
    <row r="29" spans="1:19" x14ac:dyDescent="0.2">
      <c r="A29" s="4">
        <v>-0.47499999999999998</v>
      </c>
      <c r="B29" s="4">
        <v>-6.4217699999999996E-4</v>
      </c>
      <c r="C29" s="5"/>
      <c r="J29">
        <f t="shared" si="0"/>
        <v>-3.0503407499999995E-4</v>
      </c>
      <c r="K29" s="5">
        <f t="shared" si="1"/>
        <v>-31.556609336609338</v>
      </c>
    </row>
    <row r="30" spans="1:19" x14ac:dyDescent="0.2">
      <c r="A30" s="4">
        <v>-0.5</v>
      </c>
      <c r="B30" s="4">
        <v>-6.5481420000000005E-4</v>
      </c>
      <c r="C30" s="5"/>
      <c r="J30">
        <f t="shared" si="0"/>
        <v>-3.2740710000000003E-4</v>
      </c>
      <c r="K30" s="5">
        <f t="shared" si="1"/>
        <v>-32.177601965601966</v>
      </c>
    </row>
    <row r="31" spans="1:19" x14ac:dyDescent="0.2">
      <c r="A31" s="4">
        <v>-0.5</v>
      </c>
      <c r="B31" s="4">
        <v>-6.5373999999999999E-4</v>
      </c>
      <c r="C31" s="5"/>
      <c r="J31">
        <f t="shared" si="0"/>
        <v>-3.2686999999999999E-4</v>
      </c>
      <c r="K31" s="5">
        <f t="shared" si="1"/>
        <v>-32.124815724815726</v>
      </c>
    </row>
    <row r="32" spans="1:19" x14ac:dyDescent="0.2">
      <c r="A32" s="4">
        <v>-0.47499999999999998</v>
      </c>
      <c r="B32" s="4">
        <v>-6.4344749999999996E-4</v>
      </c>
      <c r="C32" s="5"/>
      <c r="J32">
        <f t="shared" si="0"/>
        <v>-3.0563756249999996E-4</v>
      </c>
      <c r="K32" s="5">
        <f t="shared" si="1"/>
        <v>-31.619041769041768</v>
      </c>
    </row>
    <row r="33" spans="1:11" x14ac:dyDescent="0.2">
      <c r="A33" s="4">
        <v>-0.45</v>
      </c>
      <c r="B33" s="4">
        <v>-6.3189240000000003E-4</v>
      </c>
      <c r="C33" s="5"/>
      <c r="J33">
        <f t="shared" si="0"/>
        <v>-2.8435158000000003E-4</v>
      </c>
      <c r="K33" s="5">
        <f t="shared" si="1"/>
        <v>-31.051223587223589</v>
      </c>
    </row>
    <row r="34" spans="1:11" x14ac:dyDescent="0.2">
      <c r="A34" s="4">
        <v>-0.42499999999999999</v>
      </c>
      <c r="B34" s="4">
        <v>-6.2421950000000003E-4</v>
      </c>
      <c r="C34" s="5"/>
      <c r="J34">
        <f t="shared" si="0"/>
        <v>-2.6529328749999999E-4</v>
      </c>
      <c r="K34" s="5">
        <f t="shared" si="1"/>
        <v>-30.674176904176907</v>
      </c>
    </row>
    <row r="35" spans="1:11" x14ac:dyDescent="0.2">
      <c r="A35" s="4">
        <v>-0.4</v>
      </c>
      <c r="B35" s="4">
        <v>-6.1049439999999997E-4</v>
      </c>
      <c r="C35" s="5"/>
      <c r="J35">
        <f t="shared" si="0"/>
        <v>-2.4419775999999998E-4</v>
      </c>
      <c r="K35" s="5">
        <f t="shared" si="1"/>
        <v>-29.999724815724814</v>
      </c>
    </row>
    <row r="36" spans="1:11" x14ac:dyDescent="0.2">
      <c r="A36" s="4">
        <v>-0.375</v>
      </c>
      <c r="B36" s="4">
        <v>-6.0000579999999997E-4</v>
      </c>
      <c r="C36" s="5"/>
      <c r="J36">
        <f t="shared" si="0"/>
        <v>-2.2500217499999998E-4</v>
      </c>
      <c r="K36" s="5">
        <f t="shared" si="1"/>
        <v>-29.484314496314493</v>
      </c>
    </row>
    <row r="37" spans="1:11" x14ac:dyDescent="0.2">
      <c r="A37" s="4">
        <v>-0.35</v>
      </c>
      <c r="B37" s="4">
        <v>-5.8989980000000001E-4</v>
      </c>
      <c r="C37" s="5"/>
      <c r="J37">
        <f t="shared" si="0"/>
        <v>-2.0646493E-4</v>
      </c>
      <c r="K37" s="5">
        <f t="shared" si="1"/>
        <v>-28.987705159705158</v>
      </c>
    </row>
    <row r="38" spans="1:11" x14ac:dyDescent="0.2">
      <c r="A38" s="4">
        <v>-0.32500000000000001</v>
      </c>
      <c r="B38" s="4">
        <v>-5.8878960000000003E-4</v>
      </c>
      <c r="C38" s="5"/>
      <c r="J38">
        <f t="shared" si="0"/>
        <v>-1.9135662000000002E-4</v>
      </c>
      <c r="K38" s="5">
        <f t="shared" si="1"/>
        <v>-28.933149877149877</v>
      </c>
    </row>
    <row r="39" spans="1:11" x14ac:dyDescent="0.2">
      <c r="A39" s="4">
        <v>-0.3</v>
      </c>
      <c r="B39" s="4">
        <v>-5.7311929999999997E-4</v>
      </c>
      <c r="C39" s="5"/>
      <c r="J39">
        <f t="shared" si="0"/>
        <v>-1.7193578999999997E-4</v>
      </c>
      <c r="K39" s="5">
        <f t="shared" si="1"/>
        <v>-28.163110565110564</v>
      </c>
    </row>
    <row r="40" spans="1:11" x14ac:dyDescent="0.2">
      <c r="A40" s="4">
        <v>-0.27500000000000002</v>
      </c>
      <c r="B40" s="4">
        <v>-5.660134E-4</v>
      </c>
      <c r="C40" s="5"/>
      <c r="J40">
        <f t="shared" si="0"/>
        <v>-1.5565368500000001E-4</v>
      </c>
      <c r="K40" s="5">
        <f t="shared" si="1"/>
        <v>-27.81392628992629</v>
      </c>
    </row>
    <row r="41" spans="1:11" x14ac:dyDescent="0.2">
      <c r="A41" s="4">
        <v>-0.25</v>
      </c>
      <c r="B41" s="4">
        <v>-5.5358030000000002E-4</v>
      </c>
      <c r="C41" s="5"/>
      <c r="J41">
        <f t="shared" si="0"/>
        <v>-1.38395075E-4</v>
      </c>
      <c r="K41" s="5">
        <f t="shared" si="1"/>
        <v>-27.202963144963146</v>
      </c>
    </row>
    <row r="42" spans="1:11" x14ac:dyDescent="0.2">
      <c r="A42" s="4">
        <v>-0.22500000000000001</v>
      </c>
      <c r="B42" s="4">
        <v>-5.4614479999999998E-4</v>
      </c>
      <c r="C42" s="5"/>
      <c r="J42">
        <f t="shared" si="0"/>
        <v>-1.2288258000000001E-4</v>
      </c>
      <c r="K42" s="5">
        <f t="shared" si="1"/>
        <v>-26.837582309582309</v>
      </c>
    </row>
    <row r="43" spans="1:11" x14ac:dyDescent="0.2">
      <c r="A43" s="4">
        <v>-0.2</v>
      </c>
      <c r="B43" s="4">
        <v>-5.3606900000000002E-4</v>
      </c>
      <c r="C43" s="5"/>
      <c r="J43">
        <f t="shared" si="0"/>
        <v>-1.0721380000000001E-4</v>
      </c>
      <c r="K43" s="5">
        <f t="shared" si="1"/>
        <v>-26.342457002457003</v>
      </c>
    </row>
    <row r="44" spans="1:11" x14ac:dyDescent="0.2">
      <c r="A44" s="4">
        <v>-0.17499999999999999</v>
      </c>
      <c r="B44" s="4">
        <v>-5.2505450000000001E-4</v>
      </c>
      <c r="C44" s="5"/>
      <c r="J44">
        <f t="shared" si="0"/>
        <v>-9.1884537499999997E-5</v>
      </c>
      <c r="K44" s="5">
        <f t="shared" si="1"/>
        <v>-25.801203931203929</v>
      </c>
    </row>
    <row r="45" spans="1:11" x14ac:dyDescent="0.2">
      <c r="A45" s="4">
        <v>-0.15</v>
      </c>
      <c r="B45" s="4">
        <v>-5.1876609999999997E-4</v>
      </c>
      <c r="C45" s="5"/>
      <c r="J45">
        <f t="shared" si="0"/>
        <v>-7.7814914999999987E-5</v>
      </c>
      <c r="K45" s="5">
        <f t="shared" si="1"/>
        <v>-25.492191646191646</v>
      </c>
    </row>
    <row r="46" spans="1:11" x14ac:dyDescent="0.2">
      <c r="A46" s="4">
        <v>-0.125</v>
      </c>
      <c r="B46" s="4">
        <v>-5.0686350000000004E-4</v>
      </c>
      <c r="C46" s="5"/>
      <c r="J46">
        <f t="shared" si="0"/>
        <v>-6.3357937500000005E-5</v>
      </c>
      <c r="K46" s="5">
        <f t="shared" si="1"/>
        <v>-24.907297297297298</v>
      </c>
    </row>
    <row r="47" spans="1:11" x14ac:dyDescent="0.2">
      <c r="A47" s="4">
        <v>-0.1</v>
      </c>
      <c r="B47" s="4">
        <v>-4.9700510000000005E-4</v>
      </c>
      <c r="C47" s="5"/>
      <c r="J47">
        <f t="shared" si="0"/>
        <v>-4.970051000000001E-5</v>
      </c>
      <c r="K47" s="5">
        <f t="shared" si="1"/>
        <v>-24.42285503685504</v>
      </c>
    </row>
    <row r="48" spans="1:11" x14ac:dyDescent="0.2">
      <c r="A48" s="4">
        <v>-7.4999999999999997E-2</v>
      </c>
      <c r="B48" s="4">
        <v>-4.8791230000000001E-4</v>
      </c>
      <c r="C48" s="5"/>
      <c r="J48">
        <f t="shared" si="0"/>
        <v>-3.6593422499999999E-5</v>
      </c>
      <c r="K48" s="5">
        <f t="shared" si="1"/>
        <v>-23.9760343980344</v>
      </c>
    </row>
    <row r="49" spans="1:11" x14ac:dyDescent="0.2">
      <c r="A49" s="4">
        <v>-0.05</v>
      </c>
      <c r="B49" s="4">
        <v>-4.8098109999999999E-4</v>
      </c>
      <c r="C49" s="5"/>
      <c r="J49">
        <f t="shared" si="0"/>
        <v>-2.4049055E-5</v>
      </c>
      <c r="K49" s="5">
        <f t="shared" si="1"/>
        <v>-23.63543488943489</v>
      </c>
    </row>
    <row r="50" spans="1:11" x14ac:dyDescent="0.2">
      <c r="A50" s="4">
        <v>-2.5000000000000001E-2</v>
      </c>
      <c r="B50" s="4">
        <v>-4.6793360000000001E-4</v>
      </c>
      <c r="C50" s="5"/>
      <c r="J50">
        <f t="shared" si="0"/>
        <v>-1.1698340000000001E-5</v>
      </c>
      <c r="K50" s="5">
        <f t="shared" si="1"/>
        <v>-22.994280098280097</v>
      </c>
    </row>
    <row r="51" spans="1:11" x14ac:dyDescent="0.2">
      <c r="A51" s="4">
        <v>0</v>
      </c>
      <c r="B51" s="4">
        <v>-4.5907339999999997E-4</v>
      </c>
      <c r="C51" s="5"/>
      <c r="J51">
        <f t="shared" si="0"/>
        <v>0</v>
      </c>
      <c r="K51" s="5">
        <f t="shared" si="1"/>
        <v>-22.558889434889434</v>
      </c>
    </row>
    <row r="52" spans="1:11" x14ac:dyDescent="0.2">
      <c r="A52" s="4">
        <v>2.5000000000000001E-2</v>
      </c>
      <c r="B52" s="4">
        <v>-4.5056689999999999E-4</v>
      </c>
      <c r="C52" s="5"/>
      <c r="J52">
        <f t="shared" si="0"/>
        <v>1.1264172500000001E-5</v>
      </c>
      <c r="K52" s="5">
        <f t="shared" si="1"/>
        <v>-22.140879606879608</v>
      </c>
    </row>
    <row r="53" spans="1:11" x14ac:dyDescent="0.2">
      <c r="A53" s="4">
        <v>0.05</v>
      </c>
      <c r="B53" s="4">
        <v>-4.3906659999999999E-4</v>
      </c>
      <c r="C53" s="5"/>
      <c r="J53">
        <f t="shared" si="0"/>
        <v>2.1953330000000001E-5</v>
      </c>
      <c r="K53" s="5">
        <f t="shared" si="1"/>
        <v>-21.575754299754298</v>
      </c>
    </row>
    <row r="54" spans="1:11" x14ac:dyDescent="0.2">
      <c r="A54" s="4">
        <v>7.4999999999999997E-2</v>
      </c>
      <c r="B54" s="4">
        <v>-4.2991969999999998E-4</v>
      </c>
      <c r="C54" s="5"/>
      <c r="J54">
        <f t="shared" si="0"/>
        <v>3.22439775E-5</v>
      </c>
      <c r="K54" s="5">
        <f t="shared" si="1"/>
        <v>-21.126275184275183</v>
      </c>
    </row>
    <row r="55" spans="1:11" x14ac:dyDescent="0.2">
      <c r="A55" s="4">
        <v>0.1</v>
      </c>
      <c r="B55" s="4">
        <v>-4.2017740000000001E-4</v>
      </c>
      <c r="C55" s="5"/>
      <c r="J55">
        <f t="shared" si="0"/>
        <v>4.2017740000000005E-5</v>
      </c>
      <c r="K55" s="5">
        <f t="shared" si="1"/>
        <v>-20.647538083538084</v>
      </c>
    </row>
    <row r="56" spans="1:11" x14ac:dyDescent="0.2">
      <c r="A56" s="4">
        <v>0.125</v>
      </c>
      <c r="B56" s="4">
        <v>-4.093972E-4</v>
      </c>
      <c r="C56" s="5"/>
      <c r="J56">
        <f t="shared" si="0"/>
        <v>5.117465E-5</v>
      </c>
      <c r="K56" s="5">
        <f t="shared" si="1"/>
        <v>-20.117798525798527</v>
      </c>
    </row>
    <row r="57" spans="1:11" x14ac:dyDescent="0.2">
      <c r="A57" s="4">
        <v>0.15</v>
      </c>
      <c r="B57" s="4">
        <v>-3.9819600000000002E-4</v>
      </c>
      <c r="C57" s="5"/>
      <c r="J57">
        <f t="shared" si="0"/>
        <v>5.9729399999999998E-5</v>
      </c>
      <c r="K57" s="5">
        <f t="shared" si="1"/>
        <v>-19.567371007371008</v>
      </c>
    </row>
    <row r="58" spans="1:11" x14ac:dyDescent="0.2">
      <c r="A58" s="4">
        <v>0.17499999999999999</v>
      </c>
      <c r="B58" s="4">
        <v>-3.86905E-4</v>
      </c>
      <c r="C58" s="5"/>
      <c r="J58">
        <f t="shared" si="0"/>
        <v>6.7708374999999989E-5</v>
      </c>
      <c r="K58" s="5">
        <f t="shared" si="1"/>
        <v>-19.012530712530712</v>
      </c>
    </row>
    <row r="59" spans="1:11" x14ac:dyDescent="0.2">
      <c r="A59" s="4">
        <v>0.2</v>
      </c>
      <c r="B59" s="4">
        <v>-3.7732359999999998E-4</v>
      </c>
      <c r="C59" s="5"/>
      <c r="J59">
        <f t="shared" si="0"/>
        <v>7.5464720000000004E-5</v>
      </c>
      <c r="K59" s="5">
        <f t="shared" si="1"/>
        <v>-18.541700245700245</v>
      </c>
    </row>
    <row r="60" spans="1:11" x14ac:dyDescent="0.2">
      <c r="A60" s="4">
        <v>0.22500000000000001</v>
      </c>
      <c r="B60" s="4">
        <v>-3.672522E-4</v>
      </c>
      <c r="C60" s="5"/>
      <c r="J60">
        <f t="shared" si="0"/>
        <v>8.2631745000000007E-5</v>
      </c>
      <c r="K60" s="5">
        <f t="shared" si="1"/>
        <v>-18.046791154791155</v>
      </c>
    </row>
    <row r="61" spans="1:11" x14ac:dyDescent="0.2">
      <c r="A61" s="4">
        <v>0.25</v>
      </c>
      <c r="B61" s="4">
        <v>-3.55953E-4</v>
      </c>
      <c r="C61" s="5"/>
      <c r="J61">
        <f t="shared" si="0"/>
        <v>8.898825E-5</v>
      </c>
      <c r="K61" s="5">
        <f t="shared" si="1"/>
        <v>-17.491547911547912</v>
      </c>
    </row>
    <row r="62" spans="1:11" x14ac:dyDescent="0.2">
      <c r="A62" s="4">
        <v>0.27500000000000002</v>
      </c>
      <c r="B62" s="4">
        <v>-3.4613789999999998E-4</v>
      </c>
      <c r="C62" s="5"/>
      <c r="J62">
        <f t="shared" si="0"/>
        <v>9.5187922499999995E-5</v>
      </c>
      <c r="K62" s="5">
        <f t="shared" si="1"/>
        <v>-17.009233415233414</v>
      </c>
    </row>
    <row r="63" spans="1:11" x14ac:dyDescent="0.2">
      <c r="A63" s="4">
        <v>0.3</v>
      </c>
      <c r="B63" s="4">
        <v>-3.306068E-4</v>
      </c>
      <c r="C63" s="5"/>
      <c r="J63">
        <f t="shared" si="0"/>
        <v>9.9182040000000003E-5</v>
      </c>
      <c r="K63" s="5">
        <f t="shared" si="1"/>
        <v>-16.246034398034396</v>
      </c>
    </row>
    <row r="64" spans="1:11" x14ac:dyDescent="0.2">
      <c r="A64" s="4">
        <v>0.32500000000000001</v>
      </c>
      <c r="B64" s="4">
        <v>-3.1807390000000002E-4</v>
      </c>
      <c r="C64" s="5"/>
      <c r="J64">
        <f t="shared" si="0"/>
        <v>1.0337401750000001E-4</v>
      </c>
      <c r="K64" s="5">
        <f t="shared" si="1"/>
        <v>-15.630167076167076</v>
      </c>
    </row>
    <row r="65" spans="1:11" x14ac:dyDescent="0.2">
      <c r="A65" s="4">
        <v>0.35</v>
      </c>
      <c r="B65" s="4">
        <v>-3.0353070000000001E-4</v>
      </c>
      <c r="C65" s="5"/>
      <c r="J65">
        <f t="shared" si="0"/>
        <v>1.0623574499999999E-4</v>
      </c>
      <c r="K65" s="5">
        <f t="shared" si="1"/>
        <v>-14.915513513513513</v>
      </c>
    </row>
    <row r="66" spans="1:11" x14ac:dyDescent="0.2">
      <c r="A66" s="4">
        <v>0.375</v>
      </c>
      <c r="B66" s="4">
        <v>-2.8902319999999997E-4</v>
      </c>
      <c r="C66" s="5"/>
      <c r="J66">
        <f t="shared" si="0"/>
        <v>1.0838369999999999E-4</v>
      </c>
      <c r="K66" s="5">
        <f t="shared" si="1"/>
        <v>-14.20261425061425</v>
      </c>
    </row>
    <row r="67" spans="1:11" x14ac:dyDescent="0.2">
      <c r="A67" s="4">
        <v>0.4</v>
      </c>
      <c r="B67" s="4">
        <v>-2.6945410000000001E-4</v>
      </c>
      <c r="C67" s="5"/>
      <c r="J67">
        <f t="shared" si="0"/>
        <v>1.0778164000000001E-4</v>
      </c>
      <c r="K67" s="5">
        <f t="shared" si="1"/>
        <v>-13.240987714987716</v>
      </c>
    </row>
    <row r="68" spans="1:11" x14ac:dyDescent="0.2">
      <c r="A68" s="4">
        <v>0.42499999999999999</v>
      </c>
      <c r="B68" s="4">
        <v>-2.5101620000000002E-4</v>
      </c>
      <c r="C68" s="5"/>
      <c r="J68">
        <f t="shared" si="0"/>
        <v>1.06681885E-4</v>
      </c>
      <c r="K68" s="5">
        <f t="shared" si="1"/>
        <v>-12.334948402948404</v>
      </c>
    </row>
    <row r="69" spans="1:11" x14ac:dyDescent="0.2">
      <c r="A69" s="4">
        <v>0.45</v>
      </c>
      <c r="B69" s="4">
        <v>-2.2806000000000001E-4</v>
      </c>
      <c r="C69" s="5"/>
      <c r="J69">
        <f t="shared" si="0"/>
        <v>1.0262700000000001E-4</v>
      </c>
      <c r="K69" s="5">
        <f t="shared" si="1"/>
        <v>-11.206879606879607</v>
      </c>
    </row>
    <row r="70" spans="1:11" x14ac:dyDescent="0.2">
      <c r="A70" s="4">
        <v>0.47499999999999998</v>
      </c>
      <c r="B70" s="4">
        <v>-2.042735E-4</v>
      </c>
      <c r="C70" s="5"/>
      <c r="J70">
        <f t="shared" si="0"/>
        <v>9.7029912499999995E-5</v>
      </c>
      <c r="K70" s="5">
        <f t="shared" si="1"/>
        <v>-10.038009828009828</v>
      </c>
    </row>
    <row r="71" spans="1:11" x14ac:dyDescent="0.2">
      <c r="A71" s="4">
        <v>0.5</v>
      </c>
      <c r="B71" s="4">
        <v>-1.7474130000000001E-4</v>
      </c>
      <c r="C71" s="5"/>
      <c r="J71">
        <f t="shared" si="0"/>
        <v>8.7370650000000003E-5</v>
      </c>
      <c r="K71" s="5">
        <f t="shared" si="1"/>
        <v>-8.5867960687960689</v>
      </c>
    </row>
    <row r="72" spans="1:11" x14ac:dyDescent="0.2">
      <c r="A72" s="4">
        <v>0.52500000000000002</v>
      </c>
      <c r="B72" s="4">
        <v>-1.46639E-4</v>
      </c>
      <c r="C72" s="5"/>
      <c r="J72">
        <f t="shared" si="0"/>
        <v>7.6985475000000009E-5</v>
      </c>
      <c r="K72" s="5">
        <f t="shared" si="1"/>
        <v>-7.2058476658476653</v>
      </c>
    </row>
    <row r="73" spans="1:11" x14ac:dyDescent="0.2">
      <c r="A73" s="4">
        <v>0.55000000000000004</v>
      </c>
      <c r="B73" s="4">
        <v>-1.147181E-4</v>
      </c>
      <c r="C73" s="5"/>
      <c r="J73">
        <f t="shared" si="0"/>
        <v>6.3094955000000009E-5</v>
      </c>
      <c r="K73" s="5">
        <f t="shared" si="1"/>
        <v>-5.6372530712530713</v>
      </c>
    </row>
    <row r="74" spans="1:11" x14ac:dyDescent="0.2">
      <c r="A74" s="4">
        <v>0.57499999999999996</v>
      </c>
      <c r="B74" s="4">
        <v>-8.3818839999999994E-5</v>
      </c>
      <c r="C74" s="5"/>
      <c r="J74">
        <f t="shared" ref="J74:J137" si="2">-(B74*A74)</f>
        <v>4.8195832999999994E-5</v>
      </c>
      <c r="K74" s="5">
        <f t="shared" ref="K74:K137" si="3">B74*1000/$D$7</f>
        <v>-4.118861916461916</v>
      </c>
    </row>
    <row r="75" spans="1:11" x14ac:dyDescent="0.2">
      <c r="A75" s="4">
        <v>0.6</v>
      </c>
      <c r="B75" s="4">
        <v>-4.9430220000000001E-5</v>
      </c>
      <c r="C75" s="5"/>
      <c r="J75">
        <f t="shared" si="2"/>
        <v>2.9658132000000001E-5</v>
      </c>
      <c r="K75" s="5">
        <f t="shared" si="3"/>
        <v>-2.4290034398034401</v>
      </c>
    </row>
    <row r="76" spans="1:11" x14ac:dyDescent="0.2">
      <c r="A76" s="4">
        <v>0.625</v>
      </c>
      <c r="B76" s="4">
        <v>-1.5453310000000001E-5</v>
      </c>
      <c r="C76" s="5"/>
      <c r="J76">
        <f t="shared" si="2"/>
        <v>9.65831875E-6</v>
      </c>
      <c r="K76" s="5">
        <f t="shared" si="3"/>
        <v>-0.75937641277641288</v>
      </c>
    </row>
    <row r="77" spans="1:11" x14ac:dyDescent="0.2">
      <c r="A77" s="4">
        <v>0.65</v>
      </c>
      <c r="B77" s="4">
        <v>1.8251339999999999E-5</v>
      </c>
      <c r="C77" s="5"/>
      <c r="J77">
        <f t="shared" si="2"/>
        <v>-1.1863371E-5</v>
      </c>
      <c r="K77" s="5">
        <f t="shared" si="3"/>
        <v>0.89687174447174434</v>
      </c>
    </row>
    <row r="78" spans="1:11" x14ac:dyDescent="0.2">
      <c r="A78" s="4">
        <v>0.67500000000000004</v>
      </c>
      <c r="B78" s="4">
        <v>5.2865560000000001E-5</v>
      </c>
      <c r="C78" s="5"/>
      <c r="J78">
        <f t="shared" si="2"/>
        <v>-3.5684253000000005E-5</v>
      </c>
      <c r="K78" s="5">
        <f t="shared" si="3"/>
        <v>2.5978162162162159</v>
      </c>
    </row>
    <row r="79" spans="1:11" x14ac:dyDescent="0.2">
      <c r="A79" s="4">
        <v>0.7</v>
      </c>
      <c r="B79" s="4">
        <v>8.8578479999999998E-5</v>
      </c>
      <c r="C79" s="5"/>
      <c r="J79">
        <f t="shared" si="2"/>
        <v>-6.2004935999999998E-5</v>
      </c>
      <c r="K79" s="5">
        <f t="shared" si="3"/>
        <v>4.3527508599508602</v>
      </c>
    </row>
    <row r="80" spans="1:11" x14ac:dyDescent="0.2">
      <c r="A80" s="4">
        <v>0.72499999999999998</v>
      </c>
      <c r="B80" s="4">
        <v>1.263716E-4</v>
      </c>
      <c r="C80" s="5"/>
      <c r="J80">
        <f t="shared" si="2"/>
        <v>-9.1619409999999993E-5</v>
      </c>
      <c r="K80" s="5">
        <f t="shared" si="3"/>
        <v>6.209906633906634</v>
      </c>
    </row>
    <row r="81" spans="1:11" x14ac:dyDescent="0.2">
      <c r="A81" s="4">
        <v>0.75</v>
      </c>
      <c r="B81" s="4">
        <v>1.6870810000000001E-4</v>
      </c>
      <c r="C81" s="5"/>
      <c r="J81">
        <f t="shared" si="2"/>
        <v>-1.2653107500000001E-4</v>
      </c>
      <c r="K81" s="5">
        <f t="shared" si="3"/>
        <v>8.2903243243243239</v>
      </c>
    </row>
    <row r="82" spans="1:11" x14ac:dyDescent="0.2">
      <c r="A82" s="4">
        <v>0.77500000000000002</v>
      </c>
      <c r="B82" s="4">
        <v>2.148436E-4</v>
      </c>
      <c r="C82" s="5"/>
      <c r="J82">
        <f t="shared" si="2"/>
        <v>-1.6650379000000002E-4</v>
      </c>
      <c r="K82" s="5">
        <f t="shared" si="3"/>
        <v>10.557425061425061</v>
      </c>
    </row>
    <row r="83" spans="1:11" x14ac:dyDescent="0.2">
      <c r="A83" s="4">
        <v>0.8</v>
      </c>
      <c r="B83" s="4">
        <v>2.6610529999999998E-4</v>
      </c>
      <c r="C83" s="5"/>
      <c r="J83">
        <f t="shared" si="2"/>
        <v>-2.1288424000000001E-4</v>
      </c>
      <c r="K83" s="5">
        <f t="shared" si="3"/>
        <v>13.076427518427518</v>
      </c>
    </row>
    <row r="84" spans="1:11" x14ac:dyDescent="0.2">
      <c r="A84" s="4">
        <v>0.82499999999999996</v>
      </c>
      <c r="B84" s="4">
        <v>3.2457280000000002E-4</v>
      </c>
      <c r="C84" s="5"/>
      <c r="J84">
        <f t="shared" si="2"/>
        <v>-2.6777255999999998E-4</v>
      </c>
      <c r="K84" s="5">
        <f t="shared" si="3"/>
        <v>15.949523341523344</v>
      </c>
    </row>
    <row r="85" spans="1:11" x14ac:dyDescent="0.2">
      <c r="A85" s="4">
        <v>0.85</v>
      </c>
      <c r="B85" s="4">
        <v>3.8846559999999999E-4</v>
      </c>
      <c r="C85" s="5"/>
      <c r="J85">
        <f t="shared" si="2"/>
        <v>-3.3019575999999998E-4</v>
      </c>
      <c r="K85" s="5">
        <f t="shared" si="3"/>
        <v>19.089218673218671</v>
      </c>
    </row>
    <row r="86" spans="1:11" x14ac:dyDescent="0.2">
      <c r="A86" s="4">
        <v>0.875</v>
      </c>
      <c r="B86" s="4">
        <v>4.6132079999999998E-4</v>
      </c>
      <c r="C86" s="5"/>
      <c r="J86">
        <f t="shared" si="2"/>
        <v>-4.0365569999999996E-4</v>
      </c>
      <c r="K86" s="5">
        <f t="shared" si="3"/>
        <v>22.669326781326781</v>
      </c>
    </row>
    <row r="87" spans="1:11" x14ac:dyDescent="0.2">
      <c r="A87" s="4">
        <v>0.9</v>
      </c>
      <c r="B87" s="4">
        <v>5.4366419999999998E-4</v>
      </c>
      <c r="C87" s="5"/>
      <c r="J87">
        <f t="shared" si="2"/>
        <v>-4.8929778E-4</v>
      </c>
      <c r="K87" s="5">
        <f t="shared" si="3"/>
        <v>26.715685503685499</v>
      </c>
    </row>
    <row r="88" spans="1:11" x14ac:dyDescent="0.2">
      <c r="A88" s="4">
        <v>0.92500000000000004</v>
      </c>
      <c r="B88" s="4">
        <v>6.313515E-4</v>
      </c>
      <c r="C88" s="5"/>
      <c r="J88">
        <f t="shared" si="2"/>
        <v>-5.8400013749999998E-4</v>
      </c>
      <c r="K88" s="5">
        <f t="shared" si="3"/>
        <v>31.024643734643732</v>
      </c>
    </row>
    <row r="89" spans="1:11" x14ac:dyDescent="0.2">
      <c r="A89" s="4">
        <v>0.95</v>
      </c>
      <c r="B89" s="4">
        <v>7.3300649999999998E-4</v>
      </c>
      <c r="C89" s="5"/>
      <c r="J89">
        <f t="shared" si="2"/>
        <v>-6.9635617499999992E-4</v>
      </c>
      <c r="K89" s="5">
        <f t="shared" si="3"/>
        <v>36.019975429975432</v>
      </c>
    </row>
    <row r="90" spans="1:11" x14ac:dyDescent="0.2">
      <c r="A90" s="4">
        <v>0.97499999999999998</v>
      </c>
      <c r="B90" s="4">
        <v>8.3966430000000005E-4</v>
      </c>
      <c r="C90" s="5"/>
      <c r="J90">
        <f t="shared" si="2"/>
        <v>-8.1867269250000005E-4</v>
      </c>
      <c r="K90" s="5">
        <f t="shared" si="3"/>
        <v>41.261144963144964</v>
      </c>
    </row>
    <row r="91" spans="1:11" x14ac:dyDescent="0.2">
      <c r="A91" s="4">
        <v>1</v>
      </c>
      <c r="B91" s="4">
        <v>9.5663560000000005E-4</v>
      </c>
      <c r="C91" s="5"/>
      <c r="J91">
        <f t="shared" si="2"/>
        <v>-9.5663560000000005E-4</v>
      </c>
      <c r="K91" s="5">
        <f t="shared" si="3"/>
        <v>47.009120393120398</v>
      </c>
    </row>
    <row r="92" spans="1:11" x14ac:dyDescent="0.2">
      <c r="A92" s="4">
        <v>1</v>
      </c>
      <c r="B92" s="4">
        <v>9.7543759999999999E-4</v>
      </c>
      <c r="C92" s="5"/>
      <c r="J92">
        <f t="shared" si="2"/>
        <v>-9.7543759999999999E-4</v>
      </c>
      <c r="K92" s="5">
        <f t="shared" si="3"/>
        <v>47.933051597051595</v>
      </c>
    </row>
    <row r="93" spans="1:11" x14ac:dyDescent="0.2">
      <c r="A93" s="4">
        <v>0.97499999999999998</v>
      </c>
      <c r="B93" s="4">
        <v>8.8506710000000005E-4</v>
      </c>
      <c r="C93" s="5"/>
      <c r="J93">
        <f t="shared" si="2"/>
        <v>-8.6294042250000002E-4</v>
      </c>
      <c r="K93" s="5">
        <f t="shared" si="3"/>
        <v>43.492240786240785</v>
      </c>
    </row>
    <row r="94" spans="1:11" x14ac:dyDescent="0.2">
      <c r="A94" s="4">
        <v>0.95</v>
      </c>
      <c r="B94" s="4">
        <v>7.9200639999999997E-4</v>
      </c>
      <c r="C94" s="5"/>
      <c r="J94">
        <f t="shared" si="2"/>
        <v>-7.5240607999999996E-4</v>
      </c>
      <c r="K94" s="5">
        <f t="shared" si="3"/>
        <v>38.919233415233414</v>
      </c>
    </row>
    <row r="95" spans="1:11" x14ac:dyDescent="0.2">
      <c r="A95" s="4">
        <v>0.92500000000000004</v>
      </c>
      <c r="B95" s="4">
        <v>7.0024309999999995E-4</v>
      </c>
      <c r="C95" s="5"/>
      <c r="J95">
        <f t="shared" si="2"/>
        <v>-6.4772486750000002E-4</v>
      </c>
      <c r="K95" s="5">
        <f t="shared" si="3"/>
        <v>34.409980343980337</v>
      </c>
    </row>
    <row r="96" spans="1:11" x14ac:dyDescent="0.2">
      <c r="A96" s="4">
        <v>0.9</v>
      </c>
      <c r="B96" s="4">
        <v>6.1078789999999999E-4</v>
      </c>
      <c r="C96" s="5"/>
      <c r="J96">
        <f t="shared" si="2"/>
        <v>-5.4970911E-4</v>
      </c>
      <c r="K96" s="5">
        <f t="shared" si="3"/>
        <v>30.014147420147417</v>
      </c>
    </row>
    <row r="97" spans="1:11" x14ac:dyDescent="0.2">
      <c r="A97" s="4">
        <v>0.875</v>
      </c>
      <c r="B97" s="4">
        <v>5.2589819999999997E-4</v>
      </c>
      <c r="C97" s="5"/>
      <c r="J97">
        <f t="shared" si="2"/>
        <v>-4.6016092499999998E-4</v>
      </c>
      <c r="K97" s="5">
        <f t="shared" si="3"/>
        <v>25.84266339066339</v>
      </c>
    </row>
    <row r="98" spans="1:11" x14ac:dyDescent="0.2">
      <c r="A98" s="4">
        <v>0.85</v>
      </c>
      <c r="B98" s="4">
        <v>4.4726150000000002E-4</v>
      </c>
      <c r="C98" s="5"/>
      <c r="J98">
        <f t="shared" si="2"/>
        <v>-3.80172275E-4</v>
      </c>
      <c r="K98" s="5">
        <f t="shared" si="3"/>
        <v>21.978452088452091</v>
      </c>
    </row>
    <row r="99" spans="1:11" x14ac:dyDescent="0.2">
      <c r="A99" s="4">
        <v>0.82499999999999996</v>
      </c>
      <c r="B99" s="4">
        <v>3.7468860000000002E-4</v>
      </c>
      <c r="C99" s="5"/>
      <c r="J99">
        <f t="shared" si="2"/>
        <v>-3.0911809499999999E-4</v>
      </c>
      <c r="K99" s="5">
        <f t="shared" si="3"/>
        <v>18.412216216216219</v>
      </c>
    </row>
    <row r="100" spans="1:11" x14ac:dyDescent="0.2">
      <c r="A100" s="4">
        <v>0.8</v>
      </c>
      <c r="B100" s="4">
        <v>3.0654260000000002E-4</v>
      </c>
      <c r="C100" s="5"/>
      <c r="J100">
        <f t="shared" si="2"/>
        <v>-2.4523408000000005E-4</v>
      </c>
      <c r="K100" s="5">
        <f t="shared" si="3"/>
        <v>15.063518427518428</v>
      </c>
    </row>
    <row r="101" spans="1:11" x14ac:dyDescent="0.2">
      <c r="A101" s="4">
        <v>0.77500000000000002</v>
      </c>
      <c r="B101" s="4">
        <v>2.4351639999999999E-4</v>
      </c>
      <c r="C101" s="5"/>
      <c r="J101">
        <f t="shared" si="2"/>
        <v>-1.8872520999999999E-4</v>
      </c>
      <c r="K101" s="5">
        <f t="shared" si="3"/>
        <v>11.966407862407863</v>
      </c>
    </row>
    <row r="102" spans="1:11" x14ac:dyDescent="0.2">
      <c r="A102" s="4">
        <v>0.75</v>
      </c>
      <c r="B102" s="4">
        <v>1.8574840000000001E-4</v>
      </c>
      <c r="C102" s="5"/>
      <c r="J102">
        <f t="shared" si="2"/>
        <v>-1.393113E-4</v>
      </c>
      <c r="K102" s="5">
        <f t="shared" si="3"/>
        <v>9.1276855036855036</v>
      </c>
    </row>
    <row r="103" spans="1:11" x14ac:dyDescent="0.2">
      <c r="A103" s="4">
        <v>0.72499999999999998</v>
      </c>
      <c r="B103" s="4">
        <v>1.3209100000000001E-4</v>
      </c>
      <c r="C103" s="5"/>
      <c r="J103">
        <f t="shared" si="2"/>
        <v>-9.5765974999999996E-5</v>
      </c>
      <c r="K103" s="5">
        <f t="shared" si="3"/>
        <v>6.4909582309582312</v>
      </c>
    </row>
    <row r="104" spans="1:11" x14ac:dyDescent="0.2">
      <c r="A104" s="4">
        <v>0.7</v>
      </c>
      <c r="B104" s="4">
        <v>8.2043650000000005E-5</v>
      </c>
      <c r="C104" s="5"/>
      <c r="J104">
        <f t="shared" si="2"/>
        <v>-5.7430555000000002E-5</v>
      </c>
      <c r="K104" s="5">
        <f t="shared" si="3"/>
        <v>4.0316289926289928</v>
      </c>
    </row>
    <row r="105" spans="1:11" x14ac:dyDescent="0.2">
      <c r="A105" s="4">
        <v>0.67500000000000004</v>
      </c>
      <c r="B105" s="4">
        <v>3.5427669999999998E-5</v>
      </c>
      <c r="C105" s="5"/>
      <c r="J105">
        <f t="shared" si="2"/>
        <v>-2.3913677250000001E-5</v>
      </c>
      <c r="K105" s="5">
        <f t="shared" si="3"/>
        <v>1.7409174447174445</v>
      </c>
    </row>
    <row r="106" spans="1:11" x14ac:dyDescent="0.2">
      <c r="A106" s="4">
        <v>0.65</v>
      </c>
      <c r="B106" s="4">
        <v>-7.5247309999999999E-6</v>
      </c>
      <c r="C106" s="5"/>
      <c r="J106">
        <f t="shared" si="2"/>
        <v>4.8910751500000003E-6</v>
      </c>
      <c r="K106" s="5">
        <f t="shared" si="3"/>
        <v>-0.36976565110565107</v>
      </c>
    </row>
    <row r="107" spans="1:11" x14ac:dyDescent="0.2">
      <c r="A107" s="4">
        <v>0.625</v>
      </c>
      <c r="B107" s="4">
        <v>-4.7297160000000002E-5</v>
      </c>
      <c r="C107" s="5"/>
      <c r="J107">
        <f t="shared" si="2"/>
        <v>2.9560725000000001E-5</v>
      </c>
      <c r="K107" s="5">
        <f t="shared" si="3"/>
        <v>-2.324184766584767</v>
      </c>
    </row>
    <row r="108" spans="1:11" x14ac:dyDescent="0.2">
      <c r="A108" s="4">
        <v>0.6</v>
      </c>
      <c r="B108" s="4">
        <v>-8.7184820000000001E-5</v>
      </c>
      <c r="C108" s="5"/>
      <c r="J108">
        <f t="shared" si="2"/>
        <v>5.2310891999999999E-5</v>
      </c>
      <c r="K108" s="5">
        <f t="shared" si="3"/>
        <v>-4.2842663390663391</v>
      </c>
    </row>
    <row r="109" spans="1:11" x14ac:dyDescent="0.2">
      <c r="A109" s="4">
        <v>0.57499999999999996</v>
      </c>
      <c r="B109" s="4">
        <v>-1.220127E-4</v>
      </c>
      <c r="C109" s="5"/>
      <c r="J109">
        <f t="shared" si="2"/>
        <v>7.0157302499999997E-5</v>
      </c>
      <c r="K109" s="5">
        <f t="shared" si="3"/>
        <v>-5.9957100737100735</v>
      </c>
    </row>
    <row r="110" spans="1:11" x14ac:dyDescent="0.2">
      <c r="A110" s="4">
        <v>0.55000000000000004</v>
      </c>
      <c r="B110" s="4">
        <v>-1.580776E-4</v>
      </c>
      <c r="C110" s="5"/>
      <c r="J110">
        <f t="shared" si="2"/>
        <v>8.6942680000000002E-5</v>
      </c>
      <c r="K110" s="5">
        <f t="shared" si="3"/>
        <v>-7.7679410319410325</v>
      </c>
    </row>
    <row r="111" spans="1:11" x14ac:dyDescent="0.2">
      <c r="A111" s="4">
        <v>0.52500000000000002</v>
      </c>
      <c r="B111" s="4">
        <v>-1.889921E-4</v>
      </c>
      <c r="C111" s="5"/>
      <c r="J111">
        <f t="shared" si="2"/>
        <v>9.9220852500000011E-5</v>
      </c>
      <c r="K111" s="5">
        <f t="shared" si="3"/>
        <v>-9.2870810810810802</v>
      </c>
    </row>
    <row r="112" spans="1:11" x14ac:dyDescent="0.2">
      <c r="A112" s="4">
        <v>0.5</v>
      </c>
      <c r="B112" s="4">
        <v>-2.180901E-4</v>
      </c>
      <c r="C112" s="5"/>
      <c r="J112">
        <f t="shared" si="2"/>
        <v>1.0904505E-4</v>
      </c>
      <c r="K112" s="5">
        <f t="shared" si="3"/>
        <v>-10.716958230958232</v>
      </c>
    </row>
    <row r="113" spans="1:11" x14ac:dyDescent="0.2">
      <c r="A113" s="4">
        <v>0.47499999999999998</v>
      </c>
      <c r="B113" s="4">
        <v>-2.4499109999999999E-4</v>
      </c>
      <c r="C113" s="5"/>
      <c r="J113">
        <f t="shared" si="2"/>
        <v>1.1637077249999999E-4</v>
      </c>
      <c r="K113" s="5">
        <f t="shared" si="3"/>
        <v>-12.038874692874693</v>
      </c>
    </row>
    <row r="114" spans="1:11" x14ac:dyDescent="0.2">
      <c r="A114" s="4">
        <v>0.45</v>
      </c>
      <c r="B114" s="4">
        <v>-2.6513619999999998E-4</v>
      </c>
      <c r="C114" s="5"/>
      <c r="J114">
        <f t="shared" si="2"/>
        <v>1.1931128999999999E-4</v>
      </c>
      <c r="K114" s="5">
        <f t="shared" si="3"/>
        <v>-13.028805896805896</v>
      </c>
    </row>
    <row r="115" spans="1:11" x14ac:dyDescent="0.2">
      <c r="A115" s="4">
        <v>0.42499999999999999</v>
      </c>
      <c r="B115" s="4">
        <v>-2.8691239999999998E-4</v>
      </c>
      <c r="C115" s="5"/>
      <c r="J115">
        <f t="shared" si="2"/>
        <v>1.2193776999999999E-4</v>
      </c>
      <c r="K115" s="5">
        <f t="shared" si="3"/>
        <v>-14.098889434889433</v>
      </c>
    </row>
    <row r="116" spans="1:11" x14ac:dyDescent="0.2">
      <c r="A116" s="4">
        <v>0.4</v>
      </c>
      <c r="B116" s="4">
        <v>-3.0598019999999998E-4</v>
      </c>
      <c r="C116" s="5"/>
      <c r="J116">
        <f t="shared" si="2"/>
        <v>1.2239208000000001E-4</v>
      </c>
      <c r="K116" s="5">
        <f t="shared" si="3"/>
        <v>-15.035882063882063</v>
      </c>
    </row>
    <row r="117" spans="1:11" x14ac:dyDescent="0.2">
      <c r="A117" s="4">
        <v>0.375</v>
      </c>
      <c r="B117" s="4">
        <v>-3.2175599999999997E-4</v>
      </c>
      <c r="C117" s="5"/>
      <c r="J117">
        <f t="shared" si="2"/>
        <v>1.2065849999999999E-4</v>
      </c>
      <c r="K117" s="5">
        <f t="shared" si="3"/>
        <v>-15.811105651105651</v>
      </c>
    </row>
    <row r="118" spans="1:11" x14ac:dyDescent="0.2">
      <c r="A118" s="4">
        <v>0.35</v>
      </c>
      <c r="B118" s="4">
        <v>-3.3561920000000001E-4</v>
      </c>
      <c r="C118" s="5"/>
      <c r="J118">
        <f t="shared" si="2"/>
        <v>1.1746672E-4</v>
      </c>
      <c r="K118" s="5">
        <f t="shared" si="3"/>
        <v>-16.492343980343982</v>
      </c>
    </row>
    <row r="119" spans="1:11" x14ac:dyDescent="0.2">
      <c r="A119" s="4">
        <v>0.32500000000000001</v>
      </c>
      <c r="B119" s="4">
        <v>-3.533136E-4</v>
      </c>
      <c r="C119" s="5"/>
      <c r="J119">
        <f t="shared" si="2"/>
        <v>1.1482692E-4</v>
      </c>
      <c r="K119" s="5">
        <f t="shared" si="3"/>
        <v>-17.361847665847666</v>
      </c>
    </row>
    <row r="120" spans="1:11" x14ac:dyDescent="0.2">
      <c r="A120" s="4">
        <v>0.3</v>
      </c>
      <c r="B120" s="4">
        <v>-3.657283E-4</v>
      </c>
      <c r="C120" s="5"/>
      <c r="J120">
        <f t="shared" si="2"/>
        <v>1.0971849E-4</v>
      </c>
      <c r="K120" s="5">
        <f t="shared" si="3"/>
        <v>-17.971906633906634</v>
      </c>
    </row>
    <row r="121" spans="1:11" x14ac:dyDescent="0.2">
      <c r="A121" s="4">
        <v>0.27500000000000002</v>
      </c>
      <c r="B121" s="4">
        <v>-3.7626670000000001E-4</v>
      </c>
      <c r="C121" s="5"/>
      <c r="J121">
        <f t="shared" si="2"/>
        <v>1.0347334250000002E-4</v>
      </c>
      <c r="K121" s="5">
        <f t="shared" si="3"/>
        <v>-18.489764127764129</v>
      </c>
    </row>
    <row r="122" spans="1:11" x14ac:dyDescent="0.2">
      <c r="A122" s="4">
        <v>0.25</v>
      </c>
      <c r="B122" s="4">
        <v>-3.89384E-4</v>
      </c>
      <c r="C122" s="5"/>
      <c r="J122">
        <f t="shared" si="2"/>
        <v>9.7345999999999999E-5</v>
      </c>
      <c r="K122" s="5">
        <f t="shared" si="3"/>
        <v>-19.134348894348896</v>
      </c>
    </row>
    <row r="123" spans="1:11" x14ac:dyDescent="0.2">
      <c r="A123" s="4">
        <v>0.22500000000000001</v>
      </c>
      <c r="B123" s="4">
        <v>-3.9697840000000001E-4</v>
      </c>
      <c r="C123" s="5"/>
      <c r="J123">
        <f t="shared" si="2"/>
        <v>8.9320140000000002E-5</v>
      </c>
      <c r="K123" s="5">
        <f t="shared" si="3"/>
        <v>-19.507538083538083</v>
      </c>
    </row>
    <row r="124" spans="1:11" x14ac:dyDescent="0.2">
      <c r="A124" s="4">
        <v>0.2</v>
      </c>
      <c r="B124" s="4">
        <v>-4.08995E-4</v>
      </c>
      <c r="C124" s="5"/>
      <c r="J124">
        <f t="shared" si="2"/>
        <v>8.1799000000000007E-5</v>
      </c>
      <c r="K124" s="5">
        <f t="shared" si="3"/>
        <v>-20.098034398034397</v>
      </c>
    </row>
    <row r="125" spans="1:11" x14ac:dyDescent="0.2">
      <c r="A125" s="4">
        <v>0.17499999999999999</v>
      </c>
      <c r="B125" s="4">
        <v>-4.1962580000000002E-4</v>
      </c>
      <c r="C125" s="5"/>
      <c r="J125">
        <f t="shared" si="2"/>
        <v>7.3434515000000004E-5</v>
      </c>
      <c r="K125" s="5">
        <f t="shared" si="3"/>
        <v>-20.620432432432434</v>
      </c>
    </row>
    <row r="126" spans="1:11" x14ac:dyDescent="0.2">
      <c r="A126" s="4">
        <v>0.15</v>
      </c>
      <c r="B126" s="4">
        <v>-4.3160209999999999E-4</v>
      </c>
      <c r="C126" s="5"/>
      <c r="J126">
        <f t="shared" si="2"/>
        <v>6.4740314999999995E-5</v>
      </c>
      <c r="K126" s="5">
        <f t="shared" si="3"/>
        <v>-21.208948402948401</v>
      </c>
    </row>
    <row r="127" spans="1:11" x14ac:dyDescent="0.2">
      <c r="A127" s="4">
        <v>0.125</v>
      </c>
      <c r="B127" s="4">
        <v>-4.390555E-4</v>
      </c>
      <c r="C127" s="5"/>
      <c r="J127">
        <f t="shared" si="2"/>
        <v>5.48819375E-5</v>
      </c>
      <c r="K127" s="5">
        <f t="shared" si="3"/>
        <v>-21.575208845208845</v>
      </c>
    </row>
    <row r="128" spans="1:11" x14ac:dyDescent="0.2">
      <c r="A128" s="4">
        <v>0.1</v>
      </c>
      <c r="B128" s="4">
        <v>-4.5179930000000001E-4</v>
      </c>
      <c r="C128" s="5"/>
      <c r="J128">
        <f t="shared" si="2"/>
        <v>4.5179930000000006E-5</v>
      </c>
      <c r="K128" s="5">
        <f t="shared" si="3"/>
        <v>-22.201439803439804</v>
      </c>
    </row>
    <row r="129" spans="1:11" x14ac:dyDescent="0.2">
      <c r="A129" s="4">
        <v>7.4999999999999997E-2</v>
      </c>
      <c r="B129" s="4">
        <v>-4.6185699999999998E-4</v>
      </c>
      <c r="C129" s="5"/>
      <c r="J129">
        <f t="shared" si="2"/>
        <v>3.4639274999999997E-5</v>
      </c>
      <c r="K129" s="5">
        <f t="shared" si="3"/>
        <v>-22.695675675675673</v>
      </c>
    </row>
    <row r="130" spans="1:11" x14ac:dyDescent="0.2">
      <c r="A130" s="4">
        <v>0.05</v>
      </c>
      <c r="B130" s="4">
        <v>-4.69915E-4</v>
      </c>
      <c r="C130" s="5"/>
      <c r="J130">
        <f t="shared" si="2"/>
        <v>2.3495750000000003E-5</v>
      </c>
      <c r="K130" s="5">
        <f t="shared" si="3"/>
        <v>-23.091646191646191</v>
      </c>
    </row>
    <row r="131" spans="1:11" x14ac:dyDescent="0.2">
      <c r="A131" s="4">
        <v>2.5000000000000001E-2</v>
      </c>
      <c r="B131" s="4">
        <v>-4.7828230000000001E-4</v>
      </c>
      <c r="C131" s="5"/>
      <c r="J131">
        <f t="shared" si="2"/>
        <v>1.1957057500000002E-5</v>
      </c>
      <c r="K131" s="5">
        <f t="shared" si="3"/>
        <v>-23.502815724815726</v>
      </c>
    </row>
    <row r="132" spans="1:11" x14ac:dyDescent="0.2">
      <c r="A132" s="4">
        <v>0</v>
      </c>
      <c r="B132" s="4">
        <v>-4.871133E-4</v>
      </c>
      <c r="C132" s="5"/>
      <c r="J132">
        <f t="shared" si="2"/>
        <v>0</v>
      </c>
      <c r="K132" s="5">
        <f t="shared" si="3"/>
        <v>-23.936771498771499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9" priority="1" stopIfTrue="1" operator="equal">
      <formula>0</formula>
    </cfRule>
  </conditionalFormatting>
  <conditionalFormatting sqref="E23:E24">
    <cfRule type="cellIs" dxfId="28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95</v>
      </c>
    </row>
    <row r="3" spans="1:16" x14ac:dyDescent="0.2">
      <c r="C3" s="1" t="s">
        <v>29</v>
      </c>
      <c r="D3" t="s">
        <v>95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-4.7275989999999999E-4</v>
      </c>
      <c r="C10" s="5"/>
      <c r="D10" s="1" t="s">
        <v>9</v>
      </c>
      <c r="E10" s="7">
        <f>-F10*1000/$D$7</f>
        <v>23.231444717444717</v>
      </c>
      <c r="F10" s="3">
        <f>((INDEX(A10:B11,1,2)+INDEX(A10:B11,2,2))-((INDEX(A10:B11,1,2)-INDEX(A10:B11,2,2))/(INDEX(A10:B11,1,1)-INDEX(A10:B11,2,1))*(INDEX(A10:B11,1,1)+INDEX(A10:B11,2,1))))/2</f>
        <v>-4.7275989999999999E-4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-23.231444717444717</v>
      </c>
      <c r="L10" s="1" t="s">
        <v>23</v>
      </c>
      <c r="M10" s="4">
        <f>MAX(E14:E15)/20</f>
        <v>3.1883320561061863E-2</v>
      </c>
      <c r="N10" s="6">
        <f>-E10</f>
        <v>-23.231444717444717</v>
      </c>
      <c r="O10" s="6">
        <f>-E11</f>
        <v>-21.21996068796069</v>
      </c>
      <c r="P10" s="6">
        <f>-E12</f>
        <v>-22.735243243243243</v>
      </c>
    </row>
    <row r="11" spans="1:16" x14ac:dyDescent="0.2">
      <c r="A11" s="4">
        <v>-2.5000000000000001E-2</v>
      </c>
      <c r="B11" s="4">
        <v>-4.7384260000000002E-4</v>
      </c>
      <c r="C11" s="5"/>
      <c r="D11" s="1" t="s">
        <v>10</v>
      </c>
      <c r="E11" s="7">
        <f>-F11*1000/$D$7</f>
        <v>21.21996068796069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-4.3182620000000002E-4</v>
      </c>
      <c r="G11" s="5" t="s">
        <v>107</v>
      </c>
      <c r="H11" t="s">
        <v>108</v>
      </c>
      <c r="J11">
        <f t="shared" si="0"/>
        <v>-1.1846065000000001E-5</v>
      </c>
      <c r="K11" s="5">
        <f t="shared" si="1"/>
        <v>-23.284648648648648</v>
      </c>
      <c r="L11" s="1"/>
      <c r="M11" s="4">
        <f>-MAX(E15:E16)/20</f>
        <v>-3.1883320561061863E-2</v>
      </c>
      <c r="N11" s="6">
        <f>-E10</f>
        <v>-23.231444717444717</v>
      </c>
      <c r="O11" s="6">
        <f>-E11</f>
        <v>-21.21996068796069</v>
      </c>
      <c r="P11" s="6">
        <f>-E12</f>
        <v>-22.735243243243243</v>
      </c>
    </row>
    <row r="12" spans="1:16" x14ac:dyDescent="0.2">
      <c r="A12" s="4">
        <v>-0.05</v>
      </c>
      <c r="B12" s="4">
        <v>-4.7667560000000001E-4</v>
      </c>
      <c r="C12" s="5"/>
      <c r="D12" s="1" t="s">
        <v>11</v>
      </c>
      <c r="E12" s="7">
        <f>-F12*1000/$D$7</f>
        <v>22.735243243243243</v>
      </c>
      <c r="F12" s="3">
        <f>((INDEX(A131:B132,1,2)+INDEX(A131:B132,2,2))-((INDEX(A131:B132,1,2)-INDEX(A131:B132,2,2))/(INDEX(A131:B132,1,1)-INDEX(A131:B132,2,1))*(INDEX(A131:B132,1,1)+INDEX(A131:B132,2,1))))/2</f>
        <v>-4.6266219999999998E-4</v>
      </c>
      <c r="G12" t="s">
        <v>109</v>
      </c>
      <c r="H12" t="s">
        <v>110</v>
      </c>
      <c r="J12">
        <f t="shared" si="0"/>
        <v>-2.3833780000000001E-5</v>
      </c>
      <c r="K12" s="5">
        <f t="shared" si="1"/>
        <v>-23.423862407862408</v>
      </c>
      <c r="L12" s="1"/>
    </row>
    <row r="13" spans="1:16" x14ac:dyDescent="0.2">
      <c r="A13" s="4">
        <v>-7.4999999999999997E-2</v>
      </c>
      <c r="B13" s="4">
        <v>-4.8235189999999999E-4</v>
      </c>
      <c r="C13" s="5"/>
      <c r="E13" s="3" t="s">
        <v>53</v>
      </c>
      <c r="F13" s="5"/>
      <c r="J13">
        <f t="shared" si="0"/>
        <v>-3.6176392499999998E-5</v>
      </c>
      <c r="K13" s="5">
        <f t="shared" si="1"/>
        <v>-23.702796068796069</v>
      </c>
      <c r="L13" s="1" t="s">
        <v>24</v>
      </c>
      <c r="M13" s="6">
        <f>E14</f>
        <v>0.60386894722842743</v>
      </c>
      <c r="N13" s="6">
        <f>-MAX(E10:E12)/15</f>
        <v>-1.5487629811629811</v>
      </c>
    </row>
    <row r="14" spans="1:16" x14ac:dyDescent="0.2">
      <c r="A14" s="4">
        <v>-0.1</v>
      </c>
      <c r="B14" s="4">
        <v>-4.9155369999999996E-4</v>
      </c>
      <c r="C14" s="5"/>
      <c r="D14" s="1" t="s">
        <v>12</v>
      </c>
      <c r="E14" s="7">
        <f>F14</f>
        <v>0.60386894722842743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0.60386894722842743</v>
      </c>
      <c r="G14" s="5" t="s">
        <v>119</v>
      </c>
      <c r="H14" t="s">
        <v>120</v>
      </c>
      <c r="J14">
        <f t="shared" si="0"/>
        <v>-4.9155369999999998E-5</v>
      </c>
      <c r="K14" s="5">
        <f t="shared" si="1"/>
        <v>-24.154972972972971</v>
      </c>
      <c r="L14" s="1"/>
      <c r="M14">
        <f>E14</f>
        <v>0.60386894722842743</v>
      </c>
      <c r="N14" s="6">
        <f>MAX(E10:E12)/15</f>
        <v>1.5487629811629811</v>
      </c>
    </row>
    <row r="15" spans="1:16" x14ac:dyDescent="0.2">
      <c r="A15" s="4">
        <v>-0.125</v>
      </c>
      <c r="B15" s="4">
        <v>-4.9536459999999997E-4</v>
      </c>
      <c r="C15" s="5"/>
      <c r="D15" s="1" t="s">
        <v>13</v>
      </c>
      <c r="E15" s="3">
        <f>F15</f>
        <v>0.63766641122123724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0.63766641122123724</v>
      </c>
      <c r="G15" s="5" t="s">
        <v>115</v>
      </c>
      <c r="H15" t="s">
        <v>116</v>
      </c>
      <c r="J15">
        <f t="shared" si="0"/>
        <v>-6.1920574999999996E-5</v>
      </c>
      <c r="K15" s="5">
        <f t="shared" si="1"/>
        <v>-24.342240786240787</v>
      </c>
      <c r="L15" s="1"/>
      <c r="M15" s="6">
        <f>E15</f>
        <v>0.63766641122123724</v>
      </c>
      <c r="N15" s="6">
        <f>-MAX(E10:E12)/15</f>
        <v>-1.5487629811629811</v>
      </c>
    </row>
    <row r="16" spans="1:16" x14ac:dyDescent="0.2">
      <c r="A16" s="4">
        <v>-0.15</v>
      </c>
      <c r="B16" s="4">
        <v>-5.0773929999999999E-4</v>
      </c>
      <c r="C16" s="5"/>
      <c r="E16" s="3"/>
      <c r="J16">
        <f t="shared" si="0"/>
        <v>-7.6160894999999991E-5</v>
      </c>
      <c r="K16" s="5">
        <f t="shared" si="1"/>
        <v>-24.950334152334154</v>
      </c>
      <c r="L16" s="1"/>
      <c r="M16">
        <f>E15</f>
        <v>0.63766641122123724</v>
      </c>
      <c r="N16" s="6">
        <f>MAX(E10:E12)/15</f>
        <v>1.5487629811629811</v>
      </c>
    </row>
    <row r="17" spans="1:19" x14ac:dyDescent="0.2">
      <c r="A17" s="4">
        <v>-0.17499999999999999</v>
      </c>
      <c r="B17" s="4">
        <v>-5.1255310000000004E-4</v>
      </c>
      <c r="C17" s="25"/>
      <c r="D17" s="1" t="s">
        <v>14</v>
      </c>
      <c r="E17" s="9">
        <f>F17</f>
        <v>0.36758023829315267</v>
      </c>
      <c r="F17">
        <f>(-1)*MAX(J30:J91)/F11/E14</f>
        <v>0.36758023829315267</v>
      </c>
      <c r="G17" t="s">
        <v>117</v>
      </c>
      <c r="J17">
        <f t="shared" si="0"/>
        <v>-8.9696792500000008E-5</v>
      </c>
      <c r="K17" s="5">
        <f t="shared" si="1"/>
        <v>-25.186884520884526</v>
      </c>
      <c r="L17" s="1"/>
      <c r="N17" s="6"/>
    </row>
    <row r="18" spans="1:19" x14ac:dyDescent="0.2">
      <c r="A18" s="4">
        <v>-0.2</v>
      </c>
      <c r="B18" s="4">
        <v>-5.2353540000000002E-4</v>
      </c>
      <c r="C18" s="25"/>
      <c r="D18" s="1" t="s">
        <v>15</v>
      </c>
      <c r="E18" s="9">
        <f>F18</f>
        <v>0.37655128233605384</v>
      </c>
      <c r="F18">
        <f>(-1)*MAX(J91:J130)/F12/E15</f>
        <v>0.37655128233605384</v>
      </c>
      <c r="G18" t="s">
        <v>113</v>
      </c>
      <c r="J18">
        <f t="shared" si="0"/>
        <v>-1.0470708E-4</v>
      </c>
      <c r="K18" s="5">
        <f t="shared" si="1"/>
        <v>-25.726555282555282</v>
      </c>
      <c r="L18" s="1" t="s">
        <v>25</v>
      </c>
      <c r="M18" s="5">
        <v>0</v>
      </c>
      <c r="N18" s="5">
        <f>INDEX(K30:K91,MATCH(MAX(J30:J91),J30:J91,0),1)</f>
        <v>-12.560535626535628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-5.3233570000000001E-4</v>
      </c>
      <c r="C19" s="25"/>
      <c r="D19" s="1"/>
      <c r="J19">
        <f t="shared" si="0"/>
        <v>-1.1977553250000001E-4</v>
      </c>
      <c r="K19" s="5">
        <f t="shared" si="1"/>
        <v>-26.159002457002455</v>
      </c>
      <c r="L19" s="1"/>
      <c r="M19" s="5">
        <f>INDEX(A30:A91,MATCH(MAX(J30:J91),J30:J91,0),1)</f>
        <v>0.375</v>
      </c>
      <c r="N19" s="5">
        <f>INDEX(K30:K91,MATCH(MAX(J30:J91),J30:J91,0),1)</f>
        <v>-12.560535626535628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-5.3844600000000004E-4</v>
      </c>
      <c r="C20" s="25"/>
      <c r="D20" s="1" t="s">
        <v>16</v>
      </c>
      <c r="E20" s="8">
        <f>F20</f>
        <v>4.7102008599508596E-2</v>
      </c>
      <c r="F20">
        <f>MAX(J30:J91)/D5/D7*1000</f>
        <v>4.7102008599508596E-2</v>
      </c>
      <c r="G20" t="s">
        <v>118</v>
      </c>
      <c r="J20">
        <f t="shared" si="0"/>
        <v>-1.3461150000000001E-4</v>
      </c>
      <c r="K20" s="5">
        <f t="shared" si="1"/>
        <v>-26.459262899262903</v>
      </c>
      <c r="M20" s="5">
        <f>INDEX(A30:A91,MATCH(MAX(J30:J91),J30:J91,0),1)</f>
        <v>0.375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-5.4935919999999998E-4</v>
      </c>
      <c r="C21" s="25"/>
      <c r="D21" s="1" t="s">
        <v>17</v>
      </c>
      <c r="E21" s="8">
        <f>F21</f>
        <v>5.4590525798525802E-2</v>
      </c>
      <c r="F21">
        <f>MAX(J91:J130)/D5/D7*1000</f>
        <v>5.4590525798525802E-2</v>
      </c>
      <c r="G21" t="s">
        <v>114</v>
      </c>
      <c r="J21">
        <f t="shared" si="0"/>
        <v>-1.5107378E-4</v>
      </c>
      <c r="K21" s="5">
        <f t="shared" si="1"/>
        <v>-26.995538083538079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-5.5543200000000002E-4</v>
      </c>
      <c r="C22" s="5"/>
      <c r="J22">
        <f t="shared" si="0"/>
        <v>-1.6662959999999999E-4</v>
      </c>
      <c r="K22" s="5">
        <f t="shared" si="1"/>
        <v>-27.293955773955776</v>
      </c>
      <c r="M22" s="5">
        <v>0</v>
      </c>
      <c r="N22" s="5">
        <f>INDEX(K91:K130,MATCH(MAX(J91:J130),J91:J130,0),1)</f>
        <v>-13.647631449631451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-5.636498E-4</v>
      </c>
      <c r="C23" s="5"/>
      <c r="D23" s="1" t="s">
        <v>43</v>
      </c>
      <c r="E23" s="24">
        <f>E11*E14*E17/D5-E20</f>
        <v>0</v>
      </c>
      <c r="J23">
        <f t="shared" si="0"/>
        <v>-1.83186185E-4</v>
      </c>
      <c r="K23" s="5">
        <f t="shared" si="1"/>
        <v>-27.697778869778869</v>
      </c>
      <c r="M23" s="5">
        <f>INDEX(A91:A130,MATCH(MAX(J91:J130),J91:J130,0),1)</f>
        <v>0.4</v>
      </c>
      <c r="N23" s="5">
        <f>INDEX(K91:K130,MATCH(MAX(J91:J130),J91:J130,0),1)</f>
        <v>-13.647631449631451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-5.7431859999999997E-4</v>
      </c>
      <c r="C24" s="5"/>
      <c r="E24" s="24">
        <f>E12*E15*E18/D5-E21</f>
        <v>0</v>
      </c>
      <c r="J24">
        <f t="shared" si="0"/>
        <v>-2.0101150999999999E-4</v>
      </c>
      <c r="K24" s="5">
        <f t="shared" si="1"/>
        <v>-28.222044226044225</v>
      </c>
      <c r="M24" s="5">
        <f>INDEX(A91:A130,MATCH(MAX(J91:J130),J91:J130,0),1)</f>
        <v>0.4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-5.8088430000000004E-4</v>
      </c>
      <c r="C25" s="26"/>
      <c r="J25">
        <f t="shared" si="0"/>
        <v>-2.1783161250000003E-4</v>
      </c>
      <c r="K25" s="5">
        <f t="shared" si="1"/>
        <v>-28.544683046683048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-5.9058099999999996E-4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-2.3623239999999998E-4</v>
      </c>
      <c r="K26" s="5">
        <f t="shared" si="1"/>
        <v>-29.021179361179357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-6.0046670000000004E-4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-2.5519834750000001E-4</v>
      </c>
      <c r="K27" s="5">
        <f t="shared" si="1"/>
        <v>-29.506963144963144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-6.0489470000000005E-4</v>
      </c>
      <c r="C28" s="5"/>
      <c r="J28">
        <f t="shared" si="0"/>
        <v>-2.7220261500000002E-4</v>
      </c>
      <c r="K28" s="5">
        <f t="shared" si="1"/>
        <v>-29.724555282555283</v>
      </c>
    </row>
    <row r="29" spans="1:19" x14ac:dyDescent="0.2">
      <c r="A29" s="4">
        <v>-0.47499999999999998</v>
      </c>
      <c r="B29" s="4">
        <v>-6.1845230000000001E-4</v>
      </c>
      <c r="C29" s="5"/>
      <c r="J29">
        <f t="shared" si="0"/>
        <v>-2.9376484250000001E-4</v>
      </c>
      <c r="K29" s="5">
        <f t="shared" si="1"/>
        <v>-30.390776412776415</v>
      </c>
    </row>
    <row r="30" spans="1:19" x14ac:dyDescent="0.2">
      <c r="A30" s="4">
        <v>-0.5</v>
      </c>
      <c r="B30" s="4">
        <v>-6.227801E-4</v>
      </c>
      <c r="C30" s="5"/>
      <c r="J30">
        <f t="shared" si="0"/>
        <v>-3.1139005E-4</v>
      </c>
      <c r="K30" s="5">
        <f t="shared" si="1"/>
        <v>-30.60344471744472</v>
      </c>
    </row>
    <row r="31" spans="1:19" x14ac:dyDescent="0.2">
      <c r="A31" s="4">
        <v>-0.5</v>
      </c>
      <c r="B31" s="4">
        <v>-6.2012630000000003E-4</v>
      </c>
      <c r="C31" s="5"/>
      <c r="J31">
        <f t="shared" si="0"/>
        <v>-3.1006315000000001E-4</v>
      </c>
      <c r="K31" s="5">
        <f t="shared" si="1"/>
        <v>-30.473036855036856</v>
      </c>
    </row>
    <row r="32" spans="1:19" x14ac:dyDescent="0.2">
      <c r="A32" s="4">
        <v>-0.47499999999999998</v>
      </c>
      <c r="B32" s="4">
        <v>-6.0857580000000004E-4</v>
      </c>
      <c r="C32" s="5"/>
      <c r="J32">
        <f t="shared" si="0"/>
        <v>-2.8907350500000003E-4</v>
      </c>
      <c r="K32" s="5">
        <f t="shared" si="1"/>
        <v>-29.905444717444716</v>
      </c>
    </row>
    <row r="33" spans="1:11" x14ac:dyDescent="0.2">
      <c r="A33" s="4">
        <v>-0.45</v>
      </c>
      <c r="B33" s="4">
        <v>-6.015266E-4</v>
      </c>
      <c r="C33" s="5"/>
      <c r="J33">
        <f t="shared" si="0"/>
        <v>-2.7068696999999999E-4</v>
      </c>
      <c r="K33" s="5">
        <f t="shared" si="1"/>
        <v>-29.559046683046684</v>
      </c>
    </row>
    <row r="34" spans="1:11" x14ac:dyDescent="0.2">
      <c r="A34" s="4">
        <v>-0.42499999999999999</v>
      </c>
      <c r="B34" s="4">
        <v>-5.894451E-4</v>
      </c>
      <c r="C34" s="5"/>
      <c r="J34">
        <f t="shared" si="0"/>
        <v>-2.505141675E-4</v>
      </c>
      <c r="K34" s="5">
        <f t="shared" si="1"/>
        <v>-28.965361179361178</v>
      </c>
    </row>
    <row r="35" spans="1:11" x14ac:dyDescent="0.2">
      <c r="A35" s="4">
        <v>-0.4</v>
      </c>
      <c r="B35" s="4">
        <v>-5.7839160000000003E-4</v>
      </c>
      <c r="C35" s="5"/>
      <c r="J35">
        <f t="shared" si="0"/>
        <v>-2.3135664000000002E-4</v>
      </c>
      <c r="K35" s="5">
        <f t="shared" si="1"/>
        <v>-28.422191646191646</v>
      </c>
    </row>
    <row r="36" spans="1:11" x14ac:dyDescent="0.2">
      <c r="A36" s="4">
        <v>-0.375</v>
      </c>
      <c r="B36" s="4">
        <v>-5.6958319999999998E-4</v>
      </c>
      <c r="C36" s="5"/>
      <c r="J36">
        <f t="shared" si="0"/>
        <v>-2.1359370000000001E-4</v>
      </c>
      <c r="K36" s="5">
        <f t="shared" si="1"/>
        <v>-27.989346437346434</v>
      </c>
    </row>
    <row r="37" spans="1:11" x14ac:dyDescent="0.2">
      <c r="A37" s="4">
        <v>-0.35</v>
      </c>
      <c r="B37" s="4">
        <v>-5.5842130000000002E-4</v>
      </c>
      <c r="C37" s="5"/>
      <c r="J37">
        <f t="shared" si="0"/>
        <v>-1.9544745499999999E-4</v>
      </c>
      <c r="K37" s="5">
        <f t="shared" si="1"/>
        <v>-27.440850122850122</v>
      </c>
    </row>
    <row r="38" spans="1:11" x14ac:dyDescent="0.2">
      <c r="A38" s="4">
        <v>-0.32500000000000001</v>
      </c>
      <c r="B38" s="4">
        <v>-5.4974600000000005E-4</v>
      </c>
      <c r="C38" s="5"/>
      <c r="J38">
        <f t="shared" si="0"/>
        <v>-1.7866745000000002E-4</v>
      </c>
      <c r="K38" s="5">
        <f t="shared" si="1"/>
        <v>-27.014545454545459</v>
      </c>
    </row>
    <row r="39" spans="1:11" x14ac:dyDescent="0.2">
      <c r="A39" s="4">
        <v>-0.3</v>
      </c>
      <c r="B39" s="4">
        <v>-5.369983E-4</v>
      </c>
      <c r="C39" s="5"/>
      <c r="J39">
        <f t="shared" si="0"/>
        <v>-1.6109948999999999E-4</v>
      </c>
      <c r="K39" s="5">
        <f t="shared" si="1"/>
        <v>-26.388122850122851</v>
      </c>
    </row>
    <row r="40" spans="1:11" x14ac:dyDescent="0.2">
      <c r="A40" s="4">
        <v>-0.27500000000000002</v>
      </c>
      <c r="B40" s="4">
        <v>-5.3141479999999997E-4</v>
      </c>
      <c r="C40" s="5"/>
      <c r="J40">
        <f t="shared" si="0"/>
        <v>-1.4613907000000001E-4</v>
      </c>
      <c r="K40" s="5">
        <f t="shared" si="1"/>
        <v>-26.113749385749383</v>
      </c>
    </row>
    <row r="41" spans="1:11" x14ac:dyDescent="0.2">
      <c r="A41" s="4">
        <v>-0.25</v>
      </c>
      <c r="B41" s="4">
        <v>-5.2501309999999999E-4</v>
      </c>
      <c r="C41" s="5"/>
      <c r="J41">
        <f t="shared" si="0"/>
        <v>-1.31253275E-4</v>
      </c>
      <c r="K41" s="5">
        <f t="shared" si="1"/>
        <v>-25.799169533169533</v>
      </c>
    </row>
    <row r="42" spans="1:11" x14ac:dyDescent="0.2">
      <c r="A42" s="4">
        <v>-0.22500000000000001</v>
      </c>
      <c r="B42" s="4">
        <v>-5.1238569999999999E-4</v>
      </c>
      <c r="C42" s="5"/>
      <c r="J42">
        <f t="shared" si="0"/>
        <v>-1.152867825E-4</v>
      </c>
      <c r="K42" s="5">
        <f t="shared" si="1"/>
        <v>-25.178658476658473</v>
      </c>
    </row>
    <row r="43" spans="1:11" x14ac:dyDescent="0.2">
      <c r="A43" s="4">
        <v>-0.2</v>
      </c>
      <c r="B43" s="4">
        <v>-5.0236590000000004E-4</v>
      </c>
      <c r="C43" s="5"/>
      <c r="J43">
        <f t="shared" si="0"/>
        <v>-1.0047318000000001E-4</v>
      </c>
      <c r="K43" s="5">
        <f t="shared" si="1"/>
        <v>-24.686285012285015</v>
      </c>
    </row>
    <row r="44" spans="1:11" x14ac:dyDescent="0.2">
      <c r="A44" s="4">
        <v>-0.17499999999999999</v>
      </c>
      <c r="B44" s="4">
        <v>-4.9368909999999999E-4</v>
      </c>
      <c r="C44" s="5"/>
      <c r="J44">
        <f t="shared" si="0"/>
        <v>-8.6395592499999993E-5</v>
      </c>
      <c r="K44" s="5">
        <f t="shared" si="1"/>
        <v>-24.259906633906635</v>
      </c>
    </row>
    <row r="45" spans="1:11" x14ac:dyDescent="0.2">
      <c r="A45" s="4">
        <v>-0.15</v>
      </c>
      <c r="B45" s="4">
        <v>-4.804713E-4</v>
      </c>
      <c r="C45" s="5"/>
      <c r="J45">
        <f t="shared" si="0"/>
        <v>-7.2070694999999994E-5</v>
      </c>
      <c r="K45" s="5">
        <f t="shared" si="1"/>
        <v>-23.610383292383293</v>
      </c>
    </row>
    <row r="46" spans="1:11" x14ac:dyDescent="0.2">
      <c r="A46" s="4">
        <v>-0.125</v>
      </c>
      <c r="B46" s="4">
        <v>-4.723293E-4</v>
      </c>
      <c r="C46" s="5"/>
      <c r="J46">
        <f t="shared" si="0"/>
        <v>-5.9041162500000001E-5</v>
      </c>
      <c r="K46" s="5">
        <f t="shared" si="1"/>
        <v>-23.210285012285013</v>
      </c>
    </row>
    <row r="47" spans="1:11" x14ac:dyDescent="0.2">
      <c r="A47" s="4">
        <v>-0.1</v>
      </c>
      <c r="B47" s="4">
        <v>-4.6622020000000001E-4</v>
      </c>
      <c r="C47" s="5"/>
      <c r="J47">
        <f t="shared" si="0"/>
        <v>-4.6622020000000003E-5</v>
      </c>
      <c r="K47" s="5">
        <f t="shared" si="1"/>
        <v>-22.910083538083541</v>
      </c>
    </row>
    <row r="48" spans="1:11" x14ac:dyDescent="0.2">
      <c r="A48" s="4">
        <v>-7.4999999999999997E-2</v>
      </c>
      <c r="B48" s="4">
        <v>-4.5641049999999998E-4</v>
      </c>
      <c r="C48" s="5"/>
      <c r="J48">
        <f t="shared" si="0"/>
        <v>-3.42307875E-5</v>
      </c>
      <c r="K48" s="5">
        <f t="shared" si="1"/>
        <v>-22.428034398034399</v>
      </c>
    </row>
    <row r="49" spans="1:11" x14ac:dyDescent="0.2">
      <c r="A49" s="4">
        <v>-0.05</v>
      </c>
      <c r="B49" s="4">
        <v>-4.483822E-4</v>
      </c>
      <c r="C49" s="5"/>
      <c r="J49">
        <f t="shared" si="0"/>
        <v>-2.2419110000000001E-5</v>
      </c>
      <c r="K49" s="5">
        <f t="shared" si="1"/>
        <v>-22.033523341523342</v>
      </c>
    </row>
    <row r="50" spans="1:11" x14ac:dyDescent="0.2">
      <c r="A50" s="4">
        <v>-2.5000000000000001E-2</v>
      </c>
      <c r="B50" s="4">
        <v>-4.392709E-4</v>
      </c>
      <c r="C50" s="5"/>
      <c r="J50">
        <f t="shared" si="0"/>
        <v>-1.09817725E-5</v>
      </c>
      <c r="K50" s="5">
        <f t="shared" si="1"/>
        <v>-21.585793611793612</v>
      </c>
    </row>
    <row r="51" spans="1:11" x14ac:dyDescent="0.2">
      <c r="A51" s="4">
        <v>0</v>
      </c>
      <c r="B51" s="4">
        <v>-4.3182620000000002E-4</v>
      </c>
      <c r="C51" s="5"/>
      <c r="J51">
        <f t="shared" si="0"/>
        <v>0</v>
      </c>
      <c r="K51" s="5">
        <f t="shared" si="1"/>
        <v>-21.21996068796069</v>
      </c>
    </row>
    <row r="52" spans="1:11" x14ac:dyDescent="0.2">
      <c r="A52" s="4">
        <v>2.5000000000000001E-2</v>
      </c>
      <c r="B52" s="4">
        <v>-4.1926989999999998E-4</v>
      </c>
      <c r="C52" s="5"/>
      <c r="J52">
        <f t="shared" si="0"/>
        <v>1.04817475E-5</v>
      </c>
      <c r="K52" s="5">
        <f t="shared" si="1"/>
        <v>-20.602943488943488</v>
      </c>
    </row>
    <row r="53" spans="1:11" x14ac:dyDescent="0.2">
      <c r="A53" s="4">
        <v>0.05</v>
      </c>
      <c r="B53" s="4">
        <v>-4.0868589999999998E-4</v>
      </c>
      <c r="C53" s="5"/>
      <c r="J53">
        <f t="shared" si="0"/>
        <v>2.0434295000000002E-5</v>
      </c>
      <c r="K53" s="5">
        <f t="shared" si="1"/>
        <v>-20.082845208845207</v>
      </c>
    </row>
    <row r="54" spans="1:11" x14ac:dyDescent="0.2">
      <c r="A54" s="4">
        <v>7.4999999999999997E-2</v>
      </c>
      <c r="B54" s="4">
        <v>-3.9988079999999997E-4</v>
      </c>
      <c r="C54" s="5"/>
      <c r="J54">
        <f t="shared" si="0"/>
        <v>2.9991059999999995E-5</v>
      </c>
      <c r="K54" s="5">
        <f t="shared" si="1"/>
        <v>-19.650162162162161</v>
      </c>
    </row>
    <row r="55" spans="1:11" x14ac:dyDescent="0.2">
      <c r="A55" s="4">
        <v>0.1</v>
      </c>
      <c r="B55" s="4">
        <v>-3.92321E-4</v>
      </c>
      <c r="C55" s="5"/>
      <c r="J55">
        <f t="shared" si="0"/>
        <v>3.92321E-5</v>
      </c>
      <c r="K55" s="5">
        <f t="shared" si="1"/>
        <v>-19.278673218673216</v>
      </c>
    </row>
    <row r="56" spans="1:11" x14ac:dyDescent="0.2">
      <c r="A56" s="4">
        <v>0.125</v>
      </c>
      <c r="B56" s="4">
        <v>-3.8021140000000001E-4</v>
      </c>
      <c r="C56" s="5"/>
      <c r="J56">
        <f t="shared" si="0"/>
        <v>4.7526425000000001E-5</v>
      </c>
      <c r="K56" s="5">
        <f t="shared" si="1"/>
        <v>-18.683606879606881</v>
      </c>
    </row>
    <row r="57" spans="1:11" x14ac:dyDescent="0.2">
      <c r="A57" s="4">
        <v>0.15</v>
      </c>
      <c r="B57" s="4">
        <v>-3.7190409999999998E-4</v>
      </c>
      <c r="C57" s="5"/>
      <c r="J57">
        <f t="shared" si="0"/>
        <v>5.5785614999999991E-5</v>
      </c>
      <c r="K57" s="5">
        <f t="shared" si="1"/>
        <v>-18.275385749385748</v>
      </c>
    </row>
    <row r="58" spans="1:11" x14ac:dyDescent="0.2">
      <c r="A58" s="4">
        <v>0.17499999999999999</v>
      </c>
      <c r="B58" s="4">
        <v>-3.6053609999999999E-4</v>
      </c>
      <c r="C58" s="5"/>
      <c r="J58">
        <f t="shared" si="0"/>
        <v>6.30938175E-5</v>
      </c>
      <c r="K58" s="5">
        <f t="shared" si="1"/>
        <v>-17.71676167076167</v>
      </c>
    </row>
    <row r="59" spans="1:11" x14ac:dyDescent="0.2">
      <c r="A59" s="4">
        <v>0.2</v>
      </c>
      <c r="B59" s="4">
        <v>-3.5248910000000003E-4</v>
      </c>
      <c r="C59" s="5"/>
      <c r="J59">
        <f t="shared" si="0"/>
        <v>7.0497820000000003E-5</v>
      </c>
      <c r="K59" s="5">
        <f t="shared" si="1"/>
        <v>-17.321331695331697</v>
      </c>
    </row>
    <row r="60" spans="1:11" x14ac:dyDescent="0.2">
      <c r="A60" s="4">
        <v>0.22500000000000001</v>
      </c>
      <c r="B60" s="4">
        <v>-3.4109659999999998E-4</v>
      </c>
      <c r="C60" s="5"/>
      <c r="J60">
        <f t="shared" si="0"/>
        <v>7.6746734999999991E-5</v>
      </c>
      <c r="K60" s="5">
        <f t="shared" si="1"/>
        <v>-16.761503685503683</v>
      </c>
    </row>
    <row r="61" spans="1:11" x14ac:dyDescent="0.2">
      <c r="A61" s="4">
        <v>0.25</v>
      </c>
      <c r="B61" s="4">
        <v>-3.2952790000000001E-4</v>
      </c>
      <c r="C61" s="5"/>
      <c r="J61">
        <f t="shared" si="0"/>
        <v>8.2381975000000003E-5</v>
      </c>
      <c r="K61" s="5">
        <f t="shared" si="1"/>
        <v>-16.193017199017202</v>
      </c>
    </row>
    <row r="62" spans="1:11" x14ac:dyDescent="0.2">
      <c r="A62" s="4">
        <v>0.27500000000000002</v>
      </c>
      <c r="B62" s="4">
        <v>-3.1684459999999998E-4</v>
      </c>
      <c r="C62" s="5"/>
      <c r="J62">
        <f t="shared" si="0"/>
        <v>8.7132265000000004E-5</v>
      </c>
      <c r="K62" s="5">
        <f t="shared" si="1"/>
        <v>-15.569759213759212</v>
      </c>
    </row>
    <row r="63" spans="1:11" x14ac:dyDescent="0.2">
      <c r="A63" s="4">
        <v>0.3</v>
      </c>
      <c r="B63" s="4">
        <v>-3.0408509999999998E-4</v>
      </c>
      <c r="C63" s="5"/>
      <c r="J63">
        <f t="shared" si="0"/>
        <v>9.1225529999999991E-5</v>
      </c>
      <c r="K63" s="5">
        <f t="shared" si="1"/>
        <v>-14.942756756756756</v>
      </c>
    </row>
    <row r="64" spans="1:11" x14ac:dyDescent="0.2">
      <c r="A64" s="4">
        <v>0.32500000000000001</v>
      </c>
      <c r="B64" s="4">
        <v>-2.9102419999999998E-4</v>
      </c>
      <c r="C64" s="5"/>
      <c r="J64">
        <f t="shared" si="0"/>
        <v>9.4582864999999996E-5</v>
      </c>
      <c r="K64" s="5">
        <f t="shared" si="1"/>
        <v>-14.30094348894349</v>
      </c>
    </row>
    <row r="65" spans="1:11" x14ac:dyDescent="0.2">
      <c r="A65" s="4">
        <v>0.35</v>
      </c>
      <c r="B65" s="4">
        <v>-2.7373419999999999E-4</v>
      </c>
      <c r="C65" s="5"/>
      <c r="J65">
        <f t="shared" si="0"/>
        <v>9.5806969999999997E-5</v>
      </c>
      <c r="K65" s="5">
        <f t="shared" si="1"/>
        <v>-13.451312039312038</v>
      </c>
    </row>
    <row r="66" spans="1:11" x14ac:dyDescent="0.2">
      <c r="A66" s="4">
        <v>0.375</v>
      </c>
      <c r="B66" s="4">
        <v>-2.556069E-4</v>
      </c>
      <c r="C66" s="5"/>
      <c r="J66">
        <f t="shared" si="0"/>
        <v>9.58525875E-5</v>
      </c>
      <c r="K66" s="5">
        <f t="shared" si="1"/>
        <v>-12.560535626535628</v>
      </c>
    </row>
    <row r="67" spans="1:11" x14ac:dyDescent="0.2">
      <c r="A67" s="4">
        <v>0.4</v>
      </c>
      <c r="B67" s="4">
        <v>-2.3499870000000001E-4</v>
      </c>
      <c r="C67" s="5"/>
      <c r="J67">
        <f t="shared" si="0"/>
        <v>9.3999480000000012E-5</v>
      </c>
      <c r="K67" s="5">
        <f t="shared" si="1"/>
        <v>-11.547847665847666</v>
      </c>
    </row>
    <row r="68" spans="1:11" x14ac:dyDescent="0.2">
      <c r="A68" s="4">
        <v>0.42499999999999999</v>
      </c>
      <c r="B68" s="4">
        <v>-2.107883E-4</v>
      </c>
      <c r="C68" s="5"/>
      <c r="J68">
        <f t="shared" si="0"/>
        <v>8.9585027500000002E-5</v>
      </c>
      <c r="K68" s="5">
        <f t="shared" si="1"/>
        <v>-10.35814742014742</v>
      </c>
    </row>
    <row r="69" spans="1:11" x14ac:dyDescent="0.2">
      <c r="A69" s="4">
        <v>0.45</v>
      </c>
      <c r="B69" s="4">
        <v>-1.851767E-4</v>
      </c>
      <c r="C69" s="5"/>
      <c r="J69">
        <f t="shared" si="0"/>
        <v>8.3329515000000003E-5</v>
      </c>
      <c r="K69" s="5">
        <f t="shared" si="1"/>
        <v>-9.099592137592138</v>
      </c>
    </row>
    <row r="70" spans="1:11" x14ac:dyDescent="0.2">
      <c r="A70" s="4">
        <v>0.47499999999999998</v>
      </c>
      <c r="B70" s="4">
        <v>-1.5572080000000001E-4</v>
      </c>
      <c r="C70" s="5"/>
      <c r="J70">
        <f t="shared" si="0"/>
        <v>7.3967380000000005E-5</v>
      </c>
      <c r="K70" s="5">
        <f t="shared" si="1"/>
        <v>-7.6521277641277647</v>
      </c>
    </row>
    <row r="71" spans="1:11" x14ac:dyDescent="0.2">
      <c r="A71" s="4">
        <v>0.5</v>
      </c>
      <c r="B71" s="4">
        <v>-1.2514420000000001E-4</v>
      </c>
      <c r="C71" s="5"/>
      <c r="J71">
        <f t="shared" si="0"/>
        <v>6.2572100000000004E-5</v>
      </c>
      <c r="K71" s="5">
        <f t="shared" si="1"/>
        <v>-6.1495921375921379</v>
      </c>
    </row>
    <row r="72" spans="1:11" x14ac:dyDescent="0.2">
      <c r="A72" s="4">
        <v>0.52500000000000002</v>
      </c>
      <c r="B72" s="4">
        <v>-9.5126700000000005E-5</v>
      </c>
      <c r="C72" s="5"/>
      <c r="J72">
        <f t="shared" si="0"/>
        <v>4.9941517500000007E-5</v>
      </c>
      <c r="K72" s="5">
        <f t="shared" si="1"/>
        <v>-4.6745307125307125</v>
      </c>
    </row>
    <row r="73" spans="1:11" x14ac:dyDescent="0.2">
      <c r="A73" s="4">
        <v>0.55000000000000004</v>
      </c>
      <c r="B73" s="4">
        <v>-6.2371240000000006E-5</v>
      </c>
      <c r="C73" s="5"/>
      <c r="J73">
        <f t="shared" si="0"/>
        <v>3.4304182000000007E-5</v>
      </c>
      <c r="K73" s="5">
        <f t="shared" si="1"/>
        <v>-3.0649257985257989</v>
      </c>
    </row>
    <row r="74" spans="1:11" x14ac:dyDescent="0.2">
      <c r="A74" s="4">
        <v>0.57499999999999996</v>
      </c>
      <c r="B74" s="4">
        <v>-3.098526E-5</v>
      </c>
      <c r="C74" s="5"/>
      <c r="J74">
        <f t="shared" ref="J74:J137" si="2">-(B74*A74)</f>
        <v>1.7816524499999998E-5</v>
      </c>
      <c r="K74" s="5">
        <f t="shared" ref="K74:K137" si="3">B74*1000/$D$7</f>
        <v>-1.5226171990171991</v>
      </c>
    </row>
    <row r="75" spans="1:11" x14ac:dyDescent="0.2">
      <c r="A75" s="4">
        <v>0.6</v>
      </c>
      <c r="B75" s="4">
        <v>-4.4480350000000003E-6</v>
      </c>
      <c r="C75" s="5"/>
      <c r="J75">
        <f t="shared" si="2"/>
        <v>2.6688210000000001E-6</v>
      </c>
      <c r="K75" s="5">
        <f t="shared" si="3"/>
        <v>-0.2185766584766585</v>
      </c>
    </row>
    <row r="76" spans="1:11" x14ac:dyDescent="0.2">
      <c r="A76" s="4">
        <v>0.625</v>
      </c>
      <c r="B76" s="4">
        <v>2.4293859999999999E-5</v>
      </c>
      <c r="C76" s="5"/>
      <c r="J76">
        <f t="shared" si="2"/>
        <v>-1.5183662499999999E-5</v>
      </c>
      <c r="K76" s="5">
        <f t="shared" si="3"/>
        <v>1.193801474201474</v>
      </c>
    </row>
    <row r="77" spans="1:11" x14ac:dyDescent="0.2">
      <c r="A77" s="4">
        <v>0.65</v>
      </c>
      <c r="B77" s="4">
        <v>5.4707979999999997E-5</v>
      </c>
      <c r="C77" s="5"/>
      <c r="J77">
        <f t="shared" si="2"/>
        <v>-3.5560186999999997E-5</v>
      </c>
      <c r="K77" s="5">
        <f t="shared" si="3"/>
        <v>2.6883528255528253</v>
      </c>
    </row>
    <row r="78" spans="1:11" x14ac:dyDescent="0.2">
      <c r="A78" s="4">
        <v>0.67500000000000004</v>
      </c>
      <c r="B78" s="4">
        <v>8.391598E-5</v>
      </c>
      <c r="C78" s="5"/>
      <c r="J78">
        <f t="shared" si="2"/>
        <v>-5.66432865E-5</v>
      </c>
      <c r="K78" s="5">
        <f t="shared" si="3"/>
        <v>4.1236353808353812</v>
      </c>
    </row>
    <row r="79" spans="1:11" x14ac:dyDescent="0.2">
      <c r="A79" s="4">
        <v>0.7</v>
      </c>
      <c r="B79" s="4">
        <v>1.1023619999999999E-4</v>
      </c>
      <c r="C79" s="5"/>
      <c r="J79">
        <f t="shared" si="2"/>
        <v>-7.7165339999999994E-5</v>
      </c>
      <c r="K79" s="5">
        <f t="shared" si="3"/>
        <v>5.4170122850122846</v>
      </c>
    </row>
    <row r="80" spans="1:11" x14ac:dyDescent="0.2">
      <c r="A80" s="4">
        <v>0.72499999999999998</v>
      </c>
      <c r="B80" s="4">
        <v>1.4088060000000001E-4</v>
      </c>
      <c r="C80" s="5"/>
      <c r="J80">
        <f t="shared" si="2"/>
        <v>-1.02138435E-4</v>
      </c>
      <c r="K80" s="5">
        <f t="shared" si="3"/>
        <v>6.922879606879607</v>
      </c>
    </row>
    <row r="81" spans="1:11" x14ac:dyDescent="0.2">
      <c r="A81" s="4">
        <v>0.75</v>
      </c>
      <c r="B81" s="4">
        <v>1.724598E-4</v>
      </c>
      <c r="C81" s="5"/>
      <c r="J81">
        <f t="shared" si="2"/>
        <v>-1.2934485000000001E-4</v>
      </c>
      <c r="K81" s="5">
        <f t="shared" si="3"/>
        <v>8.4746830466830456</v>
      </c>
    </row>
    <row r="82" spans="1:11" x14ac:dyDescent="0.2">
      <c r="A82" s="4">
        <v>0.77500000000000002</v>
      </c>
      <c r="B82" s="4">
        <v>2.0586239999999999E-4</v>
      </c>
      <c r="C82" s="5"/>
      <c r="J82">
        <f t="shared" si="2"/>
        <v>-1.5954336E-4</v>
      </c>
      <c r="K82" s="5">
        <f t="shared" si="3"/>
        <v>10.116088452088452</v>
      </c>
    </row>
    <row r="83" spans="1:11" x14ac:dyDescent="0.2">
      <c r="A83" s="4">
        <v>0.8</v>
      </c>
      <c r="B83" s="4">
        <v>2.431674E-4</v>
      </c>
      <c r="C83" s="5"/>
      <c r="J83">
        <f t="shared" si="2"/>
        <v>-1.9453392E-4</v>
      </c>
      <c r="K83" s="5">
        <f t="shared" si="3"/>
        <v>11.949257985257985</v>
      </c>
    </row>
    <row r="84" spans="1:11" x14ac:dyDescent="0.2">
      <c r="A84" s="4">
        <v>0.82499999999999996</v>
      </c>
      <c r="B84" s="4">
        <v>2.8230669999999999E-4</v>
      </c>
      <c r="C84" s="5"/>
      <c r="J84">
        <f t="shared" si="2"/>
        <v>-2.3290302749999999E-4</v>
      </c>
      <c r="K84" s="5">
        <f t="shared" si="3"/>
        <v>13.872565110565109</v>
      </c>
    </row>
    <row r="85" spans="1:11" x14ac:dyDescent="0.2">
      <c r="A85" s="4">
        <v>0.85</v>
      </c>
      <c r="B85" s="4">
        <v>3.2777030000000001E-4</v>
      </c>
      <c r="C85" s="5"/>
      <c r="J85">
        <f t="shared" si="2"/>
        <v>-2.7860475500000002E-4</v>
      </c>
      <c r="K85" s="5">
        <f t="shared" si="3"/>
        <v>16.106648648648651</v>
      </c>
    </row>
    <row r="86" spans="1:11" x14ac:dyDescent="0.2">
      <c r="A86" s="4">
        <v>0.875</v>
      </c>
      <c r="B86" s="4">
        <v>3.7894550000000001E-4</v>
      </c>
      <c r="C86" s="5"/>
      <c r="J86">
        <f t="shared" si="2"/>
        <v>-3.315773125E-4</v>
      </c>
      <c r="K86" s="5">
        <f t="shared" si="3"/>
        <v>18.62140049140049</v>
      </c>
    </row>
    <row r="87" spans="1:11" x14ac:dyDescent="0.2">
      <c r="A87" s="4">
        <v>0.9</v>
      </c>
      <c r="B87" s="4">
        <v>4.357025E-4</v>
      </c>
      <c r="C87" s="5"/>
      <c r="J87">
        <f t="shared" si="2"/>
        <v>-3.9213225000000004E-4</v>
      </c>
      <c r="K87" s="5">
        <f t="shared" si="3"/>
        <v>21.41044226044226</v>
      </c>
    </row>
    <row r="88" spans="1:11" x14ac:dyDescent="0.2">
      <c r="A88" s="4">
        <v>0.92500000000000004</v>
      </c>
      <c r="B88" s="4">
        <v>4.9990929999999998E-4</v>
      </c>
      <c r="C88" s="5"/>
      <c r="J88">
        <f t="shared" si="2"/>
        <v>-4.6241610250000002E-4</v>
      </c>
      <c r="K88" s="5">
        <f t="shared" si="3"/>
        <v>24.565567567567566</v>
      </c>
    </row>
    <row r="89" spans="1:11" x14ac:dyDescent="0.2">
      <c r="A89" s="4">
        <v>0.95</v>
      </c>
      <c r="B89" s="4">
        <v>5.6921100000000002E-4</v>
      </c>
      <c r="C89" s="5"/>
      <c r="J89">
        <f t="shared" si="2"/>
        <v>-5.4075045000000004E-4</v>
      </c>
      <c r="K89" s="5">
        <f t="shared" si="3"/>
        <v>27.971056511056513</v>
      </c>
    </row>
    <row r="90" spans="1:11" x14ac:dyDescent="0.2">
      <c r="A90" s="4">
        <v>0.97499999999999998</v>
      </c>
      <c r="B90" s="4">
        <v>6.4705939999999999E-4</v>
      </c>
      <c r="C90" s="5"/>
      <c r="J90">
        <f t="shared" si="2"/>
        <v>-6.3088291499999996E-4</v>
      </c>
      <c r="K90" s="5">
        <f t="shared" si="3"/>
        <v>31.796530712530711</v>
      </c>
    </row>
    <row r="91" spans="1:11" x14ac:dyDescent="0.2">
      <c r="A91" s="4">
        <v>1</v>
      </c>
      <c r="B91" s="4">
        <v>7.3265329999999999E-4</v>
      </c>
      <c r="C91" s="5"/>
      <c r="J91">
        <f t="shared" si="2"/>
        <v>-7.3265329999999999E-4</v>
      </c>
      <c r="K91" s="5">
        <f t="shared" si="3"/>
        <v>36.002619164619162</v>
      </c>
    </row>
    <row r="92" spans="1:11" x14ac:dyDescent="0.2">
      <c r="A92" s="4">
        <v>1</v>
      </c>
      <c r="B92" s="4">
        <v>7.4753380000000004E-4</v>
      </c>
      <c r="C92" s="5"/>
      <c r="J92">
        <f t="shared" si="2"/>
        <v>-7.4753380000000004E-4</v>
      </c>
      <c r="K92" s="5">
        <f t="shared" si="3"/>
        <v>36.733847665847669</v>
      </c>
    </row>
    <row r="93" spans="1:11" x14ac:dyDescent="0.2">
      <c r="A93" s="4">
        <v>0.97499999999999998</v>
      </c>
      <c r="B93" s="4">
        <v>6.8331109999999996E-4</v>
      </c>
      <c r="C93" s="5"/>
      <c r="J93">
        <f t="shared" si="2"/>
        <v>-6.6622832249999995E-4</v>
      </c>
      <c r="K93" s="5">
        <f t="shared" si="3"/>
        <v>33.57794103194103</v>
      </c>
    </row>
    <row r="94" spans="1:11" x14ac:dyDescent="0.2">
      <c r="A94" s="4">
        <v>0.95</v>
      </c>
      <c r="B94" s="4">
        <v>6.1646059999999998E-4</v>
      </c>
      <c r="C94" s="5"/>
      <c r="J94">
        <f t="shared" si="2"/>
        <v>-5.8563756999999996E-4</v>
      </c>
      <c r="K94" s="5">
        <f t="shared" si="3"/>
        <v>30.292904176904177</v>
      </c>
    </row>
    <row r="95" spans="1:11" x14ac:dyDescent="0.2">
      <c r="A95" s="4">
        <v>0.92500000000000004</v>
      </c>
      <c r="B95" s="4">
        <v>5.4963370000000002E-4</v>
      </c>
      <c r="C95" s="5"/>
      <c r="J95">
        <f t="shared" si="2"/>
        <v>-5.0841117250000002E-4</v>
      </c>
      <c r="K95" s="5">
        <f t="shared" si="3"/>
        <v>27.009027027027027</v>
      </c>
    </row>
    <row r="96" spans="1:11" x14ac:dyDescent="0.2">
      <c r="A96" s="4">
        <v>0.9</v>
      </c>
      <c r="B96" s="4">
        <v>4.8528329999999998E-4</v>
      </c>
      <c r="C96" s="5"/>
      <c r="J96">
        <f t="shared" si="2"/>
        <v>-4.3675497E-4</v>
      </c>
      <c r="K96" s="5">
        <f t="shared" si="3"/>
        <v>23.846845208845206</v>
      </c>
    </row>
    <row r="97" spans="1:11" x14ac:dyDescent="0.2">
      <c r="A97" s="4">
        <v>0.875</v>
      </c>
      <c r="B97" s="4">
        <v>4.2348679999999999E-4</v>
      </c>
      <c r="C97" s="5"/>
      <c r="J97">
        <f t="shared" si="2"/>
        <v>-3.7055094999999998E-4</v>
      </c>
      <c r="K97" s="5">
        <f t="shared" si="3"/>
        <v>20.810162162162161</v>
      </c>
    </row>
    <row r="98" spans="1:11" x14ac:dyDescent="0.2">
      <c r="A98" s="4">
        <v>0.85</v>
      </c>
      <c r="B98" s="4">
        <v>3.6523570000000002E-4</v>
      </c>
      <c r="C98" s="5"/>
      <c r="J98">
        <f t="shared" si="2"/>
        <v>-3.1045034500000001E-4</v>
      </c>
      <c r="K98" s="5">
        <f t="shared" si="3"/>
        <v>17.947700245700247</v>
      </c>
    </row>
    <row r="99" spans="1:11" x14ac:dyDescent="0.2">
      <c r="A99" s="4">
        <v>0.82499999999999996</v>
      </c>
      <c r="B99" s="4">
        <v>3.1089270000000003E-4</v>
      </c>
      <c r="C99" s="5"/>
      <c r="J99">
        <f t="shared" si="2"/>
        <v>-2.5648647749999999E-4</v>
      </c>
      <c r="K99" s="5">
        <f t="shared" si="3"/>
        <v>15.277282555282556</v>
      </c>
    </row>
    <row r="100" spans="1:11" x14ac:dyDescent="0.2">
      <c r="A100" s="4">
        <v>0.8</v>
      </c>
      <c r="B100" s="4">
        <v>2.6039299999999999E-4</v>
      </c>
      <c r="C100" s="5"/>
      <c r="J100">
        <f t="shared" si="2"/>
        <v>-2.083144E-4</v>
      </c>
      <c r="K100" s="5">
        <f t="shared" si="3"/>
        <v>12.795724815724816</v>
      </c>
    </row>
    <row r="101" spans="1:11" x14ac:dyDescent="0.2">
      <c r="A101" s="4">
        <v>0.77500000000000002</v>
      </c>
      <c r="B101" s="4">
        <v>2.14417E-4</v>
      </c>
      <c r="C101" s="5"/>
      <c r="J101">
        <f t="shared" si="2"/>
        <v>-1.6617317500000002E-4</v>
      </c>
      <c r="K101" s="5">
        <f t="shared" si="3"/>
        <v>10.536461916461917</v>
      </c>
    </row>
    <row r="102" spans="1:11" x14ac:dyDescent="0.2">
      <c r="A102" s="4">
        <v>0.75</v>
      </c>
      <c r="B102" s="4">
        <v>1.709816E-4</v>
      </c>
      <c r="C102" s="5"/>
      <c r="J102">
        <f t="shared" si="2"/>
        <v>-1.2823620000000001E-4</v>
      </c>
      <c r="K102" s="5">
        <f t="shared" si="3"/>
        <v>8.4020442260442252</v>
      </c>
    </row>
    <row r="103" spans="1:11" x14ac:dyDescent="0.2">
      <c r="A103" s="4">
        <v>0.72499999999999998</v>
      </c>
      <c r="B103" s="4">
        <v>1.3050919999999999E-4</v>
      </c>
      <c r="C103" s="5"/>
      <c r="J103">
        <f t="shared" si="2"/>
        <v>-9.4619169999999995E-5</v>
      </c>
      <c r="K103" s="5">
        <f t="shared" si="3"/>
        <v>6.4132285012285006</v>
      </c>
    </row>
    <row r="104" spans="1:11" x14ac:dyDescent="0.2">
      <c r="A104" s="4">
        <v>0.7</v>
      </c>
      <c r="B104" s="4">
        <v>9.2056089999999994E-5</v>
      </c>
      <c r="C104" s="5"/>
      <c r="J104">
        <f t="shared" si="2"/>
        <v>-6.443926299999999E-5</v>
      </c>
      <c r="K104" s="5">
        <f t="shared" si="3"/>
        <v>4.5236407862407857</v>
      </c>
    </row>
    <row r="105" spans="1:11" x14ac:dyDescent="0.2">
      <c r="A105" s="4">
        <v>0.67500000000000004</v>
      </c>
      <c r="B105" s="4">
        <v>5.4621740000000002E-5</v>
      </c>
      <c r="C105" s="5"/>
      <c r="J105">
        <f t="shared" si="2"/>
        <v>-3.6869674500000004E-5</v>
      </c>
      <c r="K105" s="5">
        <f t="shared" si="3"/>
        <v>2.6841149877149877</v>
      </c>
    </row>
    <row r="106" spans="1:11" x14ac:dyDescent="0.2">
      <c r="A106" s="4">
        <v>0.65</v>
      </c>
      <c r="B106" s="4">
        <v>1.7697210000000001E-5</v>
      </c>
      <c r="C106" s="5"/>
      <c r="J106">
        <f t="shared" si="2"/>
        <v>-1.1503186500000002E-5</v>
      </c>
      <c r="K106" s="5">
        <f t="shared" si="3"/>
        <v>0.86964176904176915</v>
      </c>
    </row>
    <row r="107" spans="1:11" x14ac:dyDescent="0.2">
      <c r="A107" s="4">
        <v>0.625</v>
      </c>
      <c r="B107" s="4">
        <v>-1.8174769999999999E-5</v>
      </c>
      <c r="C107" s="5"/>
      <c r="J107">
        <f t="shared" si="2"/>
        <v>1.1359231249999998E-5</v>
      </c>
      <c r="K107" s="5">
        <f t="shared" si="3"/>
        <v>-0.89310909090909085</v>
      </c>
    </row>
    <row r="108" spans="1:11" x14ac:dyDescent="0.2">
      <c r="A108" s="4">
        <v>0.6</v>
      </c>
      <c r="B108" s="4">
        <v>-5.429905E-5</v>
      </c>
      <c r="C108" s="5"/>
      <c r="J108">
        <f t="shared" si="2"/>
        <v>3.2579429999999997E-5</v>
      </c>
      <c r="K108" s="5">
        <f t="shared" si="3"/>
        <v>-2.6682579852579855</v>
      </c>
    </row>
    <row r="109" spans="1:11" x14ac:dyDescent="0.2">
      <c r="A109" s="4">
        <v>0.57499999999999996</v>
      </c>
      <c r="B109" s="4">
        <v>-9.0327889999999999E-5</v>
      </c>
      <c r="C109" s="5"/>
      <c r="J109">
        <f t="shared" si="2"/>
        <v>5.1938536749999993E-5</v>
      </c>
      <c r="K109" s="5">
        <f t="shared" si="3"/>
        <v>-4.4387169533169528</v>
      </c>
    </row>
    <row r="110" spans="1:11" x14ac:dyDescent="0.2">
      <c r="A110" s="4">
        <v>0.55000000000000004</v>
      </c>
      <c r="B110" s="4">
        <v>-1.204667E-4</v>
      </c>
      <c r="C110" s="5"/>
      <c r="J110">
        <f t="shared" si="2"/>
        <v>6.6256685000000011E-5</v>
      </c>
      <c r="K110" s="5">
        <f t="shared" si="3"/>
        <v>-5.9197395577395584</v>
      </c>
    </row>
    <row r="111" spans="1:11" x14ac:dyDescent="0.2">
      <c r="A111" s="4">
        <v>0.52500000000000002</v>
      </c>
      <c r="B111" s="4">
        <v>-1.533273E-4</v>
      </c>
      <c r="C111" s="5"/>
      <c r="J111">
        <f t="shared" si="2"/>
        <v>8.0496832500000004E-5</v>
      </c>
      <c r="K111" s="5">
        <f t="shared" si="3"/>
        <v>-7.5345110565110565</v>
      </c>
    </row>
    <row r="112" spans="1:11" x14ac:dyDescent="0.2">
      <c r="A112" s="4">
        <v>0.5</v>
      </c>
      <c r="B112" s="4">
        <v>-1.8452489999999999E-4</v>
      </c>
      <c r="C112" s="5"/>
      <c r="J112">
        <f t="shared" si="2"/>
        <v>9.2262449999999996E-5</v>
      </c>
      <c r="K112" s="5">
        <f t="shared" si="3"/>
        <v>-9.0675626535626535</v>
      </c>
    </row>
    <row r="113" spans="1:11" x14ac:dyDescent="0.2">
      <c r="A113" s="4">
        <v>0.47499999999999998</v>
      </c>
      <c r="B113" s="4">
        <v>-2.1165229999999999E-4</v>
      </c>
      <c r="C113" s="5"/>
      <c r="J113">
        <f t="shared" si="2"/>
        <v>1.0053484249999999E-4</v>
      </c>
      <c r="K113" s="5">
        <f t="shared" si="3"/>
        <v>-10.400604422604422</v>
      </c>
    </row>
    <row r="114" spans="1:11" x14ac:dyDescent="0.2">
      <c r="A114" s="4">
        <v>0.45</v>
      </c>
      <c r="B114" s="4">
        <v>-2.374005E-4</v>
      </c>
      <c r="C114" s="5"/>
      <c r="J114">
        <f t="shared" si="2"/>
        <v>1.06830225E-4</v>
      </c>
      <c r="K114" s="5">
        <f t="shared" si="3"/>
        <v>-11.665872235872236</v>
      </c>
    </row>
    <row r="115" spans="1:11" x14ac:dyDescent="0.2">
      <c r="A115" s="4">
        <v>0.42499999999999999</v>
      </c>
      <c r="B115" s="4">
        <v>-2.5842479999999999E-4</v>
      </c>
      <c r="C115" s="5"/>
      <c r="J115">
        <f t="shared" si="2"/>
        <v>1.0983053999999999E-4</v>
      </c>
      <c r="K115" s="5">
        <f t="shared" si="3"/>
        <v>-12.699007371007372</v>
      </c>
    </row>
    <row r="116" spans="1:11" x14ac:dyDescent="0.2">
      <c r="A116" s="4">
        <v>0.4</v>
      </c>
      <c r="B116" s="4">
        <v>-2.7772929999999999E-4</v>
      </c>
      <c r="C116" s="5"/>
      <c r="J116">
        <f t="shared" si="2"/>
        <v>1.1109172000000001E-4</v>
      </c>
      <c r="K116" s="5">
        <f t="shared" si="3"/>
        <v>-13.647631449631451</v>
      </c>
    </row>
    <row r="117" spans="1:11" x14ac:dyDescent="0.2">
      <c r="A117" s="4">
        <v>0.375</v>
      </c>
      <c r="B117" s="4">
        <v>-2.958355E-4</v>
      </c>
      <c r="C117" s="5"/>
      <c r="J117">
        <f t="shared" si="2"/>
        <v>1.109383125E-4</v>
      </c>
      <c r="K117" s="5">
        <f t="shared" si="3"/>
        <v>-14.537371007371005</v>
      </c>
    </row>
    <row r="118" spans="1:11" x14ac:dyDescent="0.2">
      <c r="A118" s="4">
        <v>0.35</v>
      </c>
      <c r="B118" s="4">
        <v>-3.1106649999999999E-4</v>
      </c>
      <c r="C118" s="5"/>
      <c r="J118">
        <f t="shared" si="2"/>
        <v>1.0887327499999998E-4</v>
      </c>
      <c r="K118" s="5">
        <f t="shared" si="3"/>
        <v>-15.285823095823094</v>
      </c>
    </row>
    <row r="119" spans="1:11" x14ac:dyDescent="0.2">
      <c r="A119" s="4">
        <v>0.32500000000000001</v>
      </c>
      <c r="B119" s="4">
        <v>-3.2603450000000001E-4</v>
      </c>
      <c r="C119" s="5"/>
      <c r="J119">
        <f t="shared" si="2"/>
        <v>1.059612125E-4</v>
      </c>
      <c r="K119" s="5">
        <f t="shared" si="3"/>
        <v>-16.021351351351353</v>
      </c>
    </row>
    <row r="120" spans="1:11" x14ac:dyDescent="0.2">
      <c r="A120" s="4">
        <v>0.3</v>
      </c>
      <c r="B120" s="4">
        <v>-3.3772750000000002E-4</v>
      </c>
      <c r="C120" s="5"/>
      <c r="J120">
        <f t="shared" si="2"/>
        <v>1.0131825E-4</v>
      </c>
      <c r="K120" s="5">
        <f t="shared" si="3"/>
        <v>-16.595945945945946</v>
      </c>
    </row>
    <row r="121" spans="1:11" x14ac:dyDescent="0.2">
      <c r="A121" s="4">
        <v>0.27500000000000002</v>
      </c>
      <c r="B121" s="4">
        <v>-3.5149649999999998E-4</v>
      </c>
      <c r="C121" s="5"/>
      <c r="J121">
        <f t="shared" si="2"/>
        <v>9.6661537499999995E-5</v>
      </c>
      <c r="K121" s="5">
        <f t="shared" si="3"/>
        <v>-17.272555282555281</v>
      </c>
    </row>
    <row r="122" spans="1:11" x14ac:dyDescent="0.2">
      <c r="A122" s="4">
        <v>0.25</v>
      </c>
      <c r="B122" s="4">
        <v>-3.654738E-4</v>
      </c>
      <c r="C122" s="5"/>
      <c r="J122">
        <f t="shared" si="2"/>
        <v>9.1368450000000001E-5</v>
      </c>
      <c r="K122" s="5">
        <f t="shared" si="3"/>
        <v>-17.959400491400491</v>
      </c>
    </row>
    <row r="123" spans="1:11" x14ac:dyDescent="0.2">
      <c r="A123" s="4">
        <v>0.22500000000000001</v>
      </c>
      <c r="B123" s="4">
        <v>-3.7553320000000001E-4</v>
      </c>
      <c r="C123" s="5"/>
      <c r="J123">
        <f t="shared" si="2"/>
        <v>8.4494970000000008E-5</v>
      </c>
      <c r="K123" s="5">
        <f t="shared" si="3"/>
        <v>-18.453719901719904</v>
      </c>
    </row>
    <row r="124" spans="1:11" x14ac:dyDescent="0.2">
      <c r="A124" s="4">
        <v>0.2</v>
      </c>
      <c r="B124" s="4">
        <v>-3.8581569999999999E-4</v>
      </c>
      <c r="C124" s="5"/>
      <c r="J124">
        <f t="shared" si="2"/>
        <v>7.7163140000000003E-5</v>
      </c>
      <c r="K124" s="5">
        <f t="shared" si="3"/>
        <v>-18.959002457002455</v>
      </c>
    </row>
    <row r="125" spans="1:11" x14ac:dyDescent="0.2">
      <c r="A125" s="4">
        <v>0.17499999999999999</v>
      </c>
      <c r="B125" s="4">
        <v>-3.9681040000000002E-4</v>
      </c>
      <c r="C125" s="5"/>
      <c r="J125">
        <f t="shared" si="2"/>
        <v>6.9441820000000005E-5</v>
      </c>
      <c r="K125" s="5">
        <f t="shared" si="3"/>
        <v>-19.499282555282555</v>
      </c>
    </row>
    <row r="126" spans="1:11" x14ac:dyDescent="0.2">
      <c r="A126" s="4">
        <v>0.15</v>
      </c>
      <c r="B126" s="4">
        <v>-4.1037449999999998E-4</v>
      </c>
      <c r="C126" s="5"/>
      <c r="J126">
        <f t="shared" si="2"/>
        <v>6.1556174999999997E-5</v>
      </c>
      <c r="K126" s="5">
        <f t="shared" si="3"/>
        <v>-20.165823095823093</v>
      </c>
    </row>
    <row r="127" spans="1:11" x14ac:dyDescent="0.2">
      <c r="A127" s="4">
        <v>0.125</v>
      </c>
      <c r="B127" s="4">
        <v>-4.1875620000000001E-4</v>
      </c>
      <c r="C127" s="5"/>
      <c r="J127">
        <f t="shared" si="2"/>
        <v>5.2344525000000002E-5</v>
      </c>
      <c r="K127" s="5">
        <f t="shared" si="3"/>
        <v>-20.577700245700246</v>
      </c>
    </row>
    <row r="128" spans="1:11" x14ac:dyDescent="0.2">
      <c r="A128" s="4">
        <v>0.1</v>
      </c>
      <c r="B128" s="4">
        <v>-4.2509669999999999E-4</v>
      </c>
      <c r="C128" s="5"/>
      <c r="J128">
        <f t="shared" si="2"/>
        <v>4.2509670000000002E-5</v>
      </c>
      <c r="K128" s="5">
        <f t="shared" si="3"/>
        <v>-20.889272727272726</v>
      </c>
    </row>
    <row r="129" spans="1:11" x14ac:dyDescent="0.2">
      <c r="A129" s="4">
        <v>7.4999999999999997E-2</v>
      </c>
      <c r="B129" s="4">
        <v>-4.3845000000000001E-4</v>
      </c>
      <c r="C129" s="5"/>
      <c r="J129">
        <f t="shared" si="2"/>
        <v>3.2883750000000002E-5</v>
      </c>
      <c r="K129" s="5">
        <f t="shared" si="3"/>
        <v>-21.545454545454547</v>
      </c>
    </row>
    <row r="130" spans="1:11" x14ac:dyDescent="0.2">
      <c r="A130" s="4">
        <v>0.05</v>
      </c>
      <c r="B130" s="4">
        <v>-4.4615120000000001E-4</v>
      </c>
      <c r="C130" s="5"/>
      <c r="J130">
        <f t="shared" si="2"/>
        <v>2.230756E-5</v>
      </c>
      <c r="K130" s="5">
        <f t="shared" si="3"/>
        <v>-21.923891891891895</v>
      </c>
    </row>
    <row r="131" spans="1:11" x14ac:dyDescent="0.2">
      <c r="A131" s="4">
        <v>2.5000000000000001E-2</v>
      </c>
      <c r="B131" s="4">
        <v>-4.5732310000000002E-4</v>
      </c>
      <c r="C131" s="5"/>
      <c r="J131">
        <f t="shared" si="2"/>
        <v>1.1433077500000001E-5</v>
      </c>
      <c r="K131" s="5">
        <f t="shared" si="3"/>
        <v>-22.472879606879609</v>
      </c>
    </row>
    <row r="132" spans="1:11" x14ac:dyDescent="0.2">
      <c r="A132" s="4">
        <v>0</v>
      </c>
      <c r="B132" s="4">
        <v>-4.6266219999999998E-4</v>
      </c>
      <c r="C132" s="5"/>
      <c r="J132">
        <f t="shared" si="2"/>
        <v>0</v>
      </c>
      <c r="K132" s="5">
        <f t="shared" si="3"/>
        <v>-22.735243243243243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7" priority="1" stopIfTrue="1" operator="equal">
      <formula>0</formula>
    </cfRule>
  </conditionalFormatting>
  <conditionalFormatting sqref="E23:E24">
    <cfRule type="cellIs" dxfId="26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93</v>
      </c>
    </row>
    <row r="3" spans="1:16" x14ac:dyDescent="0.2">
      <c r="C3" s="1" t="s">
        <v>29</v>
      </c>
      <c r="D3" t="s">
        <v>93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8.8469999999999997E-9</v>
      </c>
      <c r="C10" s="5"/>
      <c r="D10" s="1" t="s">
        <v>9</v>
      </c>
      <c r="E10" s="7">
        <f>-F10*1000/$D$7</f>
        <v>-4.3474201474201735E-4</v>
      </c>
      <c r="F10" s="3">
        <f>((INDEX(A10:B11,1,2)+INDEX(A10:B11,2,2))-((INDEX(A10:B11,1,2)-INDEX(A10:B11,2,2))/(INDEX(A10:B11,1,1)-INDEX(A10:B11,2,1))*(INDEX(A10:B11,1,1)+INDEX(A10:B11,2,1))))/2</f>
        <v>8.8470000000000527E-9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4.3474201474201474E-4</v>
      </c>
      <c r="L10" s="1" t="s">
        <v>23</v>
      </c>
      <c r="M10" s="4" t="e">
        <f>MAX(E14:E15)/20</f>
        <v>#REF!</v>
      </c>
      <c r="N10" s="6">
        <f>-E10</f>
        <v>4.3474201474201735E-4</v>
      </c>
      <c r="O10" s="6">
        <f>-E11</f>
        <v>3.6520884520884308E-4</v>
      </c>
      <c r="P10" s="6">
        <f>-E12</f>
        <v>3.76609336609337E-4</v>
      </c>
    </row>
    <row r="11" spans="1:16" x14ac:dyDescent="0.2">
      <c r="A11" s="4">
        <v>-2.5000000000000001E-2</v>
      </c>
      <c r="B11" s="4">
        <v>-1.210658E-6</v>
      </c>
      <c r="C11" s="5"/>
      <c r="D11" s="1" t="s">
        <v>10</v>
      </c>
      <c r="E11" s="7">
        <f>-F11*1000/$D$7</f>
        <v>-3.6520884520884308E-4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7.431999999999957E-9</v>
      </c>
      <c r="G11" s="5" t="s">
        <v>107</v>
      </c>
      <c r="H11" t="s">
        <v>108</v>
      </c>
      <c r="J11">
        <f t="shared" si="0"/>
        <v>-3.0266449999999999E-8</v>
      </c>
      <c r="K11" s="5">
        <f t="shared" si="1"/>
        <v>-5.9491793611793617E-2</v>
      </c>
      <c r="L11" s="1"/>
      <c r="M11" s="4" t="e">
        <f>-MAX(E15:E16)/20</f>
        <v>#REF!</v>
      </c>
      <c r="N11" s="6">
        <f>-E10</f>
        <v>4.3474201474201735E-4</v>
      </c>
      <c r="O11" s="6">
        <f>-E11</f>
        <v>3.6520884520884308E-4</v>
      </c>
      <c r="P11" s="6">
        <f>-E12</f>
        <v>3.76609336609337E-4</v>
      </c>
    </row>
    <row r="12" spans="1:16" x14ac:dyDescent="0.2">
      <c r="A12" s="4">
        <v>-0.05</v>
      </c>
      <c r="B12" s="4">
        <v>-2.4297799999999999E-6</v>
      </c>
      <c r="C12" s="5"/>
      <c r="D12" s="1" t="s">
        <v>11</v>
      </c>
      <c r="E12" s="7">
        <f>-F12*1000/$D$7</f>
        <v>-3.76609336609337E-4</v>
      </c>
      <c r="F12" s="3">
        <f>((INDEX(A131:B132,1,2)+INDEX(A131:B132,2,2))-((INDEX(A131:B132,1,2)-INDEX(A131:B132,2,2))/(INDEX(A131:B132,1,1)-INDEX(A131:B132,2,1))*(INDEX(A131:B132,1,1)+INDEX(A131:B132,2,1))))/2</f>
        <v>7.6640000000000083E-9</v>
      </c>
      <c r="G12" t="s">
        <v>109</v>
      </c>
      <c r="H12" t="s">
        <v>110</v>
      </c>
      <c r="J12">
        <f t="shared" si="0"/>
        <v>-1.2148900000000001E-7</v>
      </c>
      <c r="K12" s="5">
        <f t="shared" si="1"/>
        <v>-0.1193995085995086</v>
      </c>
      <c r="L12" s="1"/>
    </row>
    <row r="13" spans="1:16" x14ac:dyDescent="0.2">
      <c r="A13" s="4">
        <v>-7.4999999999999997E-2</v>
      </c>
      <c r="B13" s="4">
        <v>-3.6583569999999999E-6</v>
      </c>
      <c r="C13" s="5"/>
      <c r="E13" s="3" t="s">
        <v>53</v>
      </c>
      <c r="F13" s="5"/>
      <c r="J13">
        <f t="shared" si="0"/>
        <v>-2.74376775E-7</v>
      </c>
      <c r="K13" s="5">
        <f t="shared" si="1"/>
        <v>-0.17977184275184274</v>
      </c>
      <c r="L13" s="1" t="s">
        <v>24</v>
      </c>
      <c r="M13" s="6">
        <f>E14</f>
        <v>-1.5114145147854946E-4</v>
      </c>
      <c r="N13" s="6">
        <f>-MAX(E10:E12)/15</f>
        <v>2.4347256347256206E-5</v>
      </c>
    </row>
    <row r="14" spans="1:16" x14ac:dyDescent="0.2">
      <c r="A14" s="4">
        <v>-0.1</v>
      </c>
      <c r="B14" s="4">
        <v>-4.8945420000000002E-6</v>
      </c>
      <c r="C14" s="5"/>
      <c r="D14" s="1" t="s">
        <v>12</v>
      </c>
      <c r="E14" s="7">
        <f>F14</f>
        <v>-1.5114145147854946E-4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-1.5114145147854946E-4</v>
      </c>
      <c r="G14" s="5" t="s">
        <v>119</v>
      </c>
      <c r="H14" t="s">
        <v>120</v>
      </c>
      <c r="J14">
        <f t="shared" si="0"/>
        <v>-4.8945420000000002E-7</v>
      </c>
      <c r="K14" s="5">
        <f t="shared" si="1"/>
        <v>-0.2405180343980344</v>
      </c>
      <c r="L14" s="1"/>
      <c r="M14">
        <f>E14</f>
        <v>-1.5114145147854946E-4</v>
      </c>
      <c r="N14" s="6">
        <f>MAX(E10:E12)/15</f>
        <v>-2.4347256347256206E-5</v>
      </c>
    </row>
    <row r="15" spans="1:16" x14ac:dyDescent="0.2">
      <c r="A15" s="4">
        <v>-0.125</v>
      </c>
      <c r="B15" s="4">
        <v>-6.149701E-6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115</v>
      </c>
      <c r="H15" t="s">
        <v>116</v>
      </c>
      <c r="J15">
        <f t="shared" si="0"/>
        <v>-7.68712625E-7</v>
      </c>
      <c r="K15" s="5">
        <f t="shared" si="1"/>
        <v>-0.3021966093366093</v>
      </c>
      <c r="L15" s="1"/>
      <c r="M15" s="6" t="e">
        <f>E15</f>
        <v>#REF!</v>
      </c>
      <c r="N15" s="6">
        <f>-MAX(E10:E12)/15</f>
        <v>2.4347256347256206E-5</v>
      </c>
    </row>
    <row r="16" spans="1:16" x14ac:dyDescent="0.2">
      <c r="A16" s="4">
        <v>-0.15</v>
      </c>
      <c r="B16" s="4">
        <v>-7.4148660000000003E-6</v>
      </c>
      <c r="C16" s="5"/>
      <c r="E16" s="3"/>
      <c r="J16">
        <f t="shared" si="0"/>
        <v>-1.1122299E-6</v>
      </c>
      <c r="K16" s="5">
        <f t="shared" si="1"/>
        <v>-0.36436687960687958</v>
      </c>
      <c r="L16" s="1"/>
      <c r="M16" t="e">
        <f>E15</f>
        <v>#REF!</v>
      </c>
      <c r="N16" s="6">
        <f>MAX(E10:E12)/15</f>
        <v>-2.4347256347256206E-5</v>
      </c>
    </row>
    <row r="17" spans="1:19" x14ac:dyDescent="0.2">
      <c r="A17" s="4">
        <v>-0.17499999999999999</v>
      </c>
      <c r="B17" s="4">
        <v>-8.7009309999999998E-6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117</v>
      </c>
      <c r="J17">
        <f t="shared" si="0"/>
        <v>-1.5226629249999999E-6</v>
      </c>
      <c r="K17" s="5">
        <f t="shared" si="1"/>
        <v>-0.42756417690417692</v>
      </c>
      <c r="L17" s="1"/>
      <c r="N17" s="6"/>
    </row>
    <row r="18" spans="1:19" x14ac:dyDescent="0.2">
      <c r="A18" s="4">
        <v>-0.2</v>
      </c>
      <c r="B18" s="4">
        <v>-1.000669E-5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113</v>
      </c>
      <c r="J18">
        <f t="shared" si="0"/>
        <v>-2.001338E-6</v>
      </c>
      <c r="K18" s="5">
        <f t="shared" si="1"/>
        <v>-0.49172923832923837</v>
      </c>
      <c r="L18" s="1" t="s">
        <v>25</v>
      </c>
      <c r="M18" s="5">
        <v>0</v>
      </c>
      <c r="N18" s="5">
        <f>INDEX(K30:K91,MATCH(MAX(J30:J91),J30:J91,0),1)</f>
        <v>3.6520884520884519E-4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-1.12985E-5</v>
      </c>
      <c r="C19" s="25"/>
      <c r="D19" s="1"/>
      <c r="J19">
        <f t="shared" si="0"/>
        <v>-2.5421625000000003E-6</v>
      </c>
      <c r="K19" s="5">
        <f t="shared" si="1"/>
        <v>-0.55520884520884517</v>
      </c>
      <c r="L19" s="1"/>
      <c r="M19" s="5">
        <f>INDEX(A30:A91,MATCH(MAX(J30:J91),J30:J91,0),1)</f>
        <v>0</v>
      </c>
      <c r="N19" s="5">
        <f>INDEX(K30:K91,MATCH(MAX(J30:J91),J30:J91,0),1)</f>
        <v>3.6520884520884519E-4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-1.2657720000000001E-5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118</v>
      </c>
      <c r="J20">
        <f t="shared" si="0"/>
        <v>-3.1644300000000001E-6</v>
      </c>
      <c r="K20" s="5">
        <f t="shared" si="1"/>
        <v>-0.62200098280098282</v>
      </c>
      <c r="M20" s="5">
        <f>INDEX(A30:A91,MATCH(MAX(J30:J91),J30:J91,0),1)</f>
        <v>0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-1.403669E-5</v>
      </c>
      <c r="C21" s="25"/>
      <c r="D21" s="1" t="s">
        <v>17</v>
      </c>
      <c r="E21" s="8">
        <f>F21</f>
        <v>-6.0508697788697792E-5</v>
      </c>
      <c r="F21">
        <f>MAX(J91:J130)/D5/D7*1000</f>
        <v>-6.0508697788697792E-5</v>
      </c>
      <c r="G21" t="s">
        <v>114</v>
      </c>
      <c r="J21">
        <f t="shared" si="0"/>
        <v>-3.86008975E-6</v>
      </c>
      <c r="K21" s="5">
        <f t="shared" si="1"/>
        <v>-0.68976363636363636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-1.5445779999999999E-5</v>
      </c>
      <c r="C22" s="5"/>
      <c r="J22">
        <f t="shared" si="0"/>
        <v>-4.6337339999999999E-6</v>
      </c>
      <c r="K22" s="5">
        <f t="shared" si="1"/>
        <v>-0.75900638820638822</v>
      </c>
      <c r="M22" s="5">
        <v>0</v>
      </c>
      <c r="N22" s="5">
        <f>INDEX(K91:K130,MATCH(MAX(J91:J130),J91:J130,0),1)</f>
        <v>0.12101739557739558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-1.6895500000000001E-5</v>
      </c>
      <c r="C23" s="5"/>
      <c r="D23" s="1" t="s">
        <v>43</v>
      </c>
      <c r="E23" s="24">
        <f>E11*E14*E17/D5-E20</f>
        <v>0</v>
      </c>
      <c r="J23">
        <f t="shared" si="0"/>
        <v>-5.4910375000000005E-6</v>
      </c>
      <c r="K23" s="5">
        <f t="shared" si="1"/>
        <v>-0.83024570024570032</v>
      </c>
      <c r="M23" s="5">
        <f>INDEX(A91:A130,MATCH(MAX(J91:J130),J91:J130,0),1)</f>
        <v>0.05</v>
      </c>
      <c r="N23" s="5">
        <f>INDEX(K91:K130,MATCH(MAX(J91:J130),J91:J130,0),1)</f>
        <v>0.12101739557739558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-1.8379689999999999E-5</v>
      </c>
      <c r="C24" s="5"/>
      <c r="E24" s="24" t="e">
        <f>E12*E15*E18/D5-E21</f>
        <v>#REF!</v>
      </c>
      <c r="J24">
        <f t="shared" si="0"/>
        <v>-6.4328914999999991E-6</v>
      </c>
      <c r="K24" s="5">
        <f t="shared" si="1"/>
        <v>-0.90317886977886963</v>
      </c>
      <c r="M24" s="5">
        <f>INDEX(A91:A130,MATCH(MAX(J91:J130),J91:J130,0),1)</f>
        <v>0.05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-1.990176E-5</v>
      </c>
      <c r="C25" s="26"/>
      <c r="J25">
        <f t="shared" si="0"/>
        <v>-7.4631600000000006E-6</v>
      </c>
      <c r="K25" s="5">
        <f t="shared" si="1"/>
        <v>-0.97797346437346444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-2.1476479999999999E-5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-8.5905920000000002E-6</v>
      </c>
      <c r="K26" s="5">
        <f t="shared" si="1"/>
        <v>-1.0553552825552825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-2.3090069999999999E-5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-9.8132797499999993E-6</v>
      </c>
      <c r="K27" s="5">
        <f t="shared" si="1"/>
        <v>-1.1346471744471742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-2.4778099999999999E-5</v>
      </c>
      <c r="C28" s="5"/>
      <c r="J28">
        <f t="shared" si="0"/>
        <v>-1.1150145E-5</v>
      </c>
      <c r="K28" s="5">
        <f t="shared" si="1"/>
        <v>-1.2175970515970516</v>
      </c>
    </row>
    <row r="29" spans="1:19" x14ac:dyDescent="0.2">
      <c r="A29" s="4">
        <v>-0.47499999999999998</v>
      </c>
      <c r="B29" s="4">
        <v>-2.6515579999999999E-5</v>
      </c>
      <c r="C29" s="5"/>
      <c r="J29">
        <f t="shared" si="0"/>
        <v>-1.2594900499999998E-5</v>
      </c>
      <c r="K29" s="5">
        <f t="shared" si="1"/>
        <v>-1.3029769041769041</v>
      </c>
    </row>
    <row r="30" spans="1:19" x14ac:dyDescent="0.2">
      <c r="A30" s="4">
        <v>-0.5</v>
      </c>
      <c r="B30" s="4">
        <v>-2.8325219999999999E-5</v>
      </c>
      <c r="C30" s="5"/>
      <c r="J30">
        <f t="shared" si="0"/>
        <v>-1.416261E-5</v>
      </c>
      <c r="K30" s="5">
        <f t="shared" si="1"/>
        <v>-1.3919027027027027</v>
      </c>
    </row>
    <row r="31" spans="1:19" x14ac:dyDescent="0.2">
      <c r="A31" s="4">
        <v>-0.5</v>
      </c>
      <c r="B31" s="4">
        <v>-2.8358059999999999E-5</v>
      </c>
      <c r="C31" s="5"/>
      <c r="J31">
        <f t="shared" si="0"/>
        <v>-1.417903E-5</v>
      </c>
      <c r="K31" s="5">
        <f t="shared" si="1"/>
        <v>-1.3935164619164619</v>
      </c>
    </row>
    <row r="32" spans="1:19" x14ac:dyDescent="0.2">
      <c r="A32" s="4">
        <v>-0.47499999999999998</v>
      </c>
      <c r="B32" s="4">
        <v>-2.666437E-5</v>
      </c>
      <c r="C32" s="5"/>
      <c r="J32">
        <f t="shared" si="0"/>
        <v>-1.266557575E-5</v>
      </c>
      <c r="K32" s="5">
        <f t="shared" si="1"/>
        <v>-1.3102884520884521</v>
      </c>
    </row>
    <row r="33" spans="1:11" x14ac:dyDescent="0.2">
      <c r="A33" s="4">
        <v>-0.45</v>
      </c>
      <c r="B33" s="4">
        <v>-2.501369E-5</v>
      </c>
      <c r="C33" s="5"/>
      <c r="J33">
        <f t="shared" si="0"/>
        <v>-1.1256160500000001E-5</v>
      </c>
      <c r="K33" s="5">
        <f t="shared" si="1"/>
        <v>-1.2291739557739558</v>
      </c>
    </row>
    <row r="34" spans="1:11" x14ac:dyDescent="0.2">
      <c r="A34" s="4">
        <v>-0.42499999999999999</v>
      </c>
      <c r="B34" s="4">
        <v>-2.3413849999999999E-5</v>
      </c>
      <c r="C34" s="5"/>
      <c r="J34">
        <f t="shared" si="0"/>
        <v>-9.9508862499999989E-6</v>
      </c>
      <c r="K34" s="5">
        <f t="shared" si="1"/>
        <v>-1.1505577395577395</v>
      </c>
    </row>
    <row r="35" spans="1:11" x14ac:dyDescent="0.2">
      <c r="A35" s="4">
        <v>-0.4</v>
      </c>
      <c r="B35" s="4">
        <v>-2.1802529999999999E-5</v>
      </c>
      <c r="C35" s="5"/>
      <c r="J35">
        <f t="shared" si="0"/>
        <v>-8.7210119999999995E-6</v>
      </c>
      <c r="K35" s="5">
        <f t="shared" si="1"/>
        <v>-1.0713773955773955</v>
      </c>
    </row>
    <row r="36" spans="1:11" x14ac:dyDescent="0.2">
      <c r="A36" s="4">
        <v>-0.375</v>
      </c>
      <c r="B36" s="4">
        <v>-2.0246180000000001E-5</v>
      </c>
      <c r="C36" s="5"/>
      <c r="J36">
        <f t="shared" si="0"/>
        <v>-7.5923175000000005E-6</v>
      </c>
      <c r="K36" s="5">
        <f t="shared" si="1"/>
        <v>-0.99489828009828019</v>
      </c>
    </row>
    <row r="37" spans="1:11" x14ac:dyDescent="0.2">
      <c r="A37" s="4">
        <v>-0.35</v>
      </c>
      <c r="B37" s="4">
        <v>-1.8714830000000001E-5</v>
      </c>
      <c r="C37" s="5"/>
      <c r="J37">
        <f t="shared" si="0"/>
        <v>-6.5501905000000003E-6</v>
      </c>
      <c r="K37" s="5">
        <f t="shared" si="1"/>
        <v>-0.91964766584766588</v>
      </c>
    </row>
    <row r="38" spans="1:11" x14ac:dyDescent="0.2">
      <c r="A38" s="4">
        <v>-0.32500000000000001</v>
      </c>
      <c r="B38" s="4">
        <v>-1.7208860000000001E-5</v>
      </c>
      <c r="C38" s="5"/>
      <c r="J38">
        <f t="shared" si="0"/>
        <v>-5.5928795000000009E-6</v>
      </c>
      <c r="K38" s="5">
        <f t="shared" si="1"/>
        <v>-0.84564422604422607</v>
      </c>
    </row>
    <row r="39" spans="1:11" x14ac:dyDescent="0.2">
      <c r="A39" s="4">
        <v>-0.3</v>
      </c>
      <c r="B39" s="4">
        <v>-1.5737539999999999E-5</v>
      </c>
      <c r="C39" s="5"/>
      <c r="J39">
        <f t="shared" si="0"/>
        <v>-4.7212619999999994E-6</v>
      </c>
      <c r="K39" s="5">
        <f t="shared" si="1"/>
        <v>-0.77334348894348881</v>
      </c>
    </row>
    <row r="40" spans="1:11" x14ac:dyDescent="0.2">
      <c r="A40" s="4">
        <v>-0.27500000000000002</v>
      </c>
      <c r="B40" s="4">
        <v>-1.429302E-5</v>
      </c>
      <c r="C40" s="5"/>
      <c r="J40">
        <f t="shared" si="0"/>
        <v>-3.9305805000000001E-6</v>
      </c>
      <c r="K40" s="5">
        <f t="shared" si="1"/>
        <v>-0.70235970515970514</v>
      </c>
    </row>
    <row r="41" spans="1:11" x14ac:dyDescent="0.2">
      <c r="A41" s="4">
        <v>-0.25</v>
      </c>
      <c r="B41" s="4">
        <v>-1.2881070000000001E-5</v>
      </c>
      <c r="C41" s="5"/>
      <c r="J41">
        <f t="shared" si="0"/>
        <v>-3.2202675000000002E-6</v>
      </c>
      <c r="K41" s="5">
        <f t="shared" si="1"/>
        <v>-0.63297641277641281</v>
      </c>
    </row>
    <row r="42" spans="1:11" x14ac:dyDescent="0.2">
      <c r="A42" s="4">
        <v>-0.22500000000000001</v>
      </c>
      <c r="B42" s="4">
        <v>-1.149693E-5</v>
      </c>
      <c r="C42" s="5"/>
      <c r="J42">
        <f t="shared" si="0"/>
        <v>-2.5868092500000003E-6</v>
      </c>
      <c r="K42" s="5">
        <f t="shared" si="1"/>
        <v>-0.56495970515970517</v>
      </c>
    </row>
    <row r="43" spans="1:11" x14ac:dyDescent="0.2">
      <c r="A43" s="4">
        <v>-0.2</v>
      </c>
      <c r="B43" s="4">
        <v>-1.013989E-5</v>
      </c>
      <c r="C43" s="5"/>
      <c r="J43">
        <f t="shared" si="0"/>
        <v>-2.0279780000000001E-6</v>
      </c>
      <c r="K43" s="5">
        <f t="shared" si="1"/>
        <v>-0.49827469287469289</v>
      </c>
    </row>
    <row r="44" spans="1:11" x14ac:dyDescent="0.2">
      <c r="A44" s="4">
        <v>-0.17499999999999999</v>
      </c>
      <c r="B44" s="4">
        <v>-8.8323640000000002E-6</v>
      </c>
      <c r="C44" s="5"/>
      <c r="J44">
        <f t="shared" si="0"/>
        <v>-1.5456636999999999E-6</v>
      </c>
      <c r="K44" s="5">
        <f t="shared" si="1"/>
        <v>-0.43402280098280099</v>
      </c>
    </row>
    <row r="45" spans="1:11" x14ac:dyDescent="0.2">
      <c r="A45" s="4">
        <v>-0.15</v>
      </c>
      <c r="B45" s="4">
        <v>-7.5143829999999997E-6</v>
      </c>
      <c r="C45" s="5"/>
      <c r="J45">
        <f t="shared" si="0"/>
        <v>-1.12715745E-6</v>
      </c>
      <c r="K45" s="5">
        <f t="shared" si="1"/>
        <v>-0.36925714987714986</v>
      </c>
    </row>
    <row r="46" spans="1:11" x14ac:dyDescent="0.2">
      <c r="A46" s="4">
        <v>-0.125</v>
      </c>
      <c r="B46" s="4">
        <v>-6.2230070000000004E-6</v>
      </c>
      <c r="C46" s="5"/>
      <c r="J46">
        <f t="shared" si="0"/>
        <v>-7.7787587500000005E-7</v>
      </c>
      <c r="K46" s="5">
        <f t="shared" si="1"/>
        <v>-0.30579886977886978</v>
      </c>
    </row>
    <row r="47" spans="1:11" x14ac:dyDescent="0.2">
      <c r="A47" s="4">
        <v>-0.1</v>
      </c>
      <c r="B47" s="4">
        <v>-4.9513859999999998E-6</v>
      </c>
      <c r="C47" s="5"/>
      <c r="J47">
        <f t="shared" si="0"/>
        <v>-4.9513859999999998E-7</v>
      </c>
      <c r="K47" s="5">
        <f t="shared" si="1"/>
        <v>-0.24331135135135132</v>
      </c>
    </row>
    <row r="48" spans="1:11" x14ac:dyDescent="0.2">
      <c r="A48" s="4">
        <v>-7.4999999999999997E-2</v>
      </c>
      <c r="B48" s="4">
        <v>-3.6961399999999999E-6</v>
      </c>
      <c r="C48" s="5"/>
      <c r="J48">
        <f t="shared" si="0"/>
        <v>-2.7721049999999999E-7</v>
      </c>
      <c r="K48" s="5">
        <f t="shared" si="1"/>
        <v>-0.18162850122850124</v>
      </c>
    </row>
    <row r="49" spans="1:11" x14ac:dyDescent="0.2">
      <c r="A49" s="4">
        <v>-0.05</v>
      </c>
      <c r="B49" s="4">
        <v>-2.4532500000000002E-6</v>
      </c>
      <c r="C49" s="5"/>
      <c r="J49">
        <f t="shared" si="0"/>
        <v>-1.226625E-7</v>
      </c>
      <c r="K49" s="5">
        <f t="shared" si="1"/>
        <v>-0.12055282555282557</v>
      </c>
    </row>
    <row r="50" spans="1:11" x14ac:dyDescent="0.2">
      <c r="A50" s="4">
        <v>-2.5000000000000001E-2</v>
      </c>
      <c r="B50" s="4">
        <v>-1.22188E-6</v>
      </c>
      <c r="C50" s="5"/>
      <c r="J50">
        <f t="shared" si="0"/>
        <v>-3.0547000000000002E-8</v>
      </c>
      <c r="K50" s="5">
        <f t="shared" si="1"/>
        <v>-6.0043243243243248E-2</v>
      </c>
    </row>
    <row r="51" spans="1:11" x14ac:dyDescent="0.2">
      <c r="A51" s="4">
        <v>0</v>
      </c>
      <c r="B51" s="4">
        <v>7.432E-9</v>
      </c>
      <c r="C51" s="5"/>
      <c r="J51">
        <f t="shared" si="0"/>
        <v>0</v>
      </c>
      <c r="K51" s="5">
        <f t="shared" si="1"/>
        <v>3.6520884520884519E-4</v>
      </c>
    </row>
    <row r="52" spans="1:11" x14ac:dyDescent="0.2">
      <c r="A52" s="4">
        <v>2.5000000000000001E-2</v>
      </c>
      <c r="B52" s="4">
        <v>1.2520710000000001E-6</v>
      </c>
      <c r="C52" s="5"/>
      <c r="J52">
        <f t="shared" si="0"/>
        <v>-3.1301775000000002E-8</v>
      </c>
      <c r="K52" s="5">
        <f t="shared" si="1"/>
        <v>6.1526830466830468E-2</v>
      </c>
    </row>
    <row r="53" spans="1:11" x14ac:dyDescent="0.2">
      <c r="A53" s="4">
        <v>0.05</v>
      </c>
      <c r="B53" s="4">
        <v>2.5068150000000001E-6</v>
      </c>
      <c r="C53" s="5"/>
      <c r="J53">
        <f t="shared" si="0"/>
        <v>-1.2534075E-7</v>
      </c>
      <c r="K53" s="5">
        <f t="shared" si="1"/>
        <v>0.12318501228501227</v>
      </c>
    </row>
    <row r="54" spans="1:11" x14ac:dyDescent="0.2">
      <c r="A54" s="4">
        <v>7.4999999999999997E-2</v>
      </c>
      <c r="B54" s="4">
        <v>3.7914989999999998E-6</v>
      </c>
      <c r="C54" s="5"/>
      <c r="J54">
        <f t="shared" si="0"/>
        <v>-2.84362425E-7</v>
      </c>
      <c r="K54" s="5">
        <f t="shared" si="1"/>
        <v>0.18631444717444717</v>
      </c>
    </row>
    <row r="55" spans="1:11" x14ac:dyDescent="0.2">
      <c r="A55" s="4">
        <v>0.1</v>
      </c>
      <c r="B55" s="4">
        <v>5.1130110000000001E-6</v>
      </c>
      <c r="C55" s="5"/>
      <c r="J55">
        <f t="shared" si="0"/>
        <v>-5.1130110000000005E-7</v>
      </c>
      <c r="K55" s="5">
        <f t="shared" si="1"/>
        <v>0.25125361179361178</v>
      </c>
    </row>
    <row r="56" spans="1:11" x14ac:dyDescent="0.2">
      <c r="A56" s="4">
        <v>0.125</v>
      </c>
      <c r="B56" s="4">
        <v>6.4873510000000001E-6</v>
      </c>
      <c r="C56" s="5"/>
      <c r="J56">
        <f t="shared" si="0"/>
        <v>-8.1091887500000001E-7</v>
      </c>
      <c r="K56" s="5">
        <f t="shared" si="1"/>
        <v>0.31878874692874692</v>
      </c>
    </row>
    <row r="57" spans="1:11" x14ac:dyDescent="0.2">
      <c r="A57" s="4">
        <v>0.15</v>
      </c>
      <c r="B57" s="4">
        <v>7.9245630000000008E-6</v>
      </c>
      <c r="C57" s="5"/>
      <c r="J57">
        <f t="shared" si="0"/>
        <v>-1.1886844500000001E-6</v>
      </c>
      <c r="K57" s="5">
        <f t="shared" si="1"/>
        <v>0.38941341523341527</v>
      </c>
    </row>
    <row r="58" spans="1:11" x14ac:dyDescent="0.2">
      <c r="A58" s="4">
        <v>0.17499999999999999</v>
      </c>
      <c r="B58" s="4">
        <v>9.4447869999999992E-6</v>
      </c>
      <c r="C58" s="5"/>
      <c r="J58">
        <f t="shared" si="0"/>
        <v>-1.6528377249999998E-6</v>
      </c>
      <c r="K58" s="5">
        <f t="shared" si="1"/>
        <v>0.46411729729729728</v>
      </c>
    </row>
    <row r="59" spans="1:11" x14ac:dyDescent="0.2">
      <c r="A59" s="4">
        <v>0.2</v>
      </c>
      <c r="B59" s="4">
        <v>1.1115169999999999E-5</v>
      </c>
      <c r="C59" s="5"/>
      <c r="J59">
        <f t="shared" si="0"/>
        <v>-2.2230339999999998E-6</v>
      </c>
      <c r="K59" s="5">
        <f t="shared" si="1"/>
        <v>0.54619999999999991</v>
      </c>
    </row>
    <row r="60" spans="1:11" x14ac:dyDescent="0.2">
      <c r="A60" s="4">
        <v>0.22500000000000001</v>
      </c>
      <c r="B60" s="4">
        <v>1.285742E-5</v>
      </c>
      <c r="C60" s="5"/>
      <c r="J60">
        <f t="shared" si="0"/>
        <v>-2.8929194999999999E-6</v>
      </c>
      <c r="K60" s="5">
        <f t="shared" si="1"/>
        <v>0.63181425061425056</v>
      </c>
    </row>
    <row r="61" spans="1:11" x14ac:dyDescent="0.2">
      <c r="A61" s="4">
        <v>0.25</v>
      </c>
      <c r="B61" s="4">
        <v>1.4768089999999999E-5</v>
      </c>
      <c r="C61" s="5"/>
      <c r="J61">
        <f t="shared" si="0"/>
        <v>-3.6920224999999999E-6</v>
      </c>
      <c r="K61" s="5">
        <f t="shared" si="1"/>
        <v>0.72570466830466829</v>
      </c>
    </row>
    <row r="62" spans="1:11" x14ac:dyDescent="0.2">
      <c r="A62" s="4">
        <v>0.27500000000000002</v>
      </c>
      <c r="B62" s="4">
        <v>1.6870089999999999E-5</v>
      </c>
      <c r="C62" s="5"/>
      <c r="J62">
        <f t="shared" si="0"/>
        <v>-4.6392747499999999E-6</v>
      </c>
      <c r="K62" s="5">
        <f t="shared" si="1"/>
        <v>0.8289970515970515</v>
      </c>
    </row>
    <row r="63" spans="1:11" x14ac:dyDescent="0.2">
      <c r="A63" s="4">
        <v>0.3</v>
      </c>
      <c r="B63" s="4">
        <v>1.9201829999999998E-5</v>
      </c>
      <c r="C63" s="5"/>
      <c r="J63">
        <f t="shared" si="0"/>
        <v>-5.7605489999999992E-6</v>
      </c>
      <c r="K63" s="5">
        <f t="shared" si="1"/>
        <v>0.94357886977886973</v>
      </c>
    </row>
    <row r="64" spans="1:11" x14ac:dyDescent="0.2">
      <c r="A64" s="4">
        <v>0.32500000000000001</v>
      </c>
      <c r="B64" s="4">
        <v>2.1845760000000001E-5</v>
      </c>
      <c r="C64" s="5"/>
      <c r="J64">
        <f t="shared" si="0"/>
        <v>-7.0998720000000005E-6</v>
      </c>
      <c r="K64" s="5">
        <f t="shared" si="1"/>
        <v>1.0735017199017201</v>
      </c>
    </row>
    <row r="65" spans="1:11" x14ac:dyDescent="0.2">
      <c r="A65" s="4">
        <v>0.35</v>
      </c>
      <c r="B65" s="4">
        <v>2.4827979999999999E-5</v>
      </c>
      <c r="C65" s="5"/>
      <c r="J65">
        <f t="shared" si="0"/>
        <v>-8.6897929999999985E-6</v>
      </c>
      <c r="K65" s="5">
        <f t="shared" si="1"/>
        <v>1.2200481572481572</v>
      </c>
    </row>
    <row r="66" spans="1:11" x14ac:dyDescent="0.2">
      <c r="A66" s="4">
        <v>0.375</v>
      </c>
      <c r="B66" s="4">
        <v>2.820711E-5</v>
      </c>
      <c r="C66" s="5"/>
      <c r="J66">
        <f t="shared" si="0"/>
        <v>-1.057766625E-5</v>
      </c>
      <c r="K66" s="5">
        <f t="shared" si="1"/>
        <v>1.3860987714987716</v>
      </c>
    </row>
    <row r="67" spans="1:11" x14ac:dyDescent="0.2">
      <c r="A67" s="4">
        <v>0.4</v>
      </c>
      <c r="B67" s="4">
        <v>3.2030190000000003E-5</v>
      </c>
      <c r="C67" s="5"/>
      <c r="J67">
        <f t="shared" si="0"/>
        <v>-1.2812076000000002E-5</v>
      </c>
      <c r="K67" s="5">
        <f t="shared" si="1"/>
        <v>1.5739651105651105</v>
      </c>
    </row>
    <row r="68" spans="1:11" x14ac:dyDescent="0.2">
      <c r="A68" s="4">
        <v>0.42499999999999999</v>
      </c>
      <c r="B68" s="4">
        <v>3.6352439999999997E-5</v>
      </c>
      <c r="C68" s="5"/>
      <c r="J68">
        <f t="shared" si="0"/>
        <v>-1.5449786999999997E-5</v>
      </c>
      <c r="K68" s="5">
        <f t="shared" si="1"/>
        <v>1.7863606879606879</v>
      </c>
    </row>
    <row r="69" spans="1:11" x14ac:dyDescent="0.2">
      <c r="A69" s="4">
        <v>0.45</v>
      </c>
      <c r="B69" s="4">
        <v>4.1212769999999997E-5</v>
      </c>
      <c r="C69" s="5"/>
      <c r="J69">
        <f t="shared" si="0"/>
        <v>-1.8545746499999998E-5</v>
      </c>
      <c r="K69" s="5">
        <f t="shared" si="1"/>
        <v>2.0251975429975428</v>
      </c>
    </row>
    <row r="70" spans="1:11" x14ac:dyDescent="0.2">
      <c r="A70" s="4">
        <v>0.47499999999999998</v>
      </c>
      <c r="B70" s="4">
        <v>4.668823E-5</v>
      </c>
      <c r="C70" s="5"/>
      <c r="J70">
        <f t="shared" si="0"/>
        <v>-2.2176909249999998E-5</v>
      </c>
      <c r="K70" s="5">
        <f t="shared" si="1"/>
        <v>2.2942619164619162</v>
      </c>
    </row>
    <row r="71" spans="1:11" x14ac:dyDescent="0.2">
      <c r="A71" s="4">
        <v>0.5</v>
      </c>
      <c r="B71" s="4">
        <v>5.2755849999999997E-5</v>
      </c>
      <c r="C71" s="5"/>
      <c r="J71">
        <f t="shared" si="0"/>
        <v>-2.6377924999999999E-5</v>
      </c>
      <c r="K71" s="5">
        <f t="shared" si="1"/>
        <v>2.5924250614250615</v>
      </c>
    </row>
    <row r="72" spans="1:11" x14ac:dyDescent="0.2">
      <c r="A72" s="4">
        <v>0.52500000000000002</v>
      </c>
      <c r="B72" s="4">
        <v>5.9465749999999999E-5</v>
      </c>
      <c r="C72" s="5"/>
      <c r="J72">
        <f t="shared" si="0"/>
        <v>-3.1219518750000001E-5</v>
      </c>
      <c r="K72" s="5">
        <f t="shared" si="1"/>
        <v>2.9221498771498768</v>
      </c>
    </row>
    <row r="73" spans="1:11" x14ac:dyDescent="0.2">
      <c r="A73" s="4">
        <v>0.55000000000000004</v>
      </c>
      <c r="B73" s="4">
        <v>6.6857159999999998E-5</v>
      </c>
      <c r="C73" s="5"/>
      <c r="J73">
        <f t="shared" si="0"/>
        <v>-3.6771438000000002E-5</v>
      </c>
      <c r="K73" s="5">
        <f t="shared" si="1"/>
        <v>3.2853641277641277</v>
      </c>
    </row>
    <row r="74" spans="1:11" x14ac:dyDescent="0.2">
      <c r="A74" s="4">
        <v>0.57499999999999996</v>
      </c>
      <c r="B74" s="4">
        <v>7.5013670000000001E-5</v>
      </c>
      <c r="C74" s="5"/>
      <c r="J74">
        <f t="shared" ref="J74:J137" si="2">-(B74*A74)</f>
        <v>-4.3132860249999998E-5</v>
      </c>
      <c r="K74" s="5">
        <f t="shared" ref="K74:K137" si="3">B74*1000/$D$7</f>
        <v>3.6861754299754304</v>
      </c>
    </row>
    <row r="75" spans="1:11" x14ac:dyDescent="0.2">
      <c r="A75" s="4">
        <v>0.6</v>
      </c>
      <c r="B75" s="4">
        <v>8.3806259999999995E-5</v>
      </c>
      <c r="C75" s="5"/>
      <c r="J75">
        <f t="shared" si="2"/>
        <v>-5.0283755999999994E-5</v>
      </c>
      <c r="K75" s="5">
        <f t="shared" si="3"/>
        <v>4.1182437346437339</v>
      </c>
    </row>
    <row r="76" spans="1:11" x14ac:dyDescent="0.2">
      <c r="A76" s="4">
        <v>0.625</v>
      </c>
      <c r="B76" s="4">
        <v>9.3427569999999998E-5</v>
      </c>
      <c r="C76" s="5"/>
      <c r="J76">
        <f t="shared" si="2"/>
        <v>-5.8392231249999997E-5</v>
      </c>
      <c r="K76" s="5">
        <f t="shared" si="3"/>
        <v>4.5910353808353808</v>
      </c>
    </row>
    <row r="77" spans="1:11" x14ac:dyDescent="0.2">
      <c r="A77" s="4">
        <v>0.65</v>
      </c>
      <c r="B77" s="4">
        <v>1.038612E-4</v>
      </c>
      <c r="C77" s="5"/>
      <c r="J77">
        <f t="shared" si="2"/>
        <v>-6.7509780000000007E-5</v>
      </c>
      <c r="K77" s="5">
        <f t="shared" si="3"/>
        <v>5.1037444717444718</v>
      </c>
    </row>
    <row r="78" spans="1:11" x14ac:dyDescent="0.2">
      <c r="A78" s="4">
        <v>0.67500000000000004</v>
      </c>
      <c r="B78" s="4">
        <v>1.162437E-4</v>
      </c>
      <c r="C78" s="5"/>
      <c r="J78">
        <f t="shared" si="2"/>
        <v>-7.8464497500000004E-5</v>
      </c>
      <c r="K78" s="5">
        <f t="shared" si="3"/>
        <v>5.7122211302211303</v>
      </c>
    </row>
    <row r="79" spans="1:11" x14ac:dyDescent="0.2">
      <c r="A79" s="4">
        <v>0.7</v>
      </c>
      <c r="B79" s="4">
        <v>1.279393E-4</v>
      </c>
      <c r="C79" s="5"/>
      <c r="J79">
        <f t="shared" si="2"/>
        <v>-8.9557509999999992E-5</v>
      </c>
      <c r="K79" s="5">
        <f t="shared" si="3"/>
        <v>6.2869434889434892</v>
      </c>
    </row>
    <row r="80" spans="1:11" x14ac:dyDescent="0.2">
      <c r="A80" s="4">
        <v>0.72499999999999998</v>
      </c>
      <c r="B80" s="4">
        <v>1.407356E-4</v>
      </c>
      <c r="C80" s="5"/>
      <c r="J80">
        <f t="shared" si="2"/>
        <v>-1.0203331E-4</v>
      </c>
      <c r="K80" s="5">
        <f t="shared" si="3"/>
        <v>6.9157542997542993</v>
      </c>
    </row>
    <row r="81" spans="1:11" x14ac:dyDescent="0.2">
      <c r="A81" s="4">
        <v>0.75</v>
      </c>
      <c r="B81" s="4">
        <v>1.5456119999999999E-4</v>
      </c>
      <c r="C81" s="5"/>
      <c r="J81">
        <f t="shared" si="2"/>
        <v>-1.159209E-4</v>
      </c>
      <c r="K81" s="5">
        <f t="shared" si="3"/>
        <v>7.5951449631449623</v>
      </c>
    </row>
    <row r="82" spans="1:11" x14ac:dyDescent="0.2">
      <c r="A82" s="4">
        <v>0.77500000000000002</v>
      </c>
      <c r="B82" s="4">
        <v>1.6951809999999999E-4</v>
      </c>
      <c r="C82" s="5"/>
      <c r="J82">
        <f t="shared" si="2"/>
        <v>-1.313765275E-4</v>
      </c>
      <c r="K82" s="5">
        <f t="shared" si="3"/>
        <v>8.3301277641277647</v>
      </c>
    </row>
    <row r="83" spans="1:11" x14ac:dyDescent="0.2">
      <c r="A83" s="4">
        <v>0.8</v>
      </c>
      <c r="B83" s="4">
        <v>1.8571080000000001E-4</v>
      </c>
      <c r="C83" s="5"/>
      <c r="J83">
        <f t="shared" si="2"/>
        <v>-1.4856864000000001E-4</v>
      </c>
      <c r="K83" s="5">
        <f t="shared" si="3"/>
        <v>9.1258378378378389</v>
      </c>
    </row>
    <row r="84" spans="1:11" x14ac:dyDescent="0.2">
      <c r="A84" s="4">
        <v>0.82499999999999996</v>
      </c>
      <c r="B84" s="4">
        <v>2.0312969999999999E-4</v>
      </c>
      <c r="C84" s="5"/>
      <c r="J84">
        <f t="shared" si="2"/>
        <v>-1.6758200249999999E-4</v>
      </c>
      <c r="K84" s="5">
        <f t="shared" si="3"/>
        <v>9.9818034398034392</v>
      </c>
    </row>
    <row r="85" spans="1:11" x14ac:dyDescent="0.2">
      <c r="A85" s="4">
        <v>0.85</v>
      </c>
      <c r="B85" s="4">
        <v>2.2198420000000001E-4</v>
      </c>
      <c r="C85" s="5"/>
      <c r="J85">
        <f t="shared" si="2"/>
        <v>-1.8868657E-4</v>
      </c>
      <c r="K85" s="5">
        <f t="shared" si="3"/>
        <v>10.908314496314498</v>
      </c>
    </row>
    <row r="86" spans="1:11" x14ac:dyDescent="0.2">
      <c r="A86" s="4">
        <v>0.875</v>
      </c>
      <c r="B86" s="4">
        <v>2.4224549999999999E-4</v>
      </c>
      <c r="C86" s="5"/>
      <c r="J86">
        <f t="shared" si="2"/>
        <v>-2.1196481249999998E-4</v>
      </c>
      <c r="K86" s="5">
        <f t="shared" si="3"/>
        <v>11.903955773955774</v>
      </c>
    </row>
    <row r="87" spans="1:11" x14ac:dyDescent="0.2">
      <c r="A87" s="4">
        <v>0.9</v>
      </c>
      <c r="B87" s="4">
        <v>2.6419239999999998E-4</v>
      </c>
      <c r="C87" s="5"/>
      <c r="J87">
        <f t="shared" si="2"/>
        <v>-2.3777316E-4</v>
      </c>
      <c r="K87" s="5">
        <f t="shared" si="3"/>
        <v>12.982427518427517</v>
      </c>
    </row>
    <row r="88" spans="1:11" x14ac:dyDescent="0.2">
      <c r="A88" s="4">
        <v>0.92500000000000004</v>
      </c>
      <c r="B88" s="4">
        <v>2.8818069999999999E-4</v>
      </c>
      <c r="C88" s="5"/>
      <c r="J88">
        <f t="shared" si="2"/>
        <v>-2.665671475E-4</v>
      </c>
      <c r="K88" s="5">
        <f t="shared" si="3"/>
        <v>14.16121375921376</v>
      </c>
    </row>
    <row r="89" spans="1:11" x14ac:dyDescent="0.2">
      <c r="A89" s="4">
        <v>0.95</v>
      </c>
      <c r="B89" s="4">
        <v>3.1416540000000001E-4</v>
      </c>
      <c r="C89" s="5"/>
      <c r="J89">
        <f t="shared" si="2"/>
        <v>-2.9845712999999999E-4</v>
      </c>
      <c r="K89" s="5">
        <f t="shared" si="3"/>
        <v>15.438103194103196</v>
      </c>
    </row>
    <row r="90" spans="1:11" x14ac:dyDescent="0.2">
      <c r="A90" s="4">
        <v>0.97499999999999998</v>
      </c>
      <c r="B90" s="4">
        <v>3.4246279999999998E-4</v>
      </c>
      <c r="C90" s="5"/>
      <c r="J90">
        <f t="shared" si="2"/>
        <v>-3.3390122999999995E-4</v>
      </c>
      <c r="K90" s="5">
        <f t="shared" si="3"/>
        <v>16.828638820638819</v>
      </c>
    </row>
    <row r="91" spans="1:11" x14ac:dyDescent="0.2">
      <c r="A91" s="4">
        <v>1</v>
      </c>
      <c r="B91" s="4">
        <v>3.7342179999999998E-4</v>
      </c>
      <c r="C91" s="5"/>
      <c r="J91">
        <f t="shared" si="2"/>
        <v>-3.7342179999999998E-4</v>
      </c>
      <c r="K91" s="5">
        <f t="shared" si="3"/>
        <v>18.3499656019656</v>
      </c>
    </row>
    <row r="92" spans="1:11" x14ac:dyDescent="0.2">
      <c r="A92" s="4">
        <v>1</v>
      </c>
      <c r="B92" s="4">
        <v>3.7621680000000002E-4</v>
      </c>
      <c r="C92" s="5"/>
      <c r="J92">
        <f t="shared" si="2"/>
        <v>-3.7621680000000002E-4</v>
      </c>
      <c r="K92" s="5">
        <f t="shared" si="3"/>
        <v>18.487312039312041</v>
      </c>
    </row>
    <row r="93" spans="1:11" x14ac:dyDescent="0.2">
      <c r="A93" s="4">
        <v>0.97499999999999998</v>
      </c>
      <c r="B93" s="4">
        <v>3.4912430000000002E-4</v>
      </c>
      <c r="C93" s="5"/>
      <c r="J93">
        <f t="shared" si="2"/>
        <v>-3.4039619250000002E-4</v>
      </c>
      <c r="K93" s="5">
        <f t="shared" si="3"/>
        <v>17.155985257985257</v>
      </c>
    </row>
    <row r="94" spans="1:11" x14ac:dyDescent="0.2">
      <c r="A94" s="4">
        <v>0.95</v>
      </c>
      <c r="B94" s="4">
        <v>3.2262840000000002E-4</v>
      </c>
      <c r="C94" s="5"/>
      <c r="J94">
        <f t="shared" si="2"/>
        <v>-3.0649698E-4</v>
      </c>
      <c r="K94" s="5">
        <f t="shared" si="3"/>
        <v>15.853975429975431</v>
      </c>
    </row>
    <row r="95" spans="1:11" x14ac:dyDescent="0.2">
      <c r="A95" s="4">
        <v>0.92500000000000004</v>
      </c>
      <c r="B95" s="4">
        <v>2.9726980000000002E-4</v>
      </c>
      <c r="C95" s="5"/>
      <c r="J95">
        <f t="shared" si="2"/>
        <v>-2.7497456500000001E-4</v>
      </c>
      <c r="K95" s="5">
        <f t="shared" si="3"/>
        <v>14.607852579852581</v>
      </c>
    </row>
    <row r="96" spans="1:11" x14ac:dyDescent="0.2">
      <c r="A96" s="4">
        <v>0.9</v>
      </c>
      <c r="B96" s="4">
        <v>2.7353959999999999E-4</v>
      </c>
      <c r="C96" s="5"/>
      <c r="J96">
        <f t="shared" si="2"/>
        <v>-2.4618563999999999E-4</v>
      </c>
      <c r="K96" s="5">
        <f t="shared" si="3"/>
        <v>13.441749385749386</v>
      </c>
    </row>
    <row r="97" spans="1:11" x14ac:dyDescent="0.2">
      <c r="A97" s="4">
        <v>0.875</v>
      </c>
      <c r="B97" s="4">
        <v>2.5118850000000002E-4</v>
      </c>
      <c r="C97" s="5"/>
      <c r="J97">
        <f t="shared" si="2"/>
        <v>-2.1978993750000001E-4</v>
      </c>
      <c r="K97" s="5">
        <f t="shared" si="3"/>
        <v>12.343415233415236</v>
      </c>
    </row>
    <row r="98" spans="1:11" x14ac:dyDescent="0.2">
      <c r="A98" s="4">
        <v>0.85</v>
      </c>
      <c r="B98" s="4">
        <v>2.304768E-4</v>
      </c>
      <c r="C98" s="5"/>
      <c r="J98">
        <f t="shared" si="2"/>
        <v>-1.9590527999999998E-4</v>
      </c>
      <c r="K98" s="5">
        <f t="shared" si="3"/>
        <v>11.325641277641276</v>
      </c>
    </row>
    <row r="99" spans="1:11" x14ac:dyDescent="0.2">
      <c r="A99" s="4">
        <v>0.82499999999999996</v>
      </c>
      <c r="B99" s="4">
        <v>2.1121369999999999E-4</v>
      </c>
      <c r="C99" s="5"/>
      <c r="J99">
        <f t="shared" si="2"/>
        <v>-1.7425130249999998E-4</v>
      </c>
      <c r="K99" s="5">
        <f t="shared" si="3"/>
        <v>10.379051597051598</v>
      </c>
    </row>
    <row r="100" spans="1:11" x14ac:dyDescent="0.2">
      <c r="A100" s="4">
        <v>0.8</v>
      </c>
      <c r="B100" s="4">
        <v>1.9309120000000001E-4</v>
      </c>
      <c r="C100" s="5"/>
      <c r="J100">
        <f t="shared" si="2"/>
        <v>-1.5447296000000002E-4</v>
      </c>
      <c r="K100" s="5">
        <f t="shared" si="3"/>
        <v>9.488511056511058</v>
      </c>
    </row>
    <row r="101" spans="1:11" x14ac:dyDescent="0.2">
      <c r="A101" s="4">
        <v>0.77500000000000002</v>
      </c>
      <c r="B101" s="4">
        <v>1.7635289999999999E-4</v>
      </c>
      <c r="C101" s="5"/>
      <c r="J101">
        <f t="shared" si="2"/>
        <v>-1.3667349749999999E-4</v>
      </c>
      <c r="K101" s="5">
        <f t="shared" si="3"/>
        <v>8.6659901719901704</v>
      </c>
    </row>
    <row r="102" spans="1:11" x14ac:dyDescent="0.2">
      <c r="A102" s="4">
        <v>0.75</v>
      </c>
      <c r="B102" s="4">
        <v>1.6082069999999999E-4</v>
      </c>
      <c r="C102" s="5"/>
      <c r="J102">
        <f t="shared" si="2"/>
        <v>-1.2061552499999999E-4</v>
      </c>
      <c r="K102" s="5">
        <f t="shared" si="3"/>
        <v>7.9027371007370997</v>
      </c>
    </row>
    <row r="103" spans="1:11" x14ac:dyDescent="0.2">
      <c r="A103" s="4">
        <v>0.72499999999999998</v>
      </c>
      <c r="B103" s="4">
        <v>1.4640589999999999E-4</v>
      </c>
      <c r="C103" s="5"/>
      <c r="J103">
        <f t="shared" si="2"/>
        <v>-1.0614427749999998E-4</v>
      </c>
      <c r="K103" s="5">
        <f t="shared" si="3"/>
        <v>7.1943931203931193</v>
      </c>
    </row>
    <row r="104" spans="1:11" x14ac:dyDescent="0.2">
      <c r="A104" s="4">
        <v>0.7</v>
      </c>
      <c r="B104" s="4">
        <v>1.3292149999999999E-4</v>
      </c>
      <c r="C104" s="5"/>
      <c r="J104">
        <f t="shared" si="2"/>
        <v>-9.3045049999999991E-5</v>
      </c>
      <c r="K104" s="5">
        <f t="shared" si="3"/>
        <v>6.5317690417690413</v>
      </c>
    </row>
    <row r="105" spans="1:11" x14ac:dyDescent="0.2">
      <c r="A105" s="4">
        <v>0.67500000000000004</v>
      </c>
      <c r="B105" s="4">
        <v>1.204546E-4</v>
      </c>
      <c r="C105" s="5"/>
      <c r="J105">
        <f t="shared" si="2"/>
        <v>-8.1306855000000009E-5</v>
      </c>
      <c r="K105" s="5">
        <f t="shared" si="3"/>
        <v>5.9191449631449631</v>
      </c>
    </row>
    <row r="106" spans="1:11" x14ac:dyDescent="0.2">
      <c r="A106" s="4">
        <v>0.65</v>
      </c>
      <c r="B106" s="4">
        <v>1.087725E-4</v>
      </c>
      <c r="C106" s="5"/>
      <c r="J106">
        <f t="shared" si="2"/>
        <v>-7.0702125000000004E-5</v>
      </c>
      <c r="K106" s="5">
        <f t="shared" si="3"/>
        <v>5.3450859950859959</v>
      </c>
    </row>
    <row r="107" spans="1:11" x14ac:dyDescent="0.2">
      <c r="A107" s="4">
        <v>0.625</v>
      </c>
      <c r="B107" s="4">
        <v>9.737526E-5</v>
      </c>
      <c r="C107" s="5"/>
      <c r="J107">
        <f t="shared" si="2"/>
        <v>-6.0859537500000002E-5</v>
      </c>
      <c r="K107" s="5">
        <f t="shared" si="3"/>
        <v>4.7850250614250616</v>
      </c>
    </row>
    <row r="108" spans="1:11" x14ac:dyDescent="0.2">
      <c r="A108" s="4">
        <v>0.6</v>
      </c>
      <c r="B108" s="4">
        <v>8.7652160000000005E-5</v>
      </c>
      <c r="C108" s="5"/>
      <c r="J108">
        <f t="shared" si="2"/>
        <v>-5.2591296000000002E-5</v>
      </c>
      <c r="K108" s="5">
        <f t="shared" si="3"/>
        <v>4.3072314496314501</v>
      </c>
    </row>
    <row r="109" spans="1:11" x14ac:dyDescent="0.2">
      <c r="A109" s="4">
        <v>0.57499999999999996</v>
      </c>
      <c r="B109" s="4">
        <v>7.845451E-5</v>
      </c>
      <c r="C109" s="5"/>
      <c r="J109">
        <f t="shared" si="2"/>
        <v>-4.511134325E-5</v>
      </c>
      <c r="K109" s="5">
        <f t="shared" si="3"/>
        <v>3.8552584766584768</v>
      </c>
    </row>
    <row r="110" spans="1:11" x14ac:dyDescent="0.2">
      <c r="A110" s="4">
        <v>0.55000000000000004</v>
      </c>
      <c r="B110" s="4">
        <v>7.0036550000000003E-5</v>
      </c>
      <c r="C110" s="5"/>
      <c r="J110">
        <f t="shared" si="2"/>
        <v>-3.8520102500000008E-5</v>
      </c>
      <c r="K110" s="5">
        <f t="shared" si="3"/>
        <v>3.4415995085995088</v>
      </c>
    </row>
    <row r="111" spans="1:11" x14ac:dyDescent="0.2">
      <c r="A111" s="4">
        <v>0.52500000000000002</v>
      </c>
      <c r="B111" s="4">
        <v>6.2291200000000004E-5</v>
      </c>
      <c r="C111" s="5"/>
      <c r="J111">
        <f t="shared" si="2"/>
        <v>-3.2702880000000007E-5</v>
      </c>
      <c r="K111" s="5">
        <f t="shared" si="3"/>
        <v>3.0609926289926292</v>
      </c>
    </row>
    <row r="112" spans="1:11" x14ac:dyDescent="0.2">
      <c r="A112" s="4">
        <v>0.5</v>
      </c>
      <c r="B112" s="4">
        <v>5.5230650000000003E-5</v>
      </c>
      <c r="C112" s="5"/>
      <c r="J112">
        <f t="shared" si="2"/>
        <v>-2.7615325000000001E-5</v>
      </c>
      <c r="K112" s="5">
        <f t="shared" si="3"/>
        <v>2.7140368550368552</v>
      </c>
    </row>
    <row r="113" spans="1:11" x14ac:dyDescent="0.2">
      <c r="A113" s="4">
        <v>0.47499999999999998</v>
      </c>
      <c r="B113" s="4">
        <v>4.8823489999999997E-5</v>
      </c>
      <c r="C113" s="5"/>
      <c r="J113">
        <f t="shared" si="2"/>
        <v>-2.3191157749999999E-5</v>
      </c>
      <c r="K113" s="5">
        <f t="shared" si="3"/>
        <v>2.3991886977886976</v>
      </c>
    </row>
    <row r="114" spans="1:11" x14ac:dyDescent="0.2">
      <c r="A114" s="4">
        <v>0.45</v>
      </c>
      <c r="B114" s="4">
        <v>4.3048079999999997E-5</v>
      </c>
      <c r="C114" s="5"/>
      <c r="J114">
        <f t="shared" si="2"/>
        <v>-1.9371635999999998E-5</v>
      </c>
      <c r="K114" s="5">
        <f t="shared" si="3"/>
        <v>2.1153847665847665</v>
      </c>
    </row>
    <row r="115" spans="1:11" x14ac:dyDescent="0.2">
      <c r="A115" s="4">
        <v>0.42499999999999999</v>
      </c>
      <c r="B115" s="4">
        <v>3.7867819999999998E-5</v>
      </c>
      <c r="C115" s="5"/>
      <c r="J115">
        <f t="shared" si="2"/>
        <v>-1.6093823499999999E-5</v>
      </c>
      <c r="K115" s="5">
        <f t="shared" si="3"/>
        <v>1.8608265356265354</v>
      </c>
    </row>
    <row r="116" spans="1:11" x14ac:dyDescent="0.2">
      <c r="A116" s="4">
        <v>0.4</v>
      </c>
      <c r="B116" s="4">
        <v>3.3257899999999999E-5</v>
      </c>
      <c r="C116" s="5"/>
      <c r="J116">
        <f t="shared" si="2"/>
        <v>-1.3303160000000001E-5</v>
      </c>
      <c r="K116" s="5">
        <f t="shared" si="3"/>
        <v>1.6342948402948403</v>
      </c>
    </row>
    <row r="117" spans="1:11" x14ac:dyDescent="0.2">
      <c r="A117" s="4">
        <v>0.375</v>
      </c>
      <c r="B117" s="4">
        <v>2.9177040000000001E-5</v>
      </c>
      <c r="C117" s="5"/>
      <c r="J117">
        <f t="shared" si="2"/>
        <v>-1.0941390000000001E-5</v>
      </c>
      <c r="K117" s="5">
        <f t="shared" si="3"/>
        <v>1.4337611793611795</v>
      </c>
    </row>
    <row r="118" spans="1:11" x14ac:dyDescent="0.2">
      <c r="A118" s="4">
        <v>0.35</v>
      </c>
      <c r="B118" s="4">
        <v>2.5559419999999999E-5</v>
      </c>
      <c r="C118" s="5"/>
      <c r="J118">
        <f t="shared" si="2"/>
        <v>-8.9457969999999984E-6</v>
      </c>
      <c r="K118" s="5">
        <f t="shared" si="3"/>
        <v>1.2559911547911549</v>
      </c>
    </row>
    <row r="119" spans="1:11" x14ac:dyDescent="0.2">
      <c r="A119" s="4">
        <v>0.32500000000000001</v>
      </c>
      <c r="B119" s="4">
        <v>2.2386539999999999E-5</v>
      </c>
      <c r="C119" s="5"/>
      <c r="J119">
        <f t="shared" si="2"/>
        <v>-7.2756255E-6</v>
      </c>
      <c r="K119" s="5">
        <f t="shared" si="3"/>
        <v>1.1000756756756758</v>
      </c>
    </row>
    <row r="120" spans="1:11" x14ac:dyDescent="0.2">
      <c r="A120" s="4">
        <v>0.3</v>
      </c>
      <c r="B120" s="4">
        <v>1.9595299999999999E-5</v>
      </c>
      <c r="C120" s="5"/>
      <c r="J120">
        <f t="shared" si="2"/>
        <v>-5.8785899999999992E-6</v>
      </c>
      <c r="K120" s="5">
        <f t="shared" si="3"/>
        <v>0.96291400491400492</v>
      </c>
    </row>
    <row r="121" spans="1:11" x14ac:dyDescent="0.2">
      <c r="A121" s="4">
        <v>0.27500000000000002</v>
      </c>
      <c r="B121" s="4">
        <v>1.711081E-5</v>
      </c>
      <c r="C121" s="5"/>
      <c r="J121">
        <f t="shared" si="2"/>
        <v>-4.7054727500000006E-6</v>
      </c>
      <c r="K121" s="5">
        <f t="shared" si="3"/>
        <v>0.84082604422604423</v>
      </c>
    </row>
    <row r="122" spans="1:11" x14ac:dyDescent="0.2">
      <c r="A122" s="4">
        <v>0.25</v>
      </c>
      <c r="B122" s="4">
        <v>1.490042E-5</v>
      </c>
      <c r="C122" s="5"/>
      <c r="J122">
        <f t="shared" si="2"/>
        <v>-3.7251050000000001E-6</v>
      </c>
      <c r="K122" s="5">
        <f t="shared" si="3"/>
        <v>0.7322073710073711</v>
      </c>
    </row>
    <row r="123" spans="1:11" x14ac:dyDescent="0.2">
      <c r="A123" s="4">
        <v>0.22500000000000001</v>
      </c>
      <c r="B123" s="4">
        <v>1.2913719999999999E-5</v>
      </c>
      <c r="C123" s="5"/>
      <c r="J123">
        <f t="shared" si="2"/>
        <v>-2.905587E-6</v>
      </c>
      <c r="K123" s="5">
        <f t="shared" si="3"/>
        <v>0.63458083538083543</v>
      </c>
    </row>
    <row r="124" spans="1:11" x14ac:dyDescent="0.2">
      <c r="A124" s="4">
        <v>0.2</v>
      </c>
      <c r="B124" s="4">
        <v>1.110511E-5</v>
      </c>
      <c r="C124" s="5"/>
      <c r="J124">
        <f t="shared" si="2"/>
        <v>-2.2210220000000002E-6</v>
      </c>
      <c r="K124" s="5">
        <f t="shared" si="3"/>
        <v>0.54570565110565106</v>
      </c>
    </row>
    <row r="125" spans="1:11" x14ac:dyDescent="0.2">
      <c r="A125" s="4">
        <v>0.17499999999999999</v>
      </c>
      <c r="B125" s="4">
        <v>9.3854210000000008E-6</v>
      </c>
      <c r="C125" s="5"/>
      <c r="J125">
        <f t="shared" si="2"/>
        <v>-1.642448675E-6</v>
      </c>
      <c r="K125" s="5">
        <f t="shared" si="3"/>
        <v>0.4612000491400492</v>
      </c>
    </row>
    <row r="126" spans="1:11" x14ac:dyDescent="0.2">
      <c r="A126" s="4">
        <v>0.15</v>
      </c>
      <c r="B126" s="4">
        <v>7.8563469999999999E-6</v>
      </c>
      <c r="C126" s="5"/>
      <c r="J126">
        <f t="shared" si="2"/>
        <v>-1.1784520499999999E-6</v>
      </c>
      <c r="K126" s="5">
        <f t="shared" si="3"/>
        <v>0.38606127764127762</v>
      </c>
    </row>
    <row r="127" spans="1:11" x14ac:dyDescent="0.2">
      <c r="A127" s="4">
        <v>0.125</v>
      </c>
      <c r="B127" s="4">
        <v>6.4120779999999998E-6</v>
      </c>
      <c r="C127" s="5"/>
      <c r="J127">
        <f t="shared" si="2"/>
        <v>-8.0150974999999998E-7</v>
      </c>
      <c r="K127" s="5">
        <f t="shared" si="3"/>
        <v>0.31508982800982799</v>
      </c>
    </row>
    <row r="128" spans="1:11" x14ac:dyDescent="0.2">
      <c r="A128" s="4">
        <v>0.1</v>
      </c>
      <c r="B128" s="4">
        <v>5.0431879999999999E-6</v>
      </c>
      <c r="C128" s="5"/>
      <c r="J128">
        <f t="shared" si="2"/>
        <v>-5.0431879999999999E-7</v>
      </c>
      <c r="K128" s="5">
        <f t="shared" si="3"/>
        <v>0.24782250614250612</v>
      </c>
    </row>
    <row r="129" spans="1:11" x14ac:dyDescent="0.2">
      <c r="A129" s="4">
        <v>7.4999999999999997E-2</v>
      </c>
      <c r="B129" s="4">
        <v>3.731653E-6</v>
      </c>
      <c r="C129" s="5"/>
      <c r="J129">
        <f t="shared" si="2"/>
        <v>-2.79873975E-7</v>
      </c>
      <c r="K129" s="5">
        <f t="shared" si="3"/>
        <v>0.18337361179361181</v>
      </c>
    </row>
    <row r="130" spans="1:11" x14ac:dyDescent="0.2">
      <c r="A130" s="4">
        <v>0.05</v>
      </c>
      <c r="B130" s="4">
        <v>2.4627039999999998E-6</v>
      </c>
      <c r="C130" s="5"/>
      <c r="J130">
        <f t="shared" si="2"/>
        <v>-1.2313520000000001E-7</v>
      </c>
      <c r="K130" s="5">
        <f t="shared" si="3"/>
        <v>0.12101739557739558</v>
      </c>
    </row>
    <row r="131" spans="1:11" x14ac:dyDescent="0.2">
      <c r="A131" s="4">
        <v>2.5000000000000001E-2</v>
      </c>
      <c r="B131" s="4">
        <v>1.2262340000000001E-6</v>
      </c>
      <c r="C131" s="5"/>
      <c r="J131">
        <f t="shared" si="2"/>
        <v>-3.0655850000000005E-8</v>
      </c>
      <c r="K131" s="5">
        <f t="shared" si="3"/>
        <v>6.0257199017199024E-2</v>
      </c>
    </row>
    <row r="132" spans="1:11" x14ac:dyDescent="0.2">
      <c r="A132" s="4">
        <v>0</v>
      </c>
      <c r="B132" s="4">
        <v>7.664E-9</v>
      </c>
      <c r="C132" s="5"/>
      <c r="J132">
        <f t="shared" si="2"/>
        <v>0</v>
      </c>
      <c r="K132" s="5">
        <f t="shared" si="3"/>
        <v>3.7660933660933662E-4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5" priority="1" stopIfTrue="1" operator="equal">
      <formula>0</formula>
    </cfRule>
  </conditionalFormatting>
  <conditionalFormatting sqref="E23:E24">
    <cfRule type="cellIs" dxfId="24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91</v>
      </c>
    </row>
    <row r="3" spans="1:16" x14ac:dyDescent="0.2">
      <c r="C3" s="1" t="s">
        <v>29</v>
      </c>
      <c r="D3" t="s">
        <v>91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-1.5133019999999999E-4</v>
      </c>
      <c r="C10" s="5"/>
      <c r="D10" s="1" t="s">
        <v>9</v>
      </c>
      <c r="E10" s="7">
        <f>-F10*1000/$D$7</f>
        <v>7.4363734643734647</v>
      </c>
      <c r="F10" s="3">
        <f>((INDEX(A10:B11,1,2)+INDEX(A10:B11,2,2))-((INDEX(A10:B11,1,2)-INDEX(A10:B11,2,2))/(INDEX(A10:B11,1,1)-INDEX(A10:B11,2,1))*(INDEX(A10:B11,1,1)+INDEX(A10:B11,2,1))))/2</f>
        <v>-1.5133019999999999E-4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-7.4363734643734647</v>
      </c>
      <c r="L10" s="1" t="s">
        <v>23</v>
      </c>
      <c r="M10" s="4">
        <f>MAX(E14:E15)/20</f>
        <v>2.5494877088884444E-2</v>
      </c>
      <c r="N10" s="6">
        <f>-E10</f>
        <v>-7.4363734643734647</v>
      </c>
      <c r="O10" s="6">
        <f>-E11</f>
        <v>-6.2925503685503674</v>
      </c>
      <c r="P10" s="6">
        <f>-E12</f>
        <v>-13.928683046683044</v>
      </c>
    </row>
    <row r="11" spans="1:16" x14ac:dyDescent="0.2">
      <c r="A11" s="4">
        <v>-2.5000000000000001E-2</v>
      </c>
      <c r="B11" s="4">
        <v>-1.595465E-4</v>
      </c>
      <c r="C11" s="5"/>
      <c r="D11" s="1" t="s">
        <v>10</v>
      </c>
      <c r="E11" s="7">
        <f>-F11*1000/$D$7</f>
        <v>6.2925503685503674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-1.2805339999999999E-4</v>
      </c>
      <c r="G11" s="5" t="s">
        <v>107</v>
      </c>
      <c r="H11" t="s">
        <v>108</v>
      </c>
      <c r="J11">
        <f t="shared" si="0"/>
        <v>-3.9886625000000004E-6</v>
      </c>
      <c r="K11" s="5">
        <f t="shared" si="1"/>
        <v>-7.8401228501228504</v>
      </c>
      <c r="L11" s="1"/>
      <c r="M11" s="4">
        <f>-MAX(E15:E16)/20</f>
        <v>-2.547776967156417E-2</v>
      </c>
      <c r="N11" s="6">
        <f>-E10</f>
        <v>-7.4363734643734647</v>
      </c>
      <c r="O11" s="6">
        <f>-E11</f>
        <v>-6.2925503685503674</v>
      </c>
      <c r="P11" s="6">
        <f>-E12</f>
        <v>-13.928683046683044</v>
      </c>
    </row>
    <row r="12" spans="1:16" x14ac:dyDescent="0.2">
      <c r="A12" s="4">
        <v>-0.05</v>
      </c>
      <c r="B12" s="4">
        <v>-1.70817E-4</v>
      </c>
      <c r="C12" s="5"/>
      <c r="D12" s="1" t="s">
        <v>11</v>
      </c>
      <c r="E12" s="7">
        <f>-F12*1000/$D$7</f>
        <v>13.928683046683044</v>
      </c>
      <c r="F12" s="3">
        <f>((INDEX(A131:B132,1,2)+INDEX(A131:B132,2,2))-((INDEX(A131:B132,1,2)-INDEX(A131:B132,2,2))/(INDEX(A131:B132,1,1)-INDEX(A131:B132,2,1))*(INDEX(A131:B132,1,1)+INDEX(A131:B132,2,1))))/2</f>
        <v>-2.8344869999999997E-4</v>
      </c>
      <c r="G12" t="s">
        <v>109</v>
      </c>
      <c r="H12" t="s">
        <v>110</v>
      </c>
      <c r="J12">
        <f t="shared" si="0"/>
        <v>-8.5408499999999997E-6</v>
      </c>
      <c r="K12" s="5">
        <f t="shared" si="1"/>
        <v>-8.3939557739557742</v>
      </c>
      <c r="L12" s="1"/>
    </row>
    <row r="13" spans="1:16" x14ac:dyDescent="0.2">
      <c r="A13" s="4">
        <v>-7.4999999999999997E-2</v>
      </c>
      <c r="B13" s="4">
        <v>-1.7567280000000001E-4</v>
      </c>
      <c r="C13" s="5"/>
      <c r="E13" s="3" t="s">
        <v>53</v>
      </c>
      <c r="F13" s="5"/>
      <c r="J13">
        <f t="shared" si="0"/>
        <v>-1.317546E-5</v>
      </c>
      <c r="K13" s="5">
        <f t="shared" si="1"/>
        <v>-8.6325700245700254</v>
      </c>
      <c r="L13" s="1" t="s">
        <v>24</v>
      </c>
      <c r="M13" s="6">
        <f>E14</f>
        <v>0.50989754177768887</v>
      </c>
      <c r="N13" s="6">
        <f>-MAX(E10:E12)/15</f>
        <v>-0.92857886977886961</v>
      </c>
    </row>
    <row r="14" spans="1:16" x14ac:dyDescent="0.2">
      <c r="A14" s="4">
        <v>-0.1</v>
      </c>
      <c r="B14" s="4">
        <v>-1.82094E-4</v>
      </c>
      <c r="C14" s="5"/>
      <c r="D14" s="1" t="s">
        <v>12</v>
      </c>
      <c r="E14" s="7">
        <f>F14</f>
        <v>0.50989754177768887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0.50989754177768887</v>
      </c>
      <c r="G14" s="5" t="s">
        <v>119</v>
      </c>
      <c r="H14" t="s">
        <v>120</v>
      </c>
      <c r="J14">
        <f t="shared" si="0"/>
        <v>-1.8209399999999999E-5</v>
      </c>
      <c r="K14" s="5">
        <f t="shared" si="1"/>
        <v>-8.9481081081081086</v>
      </c>
      <c r="L14" s="1"/>
      <c r="M14">
        <f>E14</f>
        <v>0.50989754177768887</v>
      </c>
      <c r="N14" s="6">
        <f>MAX(E10:E12)/15</f>
        <v>0.92857886977886961</v>
      </c>
    </row>
    <row r="15" spans="1:16" x14ac:dyDescent="0.2">
      <c r="A15" s="4">
        <v>-0.125</v>
      </c>
      <c r="B15" s="4">
        <v>-1.905144E-4</v>
      </c>
      <c r="C15" s="5"/>
      <c r="D15" s="1" t="s">
        <v>13</v>
      </c>
      <c r="E15" s="3">
        <f>F15</f>
        <v>0.50955539343128342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0.50955539343128342</v>
      </c>
      <c r="G15" s="5" t="s">
        <v>115</v>
      </c>
      <c r="H15" t="s">
        <v>116</v>
      </c>
      <c r="J15">
        <f t="shared" si="0"/>
        <v>-2.38143E-5</v>
      </c>
      <c r="K15" s="5">
        <f t="shared" si="1"/>
        <v>-9.3618869778869787</v>
      </c>
      <c r="L15" s="1"/>
      <c r="M15" s="6">
        <f>E15</f>
        <v>0.50955539343128342</v>
      </c>
      <c r="N15" s="6">
        <f>-MAX(E10:E12)/15</f>
        <v>-0.92857886977886961</v>
      </c>
    </row>
    <row r="16" spans="1:16" x14ac:dyDescent="0.2">
      <c r="A16" s="4">
        <v>-0.15</v>
      </c>
      <c r="B16" s="4">
        <v>-1.9824529999999999E-4</v>
      </c>
      <c r="C16" s="5"/>
      <c r="E16" s="3"/>
      <c r="J16">
        <f t="shared" si="0"/>
        <v>-2.9736794999999996E-5</v>
      </c>
      <c r="K16" s="5">
        <f t="shared" si="1"/>
        <v>-9.7417837837837826</v>
      </c>
      <c r="L16" s="1"/>
      <c r="M16">
        <f>E15</f>
        <v>0.50955539343128342</v>
      </c>
      <c r="N16" s="6">
        <f>MAX(E10:E12)/15</f>
        <v>0.92857886977886961</v>
      </c>
    </row>
    <row r="17" spans="1:19" x14ac:dyDescent="0.2">
      <c r="A17" s="4">
        <v>-0.17499999999999999</v>
      </c>
      <c r="B17" s="4">
        <v>-2.0973009999999999E-4</v>
      </c>
      <c r="C17" s="25"/>
      <c r="D17" s="1" t="s">
        <v>14</v>
      </c>
      <c r="E17" s="9">
        <f>F17</f>
        <v>0.24705370120447143</v>
      </c>
      <c r="F17">
        <f>(-1)*MAX(J30:J91)/F11/E14</f>
        <v>0.24705370120447143</v>
      </c>
      <c r="G17" t="s">
        <v>117</v>
      </c>
      <c r="J17">
        <f t="shared" si="0"/>
        <v>-3.6702767499999998E-5</v>
      </c>
      <c r="K17" s="5">
        <f t="shared" si="1"/>
        <v>-10.30614742014742</v>
      </c>
      <c r="L17" s="1"/>
      <c r="N17" s="6"/>
    </row>
    <row r="18" spans="1:19" x14ac:dyDescent="0.2">
      <c r="A18" s="4">
        <v>-0.2</v>
      </c>
      <c r="B18" s="4">
        <v>-2.1499719999999999E-4</v>
      </c>
      <c r="C18" s="25"/>
      <c r="D18" s="1" t="s">
        <v>15</v>
      </c>
      <c r="E18" s="9">
        <f>F18</f>
        <v>0.28476958528156959</v>
      </c>
      <c r="F18">
        <f>(-1)*MAX(J91:J130)/F12/E15</f>
        <v>0.28476958528156959</v>
      </c>
      <c r="G18" t="s">
        <v>113</v>
      </c>
      <c r="J18">
        <f t="shared" si="0"/>
        <v>-4.2999440000000003E-5</v>
      </c>
      <c r="K18" s="5">
        <f t="shared" si="1"/>
        <v>-10.564972972972972</v>
      </c>
      <c r="L18" s="1" t="s">
        <v>25</v>
      </c>
      <c r="M18" s="5">
        <v>0</v>
      </c>
      <c r="N18" s="5">
        <f>INDEX(K30:K91,MATCH(MAX(J30:J91),J30:J91,0),1)</f>
        <v>-3.1707425061425059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-2.203955E-4</v>
      </c>
      <c r="C19" s="25"/>
      <c r="D19" s="1"/>
      <c r="J19">
        <f t="shared" si="0"/>
        <v>-4.9588987499999998E-5</v>
      </c>
      <c r="K19" s="5">
        <f t="shared" si="1"/>
        <v>-10.830245700245699</v>
      </c>
      <c r="L19" s="1"/>
      <c r="M19" s="5">
        <f>INDEX(A30:A91,MATCH(MAX(J30:J91),J30:J91,0),1)</f>
        <v>0.25</v>
      </c>
      <c r="N19" s="5">
        <f>INDEX(K30:K91,MATCH(MAX(J30:J91),J30:J91,0),1)</f>
        <v>-3.1707425061425059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-2.278901E-4</v>
      </c>
      <c r="C20" s="25"/>
      <c r="D20" s="1" t="s">
        <v>16</v>
      </c>
      <c r="E20" s="8">
        <f>F20</f>
        <v>7.9268562653562642E-3</v>
      </c>
      <c r="F20">
        <f>MAX(J30:J91)/D5/D7*1000</f>
        <v>7.9268562653562642E-3</v>
      </c>
      <c r="G20" t="s">
        <v>118</v>
      </c>
      <c r="J20">
        <f t="shared" si="0"/>
        <v>-5.6972524999999999E-5</v>
      </c>
      <c r="K20" s="5">
        <f t="shared" si="1"/>
        <v>-11.198530712530712</v>
      </c>
      <c r="M20" s="5">
        <f>INDEX(A30:A91,MATCH(MAX(J30:J91),J30:J91,0),1)</f>
        <v>0.25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-2.3813750000000001E-4</v>
      </c>
      <c r="C21" s="25"/>
      <c r="D21" s="1" t="s">
        <v>17</v>
      </c>
      <c r="E21" s="8">
        <f>F21</f>
        <v>2.0211337837837837E-2</v>
      </c>
      <c r="F21">
        <f>MAX(J91:J130)/D5/D7*1000</f>
        <v>2.0211337837837837E-2</v>
      </c>
      <c r="G21" t="s">
        <v>114</v>
      </c>
      <c r="J21">
        <f t="shared" si="0"/>
        <v>-6.5487812500000011E-5</v>
      </c>
      <c r="K21" s="5">
        <f t="shared" si="1"/>
        <v>-11.702088452088452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-2.386577E-4</v>
      </c>
      <c r="C22" s="5"/>
      <c r="J22">
        <f t="shared" si="0"/>
        <v>-7.1597309999999994E-5</v>
      </c>
      <c r="K22" s="5">
        <f t="shared" si="1"/>
        <v>-11.727651105651105</v>
      </c>
      <c r="M22" s="5">
        <v>0</v>
      </c>
      <c r="N22" s="5">
        <f>INDEX(K91:K130,MATCH(MAX(J91:J130),J91:J130,0),1)</f>
        <v>-7.3495773955773958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-2.4404710000000001E-4</v>
      </c>
      <c r="C23" s="5"/>
      <c r="D23" s="1" t="s">
        <v>43</v>
      </c>
      <c r="E23" s="24">
        <f>E11*E14*E17/D5-E20</f>
        <v>0</v>
      </c>
      <c r="J23">
        <f t="shared" si="0"/>
        <v>-7.93153075E-5</v>
      </c>
      <c r="K23" s="5">
        <f t="shared" si="1"/>
        <v>-11.992486486486488</v>
      </c>
      <c r="M23" s="5">
        <f>INDEX(A91:A130,MATCH(MAX(J91:J130),J91:J130,0),1)</f>
        <v>0.27500000000000002</v>
      </c>
      <c r="N23" s="5">
        <f>INDEX(K91:K130,MATCH(MAX(J91:J130),J91:J130,0),1)</f>
        <v>-7.3495773955773958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-2.4806950000000002E-4</v>
      </c>
      <c r="C24" s="5"/>
      <c r="E24" s="24">
        <f>E12*E15*E18/D5-E21</f>
        <v>0</v>
      </c>
      <c r="J24">
        <f t="shared" si="0"/>
        <v>-8.6824324999999996E-5</v>
      </c>
      <c r="K24" s="5">
        <f t="shared" si="1"/>
        <v>-12.190147420147422</v>
      </c>
      <c r="M24" s="5">
        <f>INDEX(A91:A130,MATCH(MAX(J91:J130),J91:J130,0),1)</f>
        <v>0.27500000000000002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-2.512584E-4</v>
      </c>
      <c r="C25" s="26"/>
      <c r="J25">
        <f t="shared" si="0"/>
        <v>-9.42219E-5</v>
      </c>
      <c r="K25" s="5">
        <f t="shared" si="1"/>
        <v>-12.346850122850123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-2.5732590000000002E-4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-1.0293036000000002E-4</v>
      </c>
      <c r="K26" s="5">
        <f t="shared" si="1"/>
        <v>-12.64500737100737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-2.6141340000000003E-4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-1.11100695E-4</v>
      </c>
      <c r="K27" s="5">
        <f t="shared" si="1"/>
        <v>-12.845867321867322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-2.6797419999999999E-4</v>
      </c>
      <c r="C28" s="5"/>
      <c r="J28">
        <f t="shared" si="0"/>
        <v>-1.2058839000000001E-4</v>
      </c>
      <c r="K28" s="5">
        <f t="shared" si="1"/>
        <v>-13.168265356265357</v>
      </c>
    </row>
    <row r="29" spans="1:19" x14ac:dyDescent="0.2">
      <c r="A29" s="4">
        <v>-0.47499999999999998</v>
      </c>
      <c r="B29" s="4">
        <v>-2.7296960000000001E-4</v>
      </c>
      <c r="C29" s="5"/>
      <c r="J29">
        <f t="shared" si="0"/>
        <v>-1.2966055999999999E-4</v>
      </c>
      <c r="K29" s="5">
        <f t="shared" si="1"/>
        <v>-13.413739557739559</v>
      </c>
    </row>
    <row r="30" spans="1:19" x14ac:dyDescent="0.2">
      <c r="A30" s="4">
        <v>-0.5</v>
      </c>
      <c r="B30" s="4">
        <v>-2.7967170000000002E-4</v>
      </c>
      <c r="C30" s="5"/>
      <c r="J30">
        <f t="shared" si="0"/>
        <v>-1.3983585000000001E-4</v>
      </c>
      <c r="K30" s="5">
        <f t="shared" si="1"/>
        <v>-13.743081081081082</v>
      </c>
    </row>
    <row r="31" spans="1:19" x14ac:dyDescent="0.2">
      <c r="A31" s="4">
        <v>-0.5</v>
      </c>
      <c r="B31" s="4">
        <v>-2.774861E-4</v>
      </c>
      <c r="C31" s="5"/>
      <c r="J31">
        <f t="shared" si="0"/>
        <v>-1.3874305E-4</v>
      </c>
      <c r="K31" s="5">
        <f t="shared" si="1"/>
        <v>-13.635680589680589</v>
      </c>
    </row>
    <row r="32" spans="1:19" x14ac:dyDescent="0.2">
      <c r="A32" s="4">
        <v>-0.47499999999999998</v>
      </c>
      <c r="B32" s="4">
        <v>-2.6887729999999999E-4</v>
      </c>
      <c r="C32" s="5"/>
      <c r="J32">
        <f t="shared" si="0"/>
        <v>-1.277167175E-4</v>
      </c>
      <c r="K32" s="5">
        <f t="shared" si="1"/>
        <v>-13.212643734643734</v>
      </c>
    </row>
    <row r="33" spans="1:11" x14ac:dyDescent="0.2">
      <c r="A33" s="4">
        <v>-0.45</v>
      </c>
      <c r="B33" s="4">
        <v>-2.6140609999999998E-4</v>
      </c>
      <c r="C33" s="5"/>
      <c r="J33">
        <f t="shared" si="0"/>
        <v>-1.1763274499999999E-4</v>
      </c>
      <c r="K33" s="5">
        <f t="shared" si="1"/>
        <v>-12.845508599508598</v>
      </c>
    </row>
    <row r="34" spans="1:11" x14ac:dyDescent="0.2">
      <c r="A34" s="4">
        <v>-0.42499999999999999</v>
      </c>
      <c r="B34" s="4">
        <v>-2.5256239999999999E-4</v>
      </c>
      <c r="C34" s="5"/>
      <c r="J34">
        <f t="shared" si="0"/>
        <v>-1.0733901999999998E-4</v>
      </c>
      <c r="K34" s="5">
        <f t="shared" si="1"/>
        <v>-12.410928746928745</v>
      </c>
    </row>
    <row r="35" spans="1:11" x14ac:dyDescent="0.2">
      <c r="A35" s="4">
        <v>-0.4</v>
      </c>
      <c r="B35" s="4">
        <v>-2.4532649999999998E-4</v>
      </c>
      <c r="C35" s="5"/>
      <c r="J35">
        <f t="shared" si="0"/>
        <v>-9.8130599999999999E-5</v>
      </c>
      <c r="K35" s="5">
        <f t="shared" si="1"/>
        <v>-12.055356265356265</v>
      </c>
    </row>
    <row r="36" spans="1:11" x14ac:dyDescent="0.2">
      <c r="A36" s="4">
        <v>-0.375</v>
      </c>
      <c r="B36" s="4">
        <v>-2.3622850000000001E-4</v>
      </c>
      <c r="C36" s="5"/>
      <c r="J36">
        <f t="shared" si="0"/>
        <v>-8.8585687500000011E-5</v>
      </c>
      <c r="K36" s="5">
        <f t="shared" si="1"/>
        <v>-11.608280098280099</v>
      </c>
    </row>
    <row r="37" spans="1:11" x14ac:dyDescent="0.2">
      <c r="A37" s="4">
        <v>-0.35</v>
      </c>
      <c r="B37" s="4">
        <v>-2.2546280000000001E-4</v>
      </c>
      <c r="C37" s="5"/>
      <c r="J37">
        <f t="shared" si="0"/>
        <v>-7.8911979999999991E-5</v>
      </c>
      <c r="K37" s="5">
        <f t="shared" si="1"/>
        <v>-11.079253071253072</v>
      </c>
    </row>
    <row r="38" spans="1:11" x14ac:dyDescent="0.2">
      <c r="A38" s="4">
        <v>-0.32500000000000001</v>
      </c>
      <c r="B38" s="4">
        <v>-2.2052549999999999E-4</v>
      </c>
      <c r="C38" s="5"/>
      <c r="J38">
        <f t="shared" si="0"/>
        <v>-7.1670787499999994E-5</v>
      </c>
      <c r="K38" s="5">
        <f t="shared" si="1"/>
        <v>-10.836633906633907</v>
      </c>
    </row>
    <row r="39" spans="1:11" x14ac:dyDescent="0.2">
      <c r="A39" s="4">
        <v>-0.3</v>
      </c>
      <c r="B39" s="4">
        <v>-2.1604250000000001E-4</v>
      </c>
      <c r="C39" s="5"/>
      <c r="J39">
        <f t="shared" si="0"/>
        <v>-6.481275E-5</v>
      </c>
      <c r="K39" s="5">
        <f t="shared" si="1"/>
        <v>-10.616339066339066</v>
      </c>
    </row>
    <row r="40" spans="1:11" x14ac:dyDescent="0.2">
      <c r="A40" s="4">
        <v>-0.27500000000000002</v>
      </c>
      <c r="B40" s="4">
        <v>-2.0507659999999999E-4</v>
      </c>
      <c r="C40" s="5"/>
      <c r="J40">
        <f t="shared" si="0"/>
        <v>-5.6396064999999998E-5</v>
      </c>
      <c r="K40" s="5">
        <f t="shared" si="1"/>
        <v>-10.077474201474201</v>
      </c>
    </row>
    <row r="41" spans="1:11" x14ac:dyDescent="0.2">
      <c r="A41" s="4">
        <v>-0.25</v>
      </c>
      <c r="B41" s="4">
        <v>-1.9638270000000001E-4</v>
      </c>
      <c r="C41" s="5"/>
      <c r="J41">
        <f t="shared" si="0"/>
        <v>-4.9095675000000003E-5</v>
      </c>
      <c r="K41" s="5">
        <f t="shared" si="1"/>
        <v>-9.6502555282555296</v>
      </c>
    </row>
    <row r="42" spans="1:11" x14ac:dyDescent="0.2">
      <c r="A42" s="4">
        <v>-0.22500000000000001</v>
      </c>
      <c r="B42" s="4">
        <v>-1.913718E-4</v>
      </c>
      <c r="C42" s="5"/>
      <c r="J42">
        <f t="shared" si="0"/>
        <v>-4.3058654999999998E-5</v>
      </c>
      <c r="K42" s="5">
        <f t="shared" si="1"/>
        <v>-9.4040196560196563</v>
      </c>
    </row>
    <row r="43" spans="1:11" x14ac:dyDescent="0.2">
      <c r="A43" s="4">
        <v>-0.2</v>
      </c>
      <c r="B43" s="4">
        <v>-1.850887E-4</v>
      </c>
      <c r="C43" s="5"/>
      <c r="J43">
        <f t="shared" si="0"/>
        <v>-3.7017739999999999E-5</v>
      </c>
      <c r="K43" s="5">
        <f t="shared" si="1"/>
        <v>-9.0952678132678138</v>
      </c>
    </row>
    <row r="44" spans="1:11" x14ac:dyDescent="0.2">
      <c r="A44" s="4">
        <v>-0.17499999999999999</v>
      </c>
      <c r="B44" s="4">
        <v>-1.7659880000000001E-4</v>
      </c>
      <c r="C44" s="5"/>
      <c r="J44">
        <f t="shared" si="0"/>
        <v>-3.0904790000000002E-5</v>
      </c>
      <c r="K44" s="5">
        <f t="shared" si="1"/>
        <v>-8.6780737100737095</v>
      </c>
    </row>
    <row r="45" spans="1:11" x14ac:dyDescent="0.2">
      <c r="A45" s="4">
        <v>-0.15</v>
      </c>
      <c r="B45" s="4">
        <v>-1.6930889999999999E-4</v>
      </c>
      <c r="C45" s="5"/>
      <c r="J45">
        <f t="shared" si="0"/>
        <v>-2.5396334999999998E-5</v>
      </c>
      <c r="K45" s="5">
        <f t="shared" si="1"/>
        <v>-8.3198476658476643</v>
      </c>
    </row>
    <row r="46" spans="1:11" x14ac:dyDescent="0.2">
      <c r="A46" s="4">
        <v>-0.125</v>
      </c>
      <c r="B46" s="4">
        <v>-1.6278399999999999E-4</v>
      </c>
      <c r="C46" s="5"/>
      <c r="J46">
        <f t="shared" si="0"/>
        <v>-2.0347999999999999E-5</v>
      </c>
      <c r="K46" s="5">
        <f t="shared" si="1"/>
        <v>-7.9992137592137587</v>
      </c>
    </row>
    <row r="47" spans="1:11" x14ac:dyDescent="0.2">
      <c r="A47" s="4">
        <v>-0.1</v>
      </c>
      <c r="B47" s="4">
        <v>-1.556761E-4</v>
      </c>
      <c r="C47" s="5"/>
      <c r="J47">
        <f t="shared" si="0"/>
        <v>-1.5567610000000001E-5</v>
      </c>
      <c r="K47" s="5">
        <f t="shared" si="1"/>
        <v>-7.6499312039312048</v>
      </c>
    </row>
    <row r="48" spans="1:11" x14ac:dyDescent="0.2">
      <c r="A48" s="4">
        <v>-7.4999999999999997E-2</v>
      </c>
      <c r="B48" s="4">
        <v>-1.492841E-4</v>
      </c>
      <c r="C48" s="5"/>
      <c r="J48">
        <f t="shared" si="0"/>
        <v>-1.1196307499999999E-5</v>
      </c>
      <c r="K48" s="5">
        <f t="shared" si="1"/>
        <v>-7.3358280098280098</v>
      </c>
    </row>
    <row r="49" spans="1:11" x14ac:dyDescent="0.2">
      <c r="A49" s="4">
        <v>-0.05</v>
      </c>
      <c r="B49" s="4">
        <v>-1.4146610000000001E-4</v>
      </c>
      <c r="C49" s="5"/>
      <c r="J49">
        <f t="shared" si="0"/>
        <v>-7.0733050000000009E-6</v>
      </c>
      <c r="K49" s="5">
        <f t="shared" si="1"/>
        <v>-6.9516511056511066</v>
      </c>
    </row>
    <row r="50" spans="1:11" x14ac:dyDescent="0.2">
      <c r="A50" s="4">
        <v>-2.5000000000000001E-2</v>
      </c>
      <c r="B50" s="4">
        <v>-1.356226E-4</v>
      </c>
      <c r="C50" s="5"/>
      <c r="J50">
        <f t="shared" si="0"/>
        <v>-3.3905650000000003E-6</v>
      </c>
      <c r="K50" s="5">
        <f t="shared" si="1"/>
        <v>-6.6645012285012291</v>
      </c>
    </row>
    <row r="51" spans="1:11" x14ac:dyDescent="0.2">
      <c r="A51" s="4">
        <v>0</v>
      </c>
      <c r="B51" s="4">
        <v>-1.2805339999999999E-4</v>
      </c>
      <c r="C51" s="5"/>
      <c r="J51">
        <f t="shared" si="0"/>
        <v>0</v>
      </c>
      <c r="K51" s="5">
        <f t="shared" si="1"/>
        <v>-6.2925503685503674</v>
      </c>
    </row>
    <row r="52" spans="1:11" x14ac:dyDescent="0.2">
      <c r="A52" s="4">
        <v>2.5000000000000001E-2</v>
      </c>
      <c r="B52" s="4">
        <v>-1.217826E-4</v>
      </c>
      <c r="C52" s="5"/>
      <c r="J52">
        <f t="shared" si="0"/>
        <v>3.0445650000000001E-6</v>
      </c>
      <c r="K52" s="5">
        <f t="shared" si="1"/>
        <v>-5.9844029484029475</v>
      </c>
    </row>
    <row r="53" spans="1:11" x14ac:dyDescent="0.2">
      <c r="A53" s="4">
        <v>0.05</v>
      </c>
      <c r="B53" s="4">
        <v>-1.1431230000000001E-4</v>
      </c>
      <c r="C53" s="5"/>
      <c r="J53">
        <f t="shared" si="0"/>
        <v>5.715615000000001E-6</v>
      </c>
      <c r="K53" s="5">
        <f t="shared" si="1"/>
        <v>-5.6173120393120399</v>
      </c>
    </row>
    <row r="54" spans="1:11" x14ac:dyDescent="0.2">
      <c r="A54" s="4">
        <v>7.4999999999999997E-2</v>
      </c>
      <c r="B54" s="4">
        <v>-1.0763030000000001E-4</v>
      </c>
      <c r="C54" s="5"/>
      <c r="J54">
        <f t="shared" si="0"/>
        <v>8.0722725000000004E-6</v>
      </c>
      <c r="K54" s="5">
        <f t="shared" si="1"/>
        <v>-5.2889582309582313</v>
      </c>
    </row>
    <row r="55" spans="1:11" x14ac:dyDescent="0.2">
      <c r="A55" s="4">
        <v>0.1</v>
      </c>
      <c r="B55" s="4">
        <v>-1.0056979999999999E-4</v>
      </c>
      <c r="C55" s="5"/>
      <c r="J55">
        <f t="shared" si="0"/>
        <v>1.0056980000000001E-5</v>
      </c>
      <c r="K55" s="5">
        <f t="shared" si="1"/>
        <v>-4.9420049140049134</v>
      </c>
    </row>
    <row r="56" spans="1:11" x14ac:dyDescent="0.2">
      <c r="A56" s="4">
        <v>0.125</v>
      </c>
      <c r="B56" s="4">
        <v>-9.5216550000000002E-5</v>
      </c>
      <c r="C56" s="5"/>
      <c r="J56">
        <f t="shared" si="0"/>
        <v>1.190206875E-5</v>
      </c>
      <c r="K56" s="5">
        <f t="shared" si="1"/>
        <v>-4.6789459459459461</v>
      </c>
    </row>
    <row r="57" spans="1:11" x14ac:dyDescent="0.2">
      <c r="A57" s="4">
        <v>0.15</v>
      </c>
      <c r="B57" s="4">
        <v>-8.9492610000000005E-5</v>
      </c>
      <c r="C57" s="5"/>
      <c r="J57">
        <f t="shared" si="0"/>
        <v>1.34238915E-5</v>
      </c>
      <c r="K57" s="5">
        <f t="shared" si="1"/>
        <v>-4.3976712530712527</v>
      </c>
    </row>
    <row r="58" spans="1:11" x14ac:dyDescent="0.2">
      <c r="A58" s="4">
        <v>0.17499999999999999</v>
      </c>
      <c r="B58" s="4">
        <v>-8.3200259999999994E-5</v>
      </c>
      <c r="C58" s="5"/>
      <c r="J58">
        <f t="shared" si="0"/>
        <v>1.4560045499999997E-5</v>
      </c>
      <c r="K58" s="5">
        <f t="shared" si="1"/>
        <v>-4.0884648648648652</v>
      </c>
    </row>
    <row r="59" spans="1:11" x14ac:dyDescent="0.2">
      <c r="A59" s="4">
        <v>0.2</v>
      </c>
      <c r="B59" s="4">
        <v>-7.7111319999999996E-5</v>
      </c>
      <c r="C59" s="5"/>
      <c r="J59">
        <f t="shared" si="0"/>
        <v>1.5422264000000001E-5</v>
      </c>
      <c r="K59" s="5">
        <f t="shared" si="1"/>
        <v>-3.7892540540540538</v>
      </c>
    </row>
    <row r="60" spans="1:11" x14ac:dyDescent="0.2">
      <c r="A60" s="4">
        <v>0.22500000000000001</v>
      </c>
      <c r="B60" s="4">
        <v>-7.0778000000000006E-5</v>
      </c>
      <c r="C60" s="5"/>
      <c r="J60">
        <f t="shared" si="0"/>
        <v>1.5925050000000001E-5</v>
      </c>
      <c r="K60" s="5">
        <f t="shared" si="1"/>
        <v>-3.4780343980343984</v>
      </c>
    </row>
    <row r="61" spans="1:11" x14ac:dyDescent="0.2">
      <c r="A61" s="4">
        <v>0.25</v>
      </c>
      <c r="B61" s="4">
        <v>-6.4524609999999996E-5</v>
      </c>
      <c r="C61" s="5"/>
      <c r="J61">
        <f t="shared" si="0"/>
        <v>1.6131152499999999E-5</v>
      </c>
      <c r="K61" s="5">
        <f t="shared" si="1"/>
        <v>-3.1707425061425059</v>
      </c>
    </row>
    <row r="62" spans="1:11" x14ac:dyDescent="0.2">
      <c r="A62" s="4">
        <v>0.27500000000000002</v>
      </c>
      <c r="B62" s="4">
        <v>-5.8511799999999998E-5</v>
      </c>
      <c r="C62" s="5"/>
      <c r="J62">
        <f t="shared" si="0"/>
        <v>1.6090745000000001E-5</v>
      </c>
      <c r="K62" s="5">
        <f t="shared" si="1"/>
        <v>-2.8752727272727272</v>
      </c>
    </row>
    <row r="63" spans="1:11" x14ac:dyDescent="0.2">
      <c r="A63" s="4">
        <v>0.3</v>
      </c>
      <c r="B63" s="4">
        <v>-5.2829399999999999E-5</v>
      </c>
      <c r="C63" s="5"/>
      <c r="J63">
        <f t="shared" si="0"/>
        <v>1.5848819999999998E-5</v>
      </c>
      <c r="K63" s="5">
        <f t="shared" si="1"/>
        <v>-2.5960393120393119</v>
      </c>
    </row>
    <row r="64" spans="1:11" x14ac:dyDescent="0.2">
      <c r="A64" s="4">
        <v>0.32500000000000001</v>
      </c>
      <c r="B64" s="4">
        <v>-4.638843E-5</v>
      </c>
      <c r="C64" s="5"/>
      <c r="J64">
        <f t="shared" si="0"/>
        <v>1.507623975E-5</v>
      </c>
      <c r="K64" s="5">
        <f t="shared" si="1"/>
        <v>-2.2795297297297297</v>
      </c>
    </row>
    <row r="65" spans="1:11" x14ac:dyDescent="0.2">
      <c r="A65" s="4">
        <v>0.35</v>
      </c>
      <c r="B65" s="4">
        <v>-4.0320049999999997E-5</v>
      </c>
      <c r="C65" s="5"/>
      <c r="J65">
        <f t="shared" si="0"/>
        <v>1.4112017499999998E-5</v>
      </c>
      <c r="K65" s="5">
        <f t="shared" si="1"/>
        <v>-1.9813292383292382</v>
      </c>
    </row>
    <row r="66" spans="1:11" x14ac:dyDescent="0.2">
      <c r="A66" s="4">
        <v>0.375</v>
      </c>
      <c r="B66" s="4">
        <v>-3.3971479999999997E-5</v>
      </c>
      <c r="C66" s="5"/>
      <c r="J66">
        <f t="shared" si="0"/>
        <v>1.2739304999999999E-5</v>
      </c>
      <c r="K66" s="5">
        <f t="shared" si="1"/>
        <v>-1.6693601965601965</v>
      </c>
    </row>
    <row r="67" spans="1:11" x14ac:dyDescent="0.2">
      <c r="A67" s="4">
        <v>0.4</v>
      </c>
      <c r="B67" s="4">
        <v>-2.7180369999999999E-5</v>
      </c>
      <c r="C67" s="5"/>
      <c r="J67">
        <f t="shared" si="0"/>
        <v>1.0872148E-5</v>
      </c>
      <c r="K67" s="5">
        <f t="shared" si="1"/>
        <v>-1.3356447174447175</v>
      </c>
    </row>
    <row r="68" spans="1:11" x14ac:dyDescent="0.2">
      <c r="A68" s="4">
        <v>0.42499999999999999</v>
      </c>
      <c r="B68" s="4">
        <v>-2.1244529999999998E-5</v>
      </c>
      <c r="C68" s="5"/>
      <c r="J68">
        <f t="shared" si="0"/>
        <v>9.0289252499999983E-6</v>
      </c>
      <c r="K68" s="5">
        <f t="shared" si="1"/>
        <v>-1.0439572481572481</v>
      </c>
    </row>
    <row r="69" spans="1:11" x14ac:dyDescent="0.2">
      <c r="A69" s="4">
        <v>0.45</v>
      </c>
      <c r="B69" s="4">
        <v>-1.5262609999999999E-5</v>
      </c>
      <c r="C69" s="5"/>
      <c r="J69">
        <f t="shared" si="0"/>
        <v>6.8681745E-6</v>
      </c>
      <c r="K69" s="5">
        <f t="shared" si="1"/>
        <v>-0.75000540540540539</v>
      </c>
    </row>
    <row r="70" spans="1:11" x14ac:dyDescent="0.2">
      <c r="A70" s="4">
        <v>0.47499999999999998</v>
      </c>
      <c r="B70" s="4">
        <v>-8.8025510000000004E-6</v>
      </c>
      <c r="C70" s="5"/>
      <c r="J70">
        <f t="shared" si="0"/>
        <v>4.181211725E-6</v>
      </c>
      <c r="K70" s="5">
        <f t="shared" si="1"/>
        <v>-0.43255778869778871</v>
      </c>
    </row>
    <row r="71" spans="1:11" x14ac:dyDescent="0.2">
      <c r="A71" s="4">
        <v>0.5</v>
      </c>
      <c r="B71" s="4">
        <v>-2.5541240000000001E-6</v>
      </c>
      <c r="C71" s="5"/>
      <c r="J71">
        <f t="shared" si="0"/>
        <v>1.277062E-6</v>
      </c>
      <c r="K71" s="5">
        <f t="shared" si="1"/>
        <v>-0.12550977886977888</v>
      </c>
    </row>
    <row r="72" spans="1:11" x14ac:dyDescent="0.2">
      <c r="A72" s="4">
        <v>0.52500000000000002</v>
      </c>
      <c r="B72" s="4">
        <v>3.897286E-6</v>
      </c>
      <c r="C72" s="5"/>
      <c r="J72">
        <f t="shared" si="0"/>
        <v>-2.0460751500000001E-6</v>
      </c>
      <c r="K72" s="5">
        <f t="shared" si="1"/>
        <v>0.19151282555282553</v>
      </c>
    </row>
    <row r="73" spans="1:11" x14ac:dyDescent="0.2">
      <c r="A73" s="4">
        <v>0.55000000000000004</v>
      </c>
      <c r="B73" s="4">
        <v>2.9521590000000001E-5</v>
      </c>
      <c r="C73" s="5"/>
      <c r="J73">
        <f t="shared" si="0"/>
        <v>-1.6236874500000001E-5</v>
      </c>
      <c r="K73" s="5">
        <f t="shared" si="1"/>
        <v>1.4506923832923833</v>
      </c>
    </row>
    <row r="74" spans="1:11" x14ac:dyDescent="0.2">
      <c r="A74" s="4">
        <v>0.57499999999999996</v>
      </c>
      <c r="B74" s="4">
        <v>4.9033460000000001E-5</v>
      </c>
      <c r="C74" s="5"/>
      <c r="J74">
        <f t="shared" ref="J74:J137" si="2">-(B74*A74)</f>
        <v>-2.81942395E-5</v>
      </c>
      <c r="K74" s="5">
        <f t="shared" ref="K74:K137" si="3">B74*1000/$D$7</f>
        <v>2.4095066339066338</v>
      </c>
    </row>
    <row r="75" spans="1:11" x14ac:dyDescent="0.2">
      <c r="A75" s="4">
        <v>0.6</v>
      </c>
      <c r="B75" s="4">
        <v>6.7835150000000001E-5</v>
      </c>
      <c r="C75" s="5"/>
      <c r="J75">
        <f t="shared" si="2"/>
        <v>-4.0701090000000002E-5</v>
      </c>
      <c r="K75" s="5">
        <f t="shared" si="3"/>
        <v>3.3334226044226041</v>
      </c>
    </row>
    <row r="76" spans="1:11" x14ac:dyDescent="0.2">
      <c r="A76" s="4">
        <v>0.625</v>
      </c>
      <c r="B76" s="4">
        <v>8.789155E-5</v>
      </c>
      <c r="C76" s="5"/>
      <c r="J76">
        <f t="shared" si="2"/>
        <v>-5.4932218750000002E-5</v>
      </c>
      <c r="K76" s="5">
        <f t="shared" si="3"/>
        <v>4.3189950859950859</v>
      </c>
    </row>
    <row r="77" spans="1:11" x14ac:dyDescent="0.2">
      <c r="A77" s="4">
        <v>0.65</v>
      </c>
      <c r="B77" s="4">
        <v>1.0644739999999999E-4</v>
      </c>
      <c r="C77" s="5"/>
      <c r="J77">
        <f t="shared" si="2"/>
        <v>-6.9190809999999996E-5</v>
      </c>
      <c r="K77" s="5">
        <f t="shared" si="3"/>
        <v>5.2308304668304668</v>
      </c>
    </row>
    <row r="78" spans="1:11" x14ac:dyDescent="0.2">
      <c r="A78" s="4">
        <v>0.67500000000000004</v>
      </c>
      <c r="B78" s="4">
        <v>1.267896E-4</v>
      </c>
      <c r="C78" s="5"/>
      <c r="J78">
        <f t="shared" si="2"/>
        <v>-8.5582980000000009E-5</v>
      </c>
      <c r="K78" s="5">
        <f t="shared" si="3"/>
        <v>6.2304471744471748</v>
      </c>
    </row>
    <row r="79" spans="1:11" x14ac:dyDescent="0.2">
      <c r="A79" s="4">
        <v>0.7</v>
      </c>
      <c r="B79" s="4">
        <v>1.470659E-4</v>
      </c>
      <c r="C79" s="5"/>
      <c r="J79">
        <f t="shared" si="2"/>
        <v>-1.0294613E-4</v>
      </c>
      <c r="K79" s="5">
        <f t="shared" si="3"/>
        <v>7.2268255528255532</v>
      </c>
    </row>
    <row r="80" spans="1:11" x14ac:dyDescent="0.2">
      <c r="A80" s="4">
        <v>0.72499999999999998</v>
      </c>
      <c r="B80" s="4">
        <v>1.674864E-4</v>
      </c>
      <c r="C80" s="5"/>
      <c r="J80">
        <f t="shared" si="2"/>
        <v>-1.2142763999999999E-4</v>
      </c>
      <c r="K80" s="5">
        <f t="shared" si="3"/>
        <v>8.2302899262899274</v>
      </c>
    </row>
    <row r="81" spans="1:11" x14ac:dyDescent="0.2">
      <c r="A81" s="4">
        <v>0.75</v>
      </c>
      <c r="B81" s="4">
        <v>1.8901160000000001E-4</v>
      </c>
      <c r="C81" s="5"/>
      <c r="J81">
        <f t="shared" si="2"/>
        <v>-1.4175870000000002E-4</v>
      </c>
      <c r="K81" s="5">
        <f t="shared" si="3"/>
        <v>9.288039312039313</v>
      </c>
    </row>
    <row r="82" spans="1:11" x14ac:dyDescent="0.2">
      <c r="A82" s="4">
        <v>0.77500000000000002</v>
      </c>
      <c r="B82" s="4">
        <v>2.122154E-4</v>
      </c>
      <c r="C82" s="5"/>
      <c r="J82">
        <f t="shared" si="2"/>
        <v>-1.64466935E-4</v>
      </c>
      <c r="K82" s="5">
        <f t="shared" si="3"/>
        <v>10.428275184275185</v>
      </c>
    </row>
    <row r="83" spans="1:11" x14ac:dyDescent="0.2">
      <c r="A83" s="4">
        <v>0.8</v>
      </c>
      <c r="B83" s="4">
        <v>2.353162E-4</v>
      </c>
      <c r="C83" s="5"/>
      <c r="J83">
        <f t="shared" si="2"/>
        <v>-1.8825296000000001E-4</v>
      </c>
      <c r="K83" s="5">
        <f t="shared" si="3"/>
        <v>11.563449631449632</v>
      </c>
    </row>
    <row r="84" spans="1:11" x14ac:dyDescent="0.2">
      <c r="A84" s="4">
        <v>0.82499999999999996</v>
      </c>
      <c r="B84" s="4">
        <v>2.6018040000000002E-4</v>
      </c>
      <c r="C84" s="5"/>
      <c r="J84">
        <f t="shared" si="2"/>
        <v>-2.1464883E-4</v>
      </c>
      <c r="K84" s="5">
        <f t="shared" si="3"/>
        <v>12.785277641277643</v>
      </c>
    </row>
    <row r="85" spans="1:11" x14ac:dyDescent="0.2">
      <c r="A85" s="4">
        <v>0.85</v>
      </c>
      <c r="B85" s="4">
        <v>2.858545E-4</v>
      </c>
      <c r="C85" s="5"/>
      <c r="J85">
        <f t="shared" si="2"/>
        <v>-2.42976325E-4</v>
      </c>
      <c r="K85" s="5">
        <f t="shared" si="3"/>
        <v>14.046904176904178</v>
      </c>
    </row>
    <row r="86" spans="1:11" x14ac:dyDescent="0.2">
      <c r="A86" s="4">
        <v>0.875</v>
      </c>
      <c r="B86" s="4">
        <v>3.1487419999999999E-4</v>
      </c>
      <c r="C86" s="5"/>
      <c r="J86">
        <f t="shared" si="2"/>
        <v>-2.7551492500000002E-4</v>
      </c>
      <c r="K86" s="5">
        <f t="shared" si="3"/>
        <v>15.472933660933661</v>
      </c>
    </row>
    <row r="87" spans="1:11" x14ac:dyDescent="0.2">
      <c r="A87" s="4">
        <v>0.9</v>
      </c>
      <c r="B87" s="4">
        <v>3.3802609999999999E-4</v>
      </c>
      <c r="C87" s="5"/>
      <c r="J87">
        <f t="shared" si="2"/>
        <v>-3.0422349E-4</v>
      </c>
      <c r="K87" s="5">
        <f t="shared" si="3"/>
        <v>16.610619164619166</v>
      </c>
    </row>
    <row r="88" spans="1:11" x14ac:dyDescent="0.2">
      <c r="A88" s="4">
        <v>0.92500000000000004</v>
      </c>
      <c r="B88" s="4">
        <v>3.6675839999999999E-4</v>
      </c>
      <c r="C88" s="5"/>
      <c r="J88">
        <f t="shared" si="2"/>
        <v>-3.3925152000000003E-4</v>
      </c>
      <c r="K88" s="5">
        <f t="shared" si="3"/>
        <v>18.022525798525798</v>
      </c>
    </row>
    <row r="89" spans="1:11" x14ac:dyDescent="0.2">
      <c r="A89" s="4">
        <v>0.95</v>
      </c>
      <c r="B89" s="4">
        <v>3.9203449999999999E-4</v>
      </c>
      <c r="C89" s="5"/>
      <c r="J89">
        <f t="shared" si="2"/>
        <v>-3.7243277499999995E-4</v>
      </c>
      <c r="K89" s="5">
        <f t="shared" si="3"/>
        <v>19.264594594594595</v>
      </c>
    </row>
    <row r="90" spans="1:11" x14ac:dyDescent="0.2">
      <c r="A90" s="4">
        <v>0.97499999999999998</v>
      </c>
      <c r="B90" s="4">
        <v>4.2072000000000002E-4</v>
      </c>
      <c r="C90" s="5"/>
      <c r="J90">
        <f t="shared" si="2"/>
        <v>-4.1020200000000003E-4</v>
      </c>
      <c r="K90" s="5">
        <f t="shared" si="3"/>
        <v>20.674201474201475</v>
      </c>
    </row>
    <row r="91" spans="1:11" x14ac:dyDescent="0.2">
      <c r="A91" s="4">
        <v>1</v>
      </c>
      <c r="B91" s="4">
        <v>4.4628810000000001E-4</v>
      </c>
      <c r="C91" s="5"/>
      <c r="J91">
        <f t="shared" si="2"/>
        <v>-4.4628810000000001E-4</v>
      </c>
      <c r="K91" s="5">
        <f t="shared" si="3"/>
        <v>21.930619164619166</v>
      </c>
    </row>
    <row r="92" spans="1:11" x14ac:dyDescent="0.2">
      <c r="A92" s="4">
        <v>1</v>
      </c>
      <c r="B92" s="4">
        <v>4.452867E-4</v>
      </c>
      <c r="C92" s="5"/>
      <c r="J92">
        <f t="shared" si="2"/>
        <v>-4.452867E-4</v>
      </c>
      <c r="K92" s="5">
        <f t="shared" si="3"/>
        <v>21.881410319410318</v>
      </c>
    </row>
    <row r="93" spans="1:11" x14ac:dyDescent="0.2">
      <c r="A93" s="4">
        <v>0.97499999999999998</v>
      </c>
      <c r="B93" s="4">
        <v>4.164153E-4</v>
      </c>
      <c r="C93" s="5"/>
      <c r="J93">
        <f t="shared" si="2"/>
        <v>-4.0600491749999998E-4</v>
      </c>
      <c r="K93" s="5">
        <f t="shared" si="3"/>
        <v>20.462668304668306</v>
      </c>
    </row>
    <row r="94" spans="1:11" x14ac:dyDescent="0.2">
      <c r="A94" s="4">
        <v>0.95</v>
      </c>
      <c r="B94" s="4">
        <v>3.9145629999999998E-4</v>
      </c>
      <c r="C94" s="5"/>
      <c r="J94">
        <f t="shared" si="2"/>
        <v>-3.7188348499999995E-4</v>
      </c>
      <c r="K94" s="5">
        <f t="shared" si="3"/>
        <v>19.236181818181816</v>
      </c>
    </row>
    <row r="95" spans="1:11" x14ac:dyDescent="0.2">
      <c r="A95" s="4">
        <v>0.92500000000000004</v>
      </c>
      <c r="B95" s="4">
        <v>3.5999619999999997E-4</v>
      </c>
      <c r="C95" s="5"/>
      <c r="J95">
        <f t="shared" si="2"/>
        <v>-3.3299648499999997E-4</v>
      </c>
      <c r="K95" s="5">
        <f t="shared" si="3"/>
        <v>17.690230958230959</v>
      </c>
    </row>
    <row r="96" spans="1:11" x14ac:dyDescent="0.2">
      <c r="A96" s="4">
        <v>0.9</v>
      </c>
      <c r="B96" s="4">
        <v>3.3365469999999998E-4</v>
      </c>
      <c r="C96" s="5"/>
      <c r="J96">
        <f t="shared" si="2"/>
        <v>-3.0028922999999997E-4</v>
      </c>
      <c r="K96" s="5">
        <f t="shared" si="3"/>
        <v>16.395808353808352</v>
      </c>
    </row>
    <row r="97" spans="1:11" x14ac:dyDescent="0.2">
      <c r="A97" s="4">
        <v>0.875</v>
      </c>
      <c r="B97" s="4">
        <v>3.082127E-4</v>
      </c>
      <c r="C97" s="5"/>
      <c r="J97">
        <f t="shared" si="2"/>
        <v>-2.6968611249999998E-4</v>
      </c>
      <c r="K97" s="5">
        <f t="shared" si="3"/>
        <v>15.145587223587224</v>
      </c>
    </row>
    <row r="98" spans="1:11" x14ac:dyDescent="0.2">
      <c r="A98" s="4">
        <v>0.85</v>
      </c>
      <c r="B98" s="4">
        <v>2.8127989999999998E-4</v>
      </c>
      <c r="C98" s="5"/>
      <c r="J98">
        <f t="shared" si="2"/>
        <v>-2.3908791499999997E-4</v>
      </c>
      <c r="K98" s="5">
        <f t="shared" si="3"/>
        <v>13.822108108108107</v>
      </c>
    </row>
    <row r="99" spans="1:11" x14ac:dyDescent="0.2">
      <c r="A99" s="4">
        <v>0.82499999999999996</v>
      </c>
      <c r="B99" s="4">
        <v>2.5693569999999999E-4</v>
      </c>
      <c r="C99" s="5"/>
      <c r="J99">
        <f t="shared" si="2"/>
        <v>-2.1197195249999997E-4</v>
      </c>
      <c r="K99" s="5">
        <f t="shared" si="3"/>
        <v>12.625832923832924</v>
      </c>
    </row>
    <row r="100" spans="1:11" x14ac:dyDescent="0.2">
      <c r="A100" s="4">
        <v>0.8</v>
      </c>
      <c r="B100" s="4">
        <v>2.3385370000000001E-4</v>
      </c>
      <c r="C100" s="5"/>
      <c r="J100">
        <f t="shared" si="2"/>
        <v>-1.8708296000000002E-4</v>
      </c>
      <c r="K100" s="5">
        <f t="shared" si="3"/>
        <v>11.491582309582309</v>
      </c>
    </row>
    <row r="101" spans="1:11" x14ac:dyDescent="0.2">
      <c r="A101" s="4">
        <v>0.77500000000000002</v>
      </c>
      <c r="B101" s="4">
        <v>2.1067039999999999E-4</v>
      </c>
      <c r="C101" s="5"/>
      <c r="J101">
        <f t="shared" si="2"/>
        <v>-1.6326956E-4</v>
      </c>
      <c r="K101" s="5">
        <f t="shared" si="3"/>
        <v>10.352353808353808</v>
      </c>
    </row>
    <row r="102" spans="1:11" x14ac:dyDescent="0.2">
      <c r="A102" s="4">
        <v>0.75</v>
      </c>
      <c r="B102" s="4">
        <v>1.8938510000000001E-4</v>
      </c>
      <c r="C102" s="5"/>
      <c r="J102">
        <f t="shared" si="2"/>
        <v>-1.4203882499999999E-4</v>
      </c>
      <c r="K102" s="5">
        <f t="shared" si="3"/>
        <v>9.3063931203931212</v>
      </c>
    </row>
    <row r="103" spans="1:11" x14ac:dyDescent="0.2">
      <c r="A103" s="4">
        <v>0.72499999999999998</v>
      </c>
      <c r="B103" s="4">
        <v>1.6742029999999999E-4</v>
      </c>
      <c r="C103" s="5"/>
      <c r="J103">
        <f t="shared" si="2"/>
        <v>-1.2137971749999998E-4</v>
      </c>
      <c r="K103" s="5">
        <f t="shared" si="3"/>
        <v>8.2270417690417688</v>
      </c>
    </row>
    <row r="104" spans="1:11" x14ac:dyDescent="0.2">
      <c r="A104" s="4">
        <v>0.7</v>
      </c>
      <c r="B104" s="4">
        <v>1.4625559999999999E-4</v>
      </c>
      <c r="C104" s="5"/>
      <c r="J104">
        <f t="shared" si="2"/>
        <v>-1.0237891999999998E-4</v>
      </c>
      <c r="K104" s="5">
        <f t="shared" si="3"/>
        <v>7.1870073710073701</v>
      </c>
    </row>
    <row r="105" spans="1:11" x14ac:dyDescent="0.2">
      <c r="A105" s="4">
        <v>0.67500000000000004</v>
      </c>
      <c r="B105" s="4">
        <v>1.251789E-4</v>
      </c>
      <c r="C105" s="5"/>
      <c r="J105">
        <f t="shared" si="2"/>
        <v>-8.4495757500000005E-5</v>
      </c>
      <c r="K105" s="5">
        <f t="shared" si="3"/>
        <v>6.1512972972972966</v>
      </c>
    </row>
    <row r="106" spans="1:11" x14ac:dyDescent="0.2">
      <c r="A106" s="4">
        <v>0.65</v>
      </c>
      <c r="B106" s="4">
        <v>1.053457E-4</v>
      </c>
      <c r="C106" s="5"/>
      <c r="J106">
        <f t="shared" si="2"/>
        <v>-6.8474704999999997E-5</v>
      </c>
      <c r="K106" s="5">
        <f t="shared" si="3"/>
        <v>5.1766928746928746</v>
      </c>
    </row>
    <row r="107" spans="1:11" x14ac:dyDescent="0.2">
      <c r="A107" s="4">
        <v>0.625</v>
      </c>
      <c r="B107" s="4">
        <v>8.4940100000000004E-5</v>
      </c>
      <c r="C107" s="5"/>
      <c r="J107">
        <f t="shared" si="2"/>
        <v>-5.3087562500000004E-5</v>
      </c>
      <c r="K107" s="5">
        <f t="shared" si="3"/>
        <v>4.1739606879606885</v>
      </c>
    </row>
    <row r="108" spans="1:11" x14ac:dyDescent="0.2">
      <c r="A108" s="4">
        <v>0.6</v>
      </c>
      <c r="B108" s="4">
        <v>6.6020389999999995E-5</v>
      </c>
      <c r="C108" s="5"/>
      <c r="J108">
        <f t="shared" si="2"/>
        <v>-3.9612233999999993E-5</v>
      </c>
      <c r="K108" s="5">
        <f t="shared" si="3"/>
        <v>3.2442452088452089</v>
      </c>
    </row>
    <row r="109" spans="1:11" x14ac:dyDescent="0.2">
      <c r="A109" s="4">
        <v>0.57499999999999996</v>
      </c>
      <c r="B109" s="4">
        <v>4.7461669999999998E-5</v>
      </c>
      <c r="C109" s="5"/>
      <c r="J109">
        <f t="shared" si="2"/>
        <v>-2.7290460249999995E-5</v>
      </c>
      <c r="K109" s="5">
        <f t="shared" si="3"/>
        <v>2.3322687960687958</v>
      </c>
    </row>
    <row r="110" spans="1:11" x14ac:dyDescent="0.2">
      <c r="A110" s="4">
        <v>0.55000000000000004</v>
      </c>
      <c r="B110" s="4">
        <v>2.8819850000000002E-5</v>
      </c>
      <c r="C110" s="5"/>
      <c r="J110">
        <f t="shared" si="2"/>
        <v>-1.5850917500000002E-5</v>
      </c>
      <c r="K110" s="5">
        <f t="shared" si="3"/>
        <v>1.4162088452088453</v>
      </c>
    </row>
    <row r="111" spans="1:11" x14ac:dyDescent="0.2">
      <c r="A111" s="4">
        <v>0.52500000000000002</v>
      </c>
      <c r="B111" s="4">
        <v>1.0797010000000001E-5</v>
      </c>
      <c r="C111" s="5"/>
      <c r="J111">
        <f t="shared" si="2"/>
        <v>-5.6684302500000009E-6</v>
      </c>
      <c r="K111" s="5">
        <f t="shared" si="3"/>
        <v>0.53056560196560199</v>
      </c>
    </row>
    <row r="112" spans="1:11" x14ac:dyDescent="0.2">
      <c r="A112" s="4">
        <v>0.5</v>
      </c>
      <c r="B112" s="4">
        <v>-6.6799810000000001E-6</v>
      </c>
      <c r="C112" s="5"/>
      <c r="J112">
        <f t="shared" si="2"/>
        <v>3.3399905000000001E-6</v>
      </c>
      <c r="K112" s="5">
        <f t="shared" si="3"/>
        <v>-0.32825459459459461</v>
      </c>
    </row>
    <row r="113" spans="1:11" x14ac:dyDescent="0.2">
      <c r="A113" s="4">
        <v>0.47499999999999998</v>
      </c>
      <c r="B113" s="4">
        <v>-2.410223E-5</v>
      </c>
      <c r="C113" s="5"/>
      <c r="J113">
        <f t="shared" si="2"/>
        <v>1.1448559249999999E-5</v>
      </c>
      <c r="K113" s="5">
        <f t="shared" si="3"/>
        <v>-1.1843847665847664</v>
      </c>
    </row>
    <row r="114" spans="1:11" x14ac:dyDescent="0.2">
      <c r="A114" s="4">
        <v>0.45</v>
      </c>
      <c r="B114" s="4">
        <v>-4.1175789999999999E-5</v>
      </c>
      <c r="C114" s="5"/>
      <c r="J114">
        <f t="shared" si="2"/>
        <v>1.85291055E-5</v>
      </c>
      <c r="K114" s="5">
        <f t="shared" si="3"/>
        <v>-2.0233803439803437</v>
      </c>
    </row>
    <row r="115" spans="1:11" x14ac:dyDescent="0.2">
      <c r="A115" s="4">
        <v>0.42499999999999999</v>
      </c>
      <c r="B115" s="4">
        <v>-5.8119109999999998E-5</v>
      </c>
      <c r="C115" s="5"/>
      <c r="J115">
        <f t="shared" si="2"/>
        <v>2.470062175E-5</v>
      </c>
      <c r="K115" s="5">
        <f t="shared" si="3"/>
        <v>-2.8559759213759213</v>
      </c>
    </row>
    <row r="116" spans="1:11" x14ac:dyDescent="0.2">
      <c r="A116" s="4">
        <v>0.4</v>
      </c>
      <c r="B116" s="4">
        <v>-7.4020299999999993E-5</v>
      </c>
      <c r="C116" s="5"/>
      <c r="J116">
        <f t="shared" si="2"/>
        <v>2.960812E-5</v>
      </c>
      <c r="K116" s="5">
        <f t="shared" si="3"/>
        <v>-3.6373611793611791</v>
      </c>
    </row>
    <row r="117" spans="1:11" x14ac:dyDescent="0.2">
      <c r="A117" s="4">
        <v>0.375</v>
      </c>
      <c r="B117" s="4">
        <v>-8.9665240000000006E-5</v>
      </c>
      <c r="C117" s="5"/>
      <c r="J117">
        <f t="shared" si="2"/>
        <v>3.3624465000000001E-5</v>
      </c>
      <c r="K117" s="5">
        <f t="shared" si="3"/>
        <v>-4.4061542997543004</v>
      </c>
    </row>
    <row r="118" spans="1:11" x14ac:dyDescent="0.2">
      <c r="A118" s="4">
        <v>0.35</v>
      </c>
      <c r="B118" s="4">
        <v>-1.048086E-4</v>
      </c>
      <c r="C118" s="5"/>
      <c r="J118">
        <f t="shared" si="2"/>
        <v>3.6683010000000002E-5</v>
      </c>
      <c r="K118" s="5">
        <f t="shared" si="3"/>
        <v>-5.1502997542997546</v>
      </c>
    </row>
    <row r="119" spans="1:11" x14ac:dyDescent="0.2">
      <c r="A119" s="4">
        <v>0.32500000000000001</v>
      </c>
      <c r="B119" s="4">
        <v>-1.2072809999999999E-4</v>
      </c>
      <c r="C119" s="5"/>
      <c r="J119">
        <f t="shared" si="2"/>
        <v>3.9236632500000002E-5</v>
      </c>
      <c r="K119" s="5">
        <f t="shared" si="3"/>
        <v>-5.9325847665847657</v>
      </c>
    </row>
    <row r="120" spans="1:11" x14ac:dyDescent="0.2">
      <c r="A120" s="4">
        <v>0.3</v>
      </c>
      <c r="B120" s="4">
        <v>-1.358272E-4</v>
      </c>
      <c r="C120" s="5"/>
      <c r="J120">
        <f t="shared" si="2"/>
        <v>4.0748160000000001E-5</v>
      </c>
      <c r="K120" s="5">
        <f t="shared" si="3"/>
        <v>-6.674555282555283</v>
      </c>
    </row>
    <row r="121" spans="1:11" x14ac:dyDescent="0.2">
      <c r="A121" s="4">
        <v>0.27500000000000002</v>
      </c>
      <c r="B121" s="4">
        <v>-1.495639E-4</v>
      </c>
      <c r="C121" s="5"/>
      <c r="J121">
        <f t="shared" si="2"/>
        <v>4.1130072500000003E-5</v>
      </c>
      <c r="K121" s="5">
        <f t="shared" si="3"/>
        <v>-7.3495773955773958</v>
      </c>
    </row>
    <row r="122" spans="1:11" x14ac:dyDescent="0.2">
      <c r="A122" s="4">
        <v>0.25</v>
      </c>
      <c r="B122" s="4">
        <v>-1.6310979999999999E-4</v>
      </c>
      <c r="C122" s="5"/>
      <c r="J122">
        <f t="shared" si="2"/>
        <v>4.0777449999999997E-5</v>
      </c>
      <c r="K122" s="5">
        <f t="shared" si="3"/>
        <v>-8.0152235872235877</v>
      </c>
    </row>
    <row r="123" spans="1:11" x14ac:dyDescent="0.2">
      <c r="A123" s="4">
        <v>0.22500000000000001</v>
      </c>
      <c r="B123" s="4">
        <v>-1.7597279999999999E-4</v>
      </c>
      <c r="C123" s="5"/>
      <c r="J123">
        <f t="shared" si="2"/>
        <v>3.9593879999999999E-5</v>
      </c>
      <c r="K123" s="5">
        <f t="shared" si="3"/>
        <v>-8.6473120393120393</v>
      </c>
    </row>
    <row r="124" spans="1:11" x14ac:dyDescent="0.2">
      <c r="A124" s="4">
        <v>0.2</v>
      </c>
      <c r="B124" s="4">
        <v>-1.8949940000000001E-4</v>
      </c>
      <c r="C124" s="5"/>
      <c r="J124">
        <f t="shared" si="2"/>
        <v>3.7899880000000005E-5</v>
      </c>
      <c r="K124" s="5">
        <f t="shared" si="3"/>
        <v>-9.3120098280098293</v>
      </c>
    </row>
    <row r="125" spans="1:11" x14ac:dyDescent="0.2">
      <c r="A125" s="4">
        <v>0.17499999999999999</v>
      </c>
      <c r="B125" s="4">
        <v>-2.0290170000000001E-4</v>
      </c>
      <c r="C125" s="5"/>
      <c r="J125">
        <f t="shared" si="2"/>
        <v>3.5507797500000002E-5</v>
      </c>
      <c r="K125" s="5">
        <f t="shared" si="3"/>
        <v>-9.9705995085995092</v>
      </c>
    </row>
    <row r="126" spans="1:11" x14ac:dyDescent="0.2">
      <c r="A126" s="4">
        <v>0.15</v>
      </c>
      <c r="B126" s="4">
        <v>-2.1539249999999999E-4</v>
      </c>
      <c r="C126" s="5"/>
      <c r="J126">
        <f t="shared" si="2"/>
        <v>3.2308874999999997E-5</v>
      </c>
      <c r="K126" s="5">
        <f t="shared" si="3"/>
        <v>-10.584398034398033</v>
      </c>
    </row>
    <row r="127" spans="1:11" x14ac:dyDescent="0.2">
      <c r="A127" s="4">
        <v>0.125</v>
      </c>
      <c r="B127" s="4">
        <v>-2.2695779999999999E-4</v>
      </c>
      <c r="C127" s="5"/>
      <c r="J127">
        <f t="shared" si="2"/>
        <v>2.8369724999999999E-5</v>
      </c>
      <c r="K127" s="5">
        <f t="shared" si="3"/>
        <v>-11.152717444717444</v>
      </c>
    </row>
    <row r="128" spans="1:11" x14ac:dyDescent="0.2">
      <c r="A128" s="4">
        <v>0.1</v>
      </c>
      <c r="B128" s="4">
        <v>-2.4034039999999999E-4</v>
      </c>
      <c r="C128" s="5"/>
      <c r="J128">
        <f t="shared" si="2"/>
        <v>2.403404E-5</v>
      </c>
      <c r="K128" s="5">
        <f t="shared" si="3"/>
        <v>-11.810339066339065</v>
      </c>
    </row>
    <row r="129" spans="1:11" x14ac:dyDescent="0.2">
      <c r="A129" s="4">
        <v>7.4999999999999997E-2</v>
      </c>
      <c r="B129" s="4">
        <v>-2.5095139999999999E-4</v>
      </c>
      <c r="C129" s="5"/>
      <c r="J129">
        <f t="shared" si="2"/>
        <v>1.8821354999999999E-5</v>
      </c>
      <c r="K129" s="5">
        <f t="shared" si="3"/>
        <v>-12.331764127764128</v>
      </c>
    </row>
    <row r="130" spans="1:11" x14ac:dyDescent="0.2">
      <c r="A130" s="4">
        <v>0.05</v>
      </c>
      <c r="B130" s="4">
        <v>-2.6185729999999999E-4</v>
      </c>
      <c r="C130" s="5"/>
      <c r="J130">
        <f t="shared" si="2"/>
        <v>1.3092865000000001E-5</v>
      </c>
      <c r="K130" s="5">
        <f t="shared" si="3"/>
        <v>-12.867680589680591</v>
      </c>
    </row>
    <row r="131" spans="1:11" x14ac:dyDescent="0.2">
      <c r="A131" s="4">
        <v>2.5000000000000001E-2</v>
      </c>
      <c r="B131" s="4">
        <v>-2.7186050000000002E-4</v>
      </c>
      <c r="C131" s="5"/>
      <c r="J131">
        <f t="shared" si="2"/>
        <v>6.7965125000000009E-6</v>
      </c>
      <c r="K131" s="5">
        <f t="shared" si="3"/>
        <v>-13.35923832923833</v>
      </c>
    </row>
    <row r="132" spans="1:11" x14ac:dyDescent="0.2">
      <c r="A132" s="4">
        <v>0</v>
      </c>
      <c r="B132" s="4">
        <v>-2.8344870000000002E-4</v>
      </c>
      <c r="C132" s="5"/>
      <c r="J132">
        <f t="shared" si="2"/>
        <v>0</v>
      </c>
      <c r="K132" s="5">
        <f t="shared" si="3"/>
        <v>-13.928683046683046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3" priority="1" stopIfTrue="1" operator="equal">
      <formula>0</formula>
    </cfRule>
  </conditionalFormatting>
  <conditionalFormatting sqref="E23:E24">
    <cfRule type="cellIs" dxfId="2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89</v>
      </c>
    </row>
    <row r="3" spans="1:16" x14ac:dyDescent="0.2">
      <c r="C3" s="1" t="s">
        <v>29</v>
      </c>
      <c r="D3" t="s">
        <v>89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-4.6240700000000002E-4</v>
      </c>
      <c r="C10" s="5"/>
      <c r="D10" s="1" t="s">
        <v>9</v>
      </c>
      <c r="E10" s="7">
        <f>-F10*1000/$D$7</f>
        <v>22.722702702702705</v>
      </c>
      <c r="F10" s="3">
        <f>((INDEX(A10:B11,1,2)+INDEX(A10:B11,2,2))-((INDEX(A10:B11,1,2)-INDEX(A10:B11,2,2))/(INDEX(A10:B11,1,1)-INDEX(A10:B11,2,1))*(INDEX(A10:B11,1,1)+INDEX(A10:B11,2,1))))/2</f>
        <v>-4.6240700000000007E-4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-22.722702702702705</v>
      </c>
      <c r="L10" s="1" t="s">
        <v>23</v>
      </c>
      <c r="M10" s="4">
        <f>MAX(E14:E15)/20</f>
        <v>2.5492001386845757E-2</v>
      </c>
      <c r="N10" s="6">
        <f>-E10</f>
        <v>-22.722702702702705</v>
      </c>
      <c r="O10" s="6">
        <f>-E11</f>
        <v>-22.974447174447178</v>
      </c>
      <c r="P10" s="6">
        <f>-E12</f>
        <v>-21.891238329238327</v>
      </c>
    </row>
    <row r="11" spans="1:16" x14ac:dyDescent="0.2">
      <c r="A11" s="4">
        <v>-2.5000000000000001E-2</v>
      </c>
      <c r="B11" s="4">
        <v>-4.7606999999999999E-4</v>
      </c>
      <c r="C11" s="5"/>
      <c r="D11" s="1" t="s">
        <v>10</v>
      </c>
      <c r="E11" s="7">
        <f>-F11*1000/$D$7</f>
        <v>22.974447174447178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-4.6753000000000007E-4</v>
      </c>
      <c r="G11" s="5" t="s">
        <v>107</v>
      </c>
      <c r="H11" t="s">
        <v>108</v>
      </c>
      <c r="J11">
        <f t="shared" si="0"/>
        <v>-1.190175E-5</v>
      </c>
      <c r="K11" s="5">
        <f t="shared" si="1"/>
        <v>-23.394103194103195</v>
      </c>
      <c r="L11" s="1"/>
      <c r="M11" s="4">
        <f>-MAX(E15:E16)/20</f>
        <v>-2.5492001386845757E-2</v>
      </c>
      <c r="N11" s="6">
        <f>-E10</f>
        <v>-22.722702702702705</v>
      </c>
      <c r="O11" s="6">
        <f>-E11</f>
        <v>-22.974447174447178</v>
      </c>
      <c r="P11" s="6">
        <f>-E12</f>
        <v>-21.891238329238327</v>
      </c>
    </row>
    <row r="12" spans="1:16" x14ac:dyDescent="0.2">
      <c r="A12" s="4">
        <v>-0.05</v>
      </c>
      <c r="B12" s="4">
        <v>-4.9057129999999997E-4</v>
      </c>
      <c r="C12" s="5"/>
      <c r="D12" s="1" t="s">
        <v>11</v>
      </c>
      <c r="E12" s="7">
        <f>-F12*1000/$D$7</f>
        <v>21.891238329238327</v>
      </c>
      <c r="F12" s="3">
        <f>((INDEX(A131:B132,1,2)+INDEX(A131:B132,2,2))-((INDEX(A131:B132,1,2)-INDEX(A131:B132,2,2))/(INDEX(A131:B132,1,1)-INDEX(A131:B132,2,1))*(INDEX(A131:B132,1,1)+INDEX(A131:B132,2,1))))/2</f>
        <v>-4.4548669999999995E-4</v>
      </c>
      <c r="G12" t="s">
        <v>109</v>
      </c>
      <c r="H12" t="s">
        <v>110</v>
      </c>
      <c r="J12">
        <f t="shared" si="0"/>
        <v>-2.4528564999999998E-5</v>
      </c>
      <c r="K12" s="5">
        <f t="shared" si="1"/>
        <v>-24.106697788697787</v>
      </c>
      <c r="L12" s="1"/>
    </row>
    <row r="13" spans="1:16" x14ac:dyDescent="0.2">
      <c r="A13" s="4">
        <v>-7.4999999999999997E-2</v>
      </c>
      <c r="B13" s="4">
        <v>-5.059369E-4</v>
      </c>
      <c r="C13" s="5"/>
      <c r="E13" s="3" t="s">
        <v>53</v>
      </c>
      <c r="F13" s="5"/>
      <c r="J13">
        <f t="shared" si="0"/>
        <v>-3.7945267499999998E-5</v>
      </c>
      <c r="K13" s="5">
        <f t="shared" si="1"/>
        <v>-24.861764127764129</v>
      </c>
      <c r="L13" s="1" t="s">
        <v>24</v>
      </c>
      <c r="M13" s="6">
        <f>E14</f>
        <v>0.50836800569578033</v>
      </c>
      <c r="N13" s="6">
        <f>-MAX(E10:E12)/15</f>
        <v>-1.5316298116298119</v>
      </c>
    </row>
    <row r="14" spans="1:16" x14ac:dyDescent="0.2">
      <c r="A14" s="4">
        <v>-0.1</v>
      </c>
      <c r="B14" s="4">
        <v>-5.1949769999999997E-4</v>
      </c>
      <c r="C14" s="5"/>
      <c r="D14" s="1" t="s">
        <v>12</v>
      </c>
      <c r="E14" s="7">
        <f>F14</f>
        <v>0.50836800569578033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0.50836800569578033</v>
      </c>
      <c r="G14" s="5" t="s">
        <v>119</v>
      </c>
      <c r="H14" t="s">
        <v>120</v>
      </c>
      <c r="J14">
        <f t="shared" si="0"/>
        <v>-5.194977E-5</v>
      </c>
      <c r="K14" s="5">
        <f t="shared" si="1"/>
        <v>-25.528142506142505</v>
      </c>
      <c r="L14" s="1"/>
      <c r="M14">
        <f>E14</f>
        <v>0.50836800569578033</v>
      </c>
      <c r="N14" s="6">
        <f>MAX(E10:E12)/15</f>
        <v>1.5316298116298119</v>
      </c>
    </row>
    <row r="15" spans="1:16" x14ac:dyDescent="0.2">
      <c r="A15" s="4">
        <v>-0.125</v>
      </c>
      <c r="B15" s="4">
        <v>-5.342484E-4</v>
      </c>
      <c r="C15" s="5"/>
      <c r="D15" s="1" t="s">
        <v>13</v>
      </c>
      <c r="E15" s="3">
        <f>F15</f>
        <v>0.50984002773691517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0.50984002773691517</v>
      </c>
      <c r="G15" s="5" t="s">
        <v>115</v>
      </c>
      <c r="H15" t="s">
        <v>116</v>
      </c>
      <c r="J15">
        <f t="shared" si="0"/>
        <v>-6.678105E-5</v>
      </c>
      <c r="K15" s="5">
        <f t="shared" si="1"/>
        <v>-26.252992628992626</v>
      </c>
      <c r="L15" s="1"/>
      <c r="M15" s="6">
        <f>E15</f>
        <v>0.50984002773691517</v>
      </c>
      <c r="N15" s="6">
        <f>-MAX(E10:E12)/15</f>
        <v>-1.5316298116298119</v>
      </c>
    </row>
    <row r="16" spans="1:16" x14ac:dyDescent="0.2">
      <c r="A16" s="4">
        <v>-0.15</v>
      </c>
      <c r="B16" s="4">
        <v>-5.4580640000000005E-4</v>
      </c>
      <c r="C16" s="5"/>
      <c r="E16" s="3"/>
      <c r="J16">
        <f t="shared" si="0"/>
        <v>-8.187096E-5</v>
      </c>
      <c r="K16" s="5">
        <f t="shared" si="1"/>
        <v>-26.820953316953318</v>
      </c>
      <c r="L16" s="1"/>
      <c r="M16">
        <f>E15</f>
        <v>0.50984002773691517</v>
      </c>
      <c r="N16" s="6">
        <f>MAX(E10:E12)/15</f>
        <v>1.5316298116298119</v>
      </c>
    </row>
    <row r="17" spans="1:19" x14ac:dyDescent="0.2">
      <c r="A17" s="4">
        <v>-0.17499999999999999</v>
      </c>
      <c r="B17" s="4">
        <v>-5.6551620000000003E-4</v>
      </c>
      <c r="C17" s="25"/>
      <c r="D17" s="1" t="s">
        <v>14</v>
      </c>
      <c r="E17" s="9">
        <f>F17</f>
        <v>0.32139342723865949</v>
      </c>
      <c r="F17">
        <f>(-1)*MAX(J30:J91)/F11/E14</f>
        <v>0.32139342723865949</v>
      </c>
      <c r="G17" t="s">
        <v>117</v>
      </c>
      <c r="J17">
        <f t="shared" si="0"/>
        <v>-9.8965335000000002E-5</v>
      </c>
      <c r="K17" s="5">
        <f t="shared" si="1"/>
        <v>-27.789493857493859</v>
      </c>
      <c r="L17" s="1"/>
      <c r="N17" s="6"/>
    </row>
    <row r="18" spans="1:19" x14ac:dyDescent="0.2">
      <c r="A18" s="4">
        <v>-0.2</v>
      </c>
      <c r="B18" s="4">
        <v>-5.7848540000000003E-4</v>
      </c>
      <c r="C18" s="25"/>
      <c r="D18" s="1" t="s">
        <v>15</v>
      </c>
      <c r="E18" s="9">
        <f>F18</f>
        <v>0.33059735759782111</v>
      </c>
      <c r="F18">
        <f>(-1)*MAX(J91:J130)/F12/E15</f>
        <v>0.33059735759782111</v>
      </c>
      <c r="G18" t="s">
        <v>113</v>
      </c>
      <c r="J18">
        <f t="shared" si="0"/>
        <v>-1.1569708000000001E-4</v>
      </c>
      <c r="K18" s="5">
        <f t="shared" si="1"/>
        <v>-28.426800982800984</v>
      </c>
      <c r="L18" s="1" t="s">
        <v>25</v>
      </c>
      <c r="M18" s="5">
        <v>0</v>
      </c>
      <c r="N18" s="5">
        <f>INDEX(K30:K91,MATCH(MAX(J30:J91),J30:J91,0),1)</f>
        <v>-12.51235380835381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-5.9168580000000005E-4</v>
      </c>
      <c r="C19" s="25"/>
      <c r="D19" s="1"/>
      <c r="J19">
        <f t="shared" si="0"/>
        <v>-1.3312930500000001E-4</v>
      </c>
      <c r="K19" s="5">
        <f t="shared" si="1"/>
        <v>-29.075469287469289</v>
      </c>
      <c r="L19" s="1"/>
      <c r="M19" s="5">
        <f>INDEX(A30:A91,MATCH(MAX(J30:J91),J30:J91,0),1)</f>
        <v>0.3</v>
      </c>
      <c r="N19" s="5">
        <f>INDEX(K30:K91,MATCH(MAX(J30:J91),J30:J91,0),1)</f>
        <v>-12.51235380835381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-6.0574469999999999E-4</v>
      </c>
      <c r="C20" s="25"/>
      <c r="D20" s="1" t="s">
        <v>16</v>
      </c>
      <c r="E20" s="8">
        <f>F20</f>
        <v>3.7537061425061427E-2</v>
      </c>
      <c r="F20">
        <f>MAX(J30:J91)/D5/D7*1000</f>
        <v>3.7537061425061427E-2</v>
      </c>
      <c r="G20" t="s">
        <v>118</v>
      </c>
      <c r="J20">
        <f t="shared" si="0"/>
        <v>-1.51436175E-4</v>
      </c>
      <c r="K20" s="5">
        <f t="shared" si="1"/>
        <v>-29.766324324324327</v>
      </c>
      <c r="M20" s="5">
        <f>INDEX(A30:A91,MATCH(MAX(J30:J91),J30:J91,0),1)</f>
        <v>0.3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-6.1484319999999997E-4</v>
      </c>
      <c r="C21" s="25"/>
      <c r="D21" s="1" t="s">
        <v>17</v>
      </c>
      <c r="E21" s="8">
        <f>F21</f>
        <v>3.6898068796068793E-2</v>
      </c>
      <c r="F21">
        <f>MAX(J91:J130)/D5/D7*1000</f>
        <v>3.6898068796068793E-2</v>
      </c>
      <c r="G21" t="s">
        <v>114</v>
      </c>
      <c r="J21">
        <f t="shared" si="0"/>
        <v>-1.6908188E-4</v>
      </c>
      <c r="K21" s="5">
        <f t="shared" si="1"/>
        <v>-30.213425061425056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-6.3596150000000005E-4</v>
      </c>
      <c r="C22" s="5"/>
      <c r="J22">
        <f t="shared" si="0"/>
        <v>-1.9078845000000002E-4</v>
      </c>
      <c r="K22" s="5">
        <f t="shared" si="1"/>
        <v>-31.251179361179364</v>
      </c>
      <c r="M22" s="5">
        <v>0</v>
      </c>
      <c r="N22" s="5">
        <f>INDEX(K91:K130,MATCH(MAX(J91:J130),J91:J130,0),1)</f>
        <v>-12.299356265356266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-6.4435899999999995E-4</v>
      </c>
      <c r="C23" s="5"/>
      <c r="D23" s="1" t="s">
        <v>43</v>
      </c>
      <c r="E23" s="24">
        <f>E11*E14*E17/D5-E20</f>
        <v>0</v>
      </c>
      <c r="J23">
        <f t="shared" si="0"/>
        <v>-2.0941667499999999E-4</v>
      </c>
      <c r="K23" s="5">
        <f t="shared" si="1"/>
        <v>-31.663832923832921</v>
      </c>
      <c r="M23" s="5">
        <f>INDEX(A91:A130,MATCH(MAX(J91:J130),J91:J130,0),1)</f>
        <v>0.3</v>
      </c>
      <c r="N23" s="5">
        <f>INDEX(K91:K130,MATCH(MAX(J91:J130),J91:J130,0),1)</f>
        <v>-12.299356265356266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-6.5713139999999995E-4</v>
      </c>
      <c r="C24" s="5"/>
      <c r="E24" s="24">
        <f>E12*E15*E18/D5-E21</f>
        <v>0</v>
      </c>
      <c r="J24">
        <f t="shared" si="0"/>
        <v>-2.2999598999999996E-4</v>
      </c>
      <c r="K24" s="5">
        <f t="shared" si="1"/>
        <v>-32.291469287469283</v>
      </c>
      <c r="M24" s="5">
        <f>INDEX(A91:A130,MATCH(MAX(J91:J130),J91:J130,0),1)</f>
        <v>0.3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-6.6807949999999998E-4</v>
      </c>
      <c r="C25" s="26"/>
      <c r="J25">
        <f t="shared" si="0"/>
        <v>-2.5052981249999999E-4</v>
      </c>
      <c r="K25" s="5">
        <f t="shared" si="1"/>
        <v>-32.829459459459457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-6.8835689999999998E-4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-2.7534275999999998E-4</v>
      </c>
      <c r="K26" s="5">
        <f t="shared" si="1"/>
        <v>-33.825891891891892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-6.9746860000000001E-4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-2.9642415500000002E-4</v>
      </c>
      <c r="K27" s="5">
        <f t="shared" si="1"/>
        <v>-34.273641277641275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-7.0795700000000005E-4</v>
      </c>
      <c r="C28" s="5"/>
      <c r="J28">
        <f t="shared" si="0"/>
        <v>-3.1858065000000001E-4</v>
      </c>
      <c r="K28" s="5">
        <f t="shared" si="1"/>
        <v>-34.789041769041773</v>
      </c>
    </row>
    <row r="29" spans="1:19" x14ac:dyDescent="0.2">
      <c r="A29" s="4">
        <v>-0.47499999999999998</v>
      </c>
      <c r="B29" s="4">
        <v>-7.2086600000000002E-4</v>
      </c>
      <c r="C29" s="5"/>
      <c r="J29">
        <f t="shared" si="0"/>
        <v>-3.4241135E-4</v>
      </c>
      <c r="K29" s="5">
        <f t="shared" si="1"/>
        <v>-35.423390663390663</v>
      </c>
    </row>
    <row r="30" spans="1:19" x14ac:dyDescent="0.2">
      <c r="A30" s="4">
        <v>-0.5</v>
      </c>
      <c r="B30" s="4">
        <v>-7.3811600000000003E-4</v>
      </c>
      <c r="C30" s="5"/>
      <c r="J30">
        <f t="shared" si="0"/>
        <v>-3.6905800000000002E-4</v>
      </c>
      <c r="K30" s="5">
        <f t="shared" si="1"/>
        <v>-36.271056511056514</v>
      </c>
    </row>
    <row r="31" spans="1:19" x14ac:dyDescent="0.2">
      <c r="A31" s="4">
        <v>-0.5</v>
      </c>
      <c r="B31" s="4">
        <v>-7.3501139999999996E-4</v>
      </c>
      <c r="C31" s="5"/>
      <c r="J31">
        <f t="shared" si="0"/>
        <v>-3.6750569999999998E-4</v>
      </c>
      <c r="K31" s="5">
        <f t="shared" si="1"/>
        <v>-36.118496314496312</v>
      </c>
    </row>
    <row r="32" spans="1:19" x14ac:dyDescent="0.2">
      <c r="A32" s="4">
        <v>-0.47499999999999998</v>
      </c>
      <c r="B32" s="4">
        <v>-7.2683980000000001E-4</v>
      </c>
      <c r="C32" s="5"/>
      <c r="J32">
        <f t="shared" si="0"/>
        <v>-3.45248905E-4</v>
      </c>
      <c r="K32" s="5">
        <f t="shared" si="1"/>
        <v>-35.716943488943492</v>
      </c>
    </row>
    <row r="33" spans="1:11" x14ac:dyDescent="0.2">
      <c r="A33" s="4">
        <v>-0.45</v>
      </c>
      <c r="B33" s="4">
        <v>-7.1739760000000003E-4</v>
      </c>
      <c r="C33" s="5"/>
      <c r="J33">
        <f t="shared" si="0"/>
        <v>-3.2282892E-4</v>
      </c>
      <c r="K33" s="5">
        <f t="shared" si="1"/>
        <v>-35.252953316953324</v>
      </c>
    </row>
    <row r="34" spans="1:11" x14ac:dyDescent="0.2">
      <c r="A34" s="4">
        <v>-0.42499999999999999</v>
      </c>
      <c r="B34" s="4">
        <v>-7.0482960000000001E-4</v>
      </c>
      <c r="C34" s="5"/>
      <c r="J34">
        <f t="shared" si="0"/>
        <v>-2.9955257999999998E-4</v>
      </c>
      <c r="K34" s="5">
        <f t="shared" si="1"/>
        <v>-34.635361179361183</v>
      </c>
    </row>
    <row r="35" spans="1:11" x14ac:dyDescent="0.2">
      <c r="A35" s="4">
        <v>-0.4</v>
      </c>
      <c r="B35" s="4">
        <v>-6.9262260000000004E-4</v>
      </c>
      <c r="C35" s="5"/>
      <c r="J35">
        <f t="shared" si="0"/>
        <v>-2.7704904000000003E-4</v>
      </c>
      <c r="K35" s="5">
        <f t="shared" si="1"/>
        <v>-34.035508599508603</v>
      </c>
    </row>
    <row r="36" spans="1:11" x14ac:dyDescent="0.2">
      <c r="A36" s="4">
        <v>-0.375</v>
      </c>
      <c r="B36" s="4">
        <v>-6.7649669999999998E-4</v>
      </c>
      <c r="C36" s="5"/>
      <c r="J36">
        <f t="shared" si="0"/>
        <v>-2.5368626249999996E-4</v>
      </c>
      <c r="K36" s="5">
        <f t="shared" si="1"/>
        <v>-33.24308108108108</v>
      </c>
    </row>
    <row r="37" spans="1:11" x14ac:dyDescent="0.2">
      <c r="A37" s="4">
        <v>-0.35</v>
      </c>
      <c r="B37" s="4">
        <v>-6.6259000000000001E-4</v>
      </c>
      <c r="C37" s="5"/>
      <c r="J37">
        <f t="shared" si="0"/>
        <v>-2.3190649999999999E-4</v>
      </c>
      <c r="K37" s="5">
        <f t="shared" si="1"/>
        <v>-32.55970515970516</v>
      </c>
    </row>
    <row r="38" spans="1:11" x14ac:dyDescent="0.2">
      <c r="A38" s="4">
        <v>-0.32500000000000001</v>
      </c>
      <c r="B38" s="4">
        <v>-6.5501869999999996E-4</v>
      </c>
      <c r="C38" s="5"/>
      <c r="J38">
        <f t="shared" si="0"/>
        <v>-2.1288107749999999E-4</v>
      </c>
      <c r="K38" s="5">
        <f t="shared" si="1"/>
        <v>-32.187651105651106</v>
      </c>
    </row>
    <row r="39" spans="1:11" x14ac:dyDescent="0.2">
      <c r="A39" s="4">
        <v>-0.3</v>
      </c>
      <c r="B39" s="4">
        <v>-6.3900209999999999E-4</v>
      </c>
      <c r="C39" s="5"/>
      <c r="J39">
        <f t="shared" si="0"/>
        <v>-1.9170063E-4</v>
      </c>
      <c r="K39" s="5">
        <f t="shared" si="1"/>
        <v>-31.400594594594594</v>
      </c>
    </row>
    <row r="40" spans="1:11" x14ac:dyDescent="0.2">
      <c r="A40" s="4">
        <v>-0.27500000000000002</v>
      </c>
      <c r="B40" s="4">
        <v>-6.2233060000000003E-4</v>
      </c>
      <c r="C40" s="5"/>
      <c r="J40">
        <f t="shared" si="0"/>
        <v>-1.7114091500000002E-4</v>
      </c>
      <c r="K40" s="5">
        <f t="shared" si="1"/>
        <v>-30.58135626535627</v>
      </c>
    </row>
    <row r="41" spans="1:11" x14ac:dyDescent="0.2">
      <c r="A41" s="4">
        <v>-0.25</v>
      </c>
      <c r="B41" s="4">
        <v>-6.1074429999999997E-4</v>
      </c>
      <c r="C41" s="5"/>
      <c r="J41">
        <f t="shared" si="0"/>
        <v>-1.5268607499999999E-4</v>
      </c>
      <c r="K41" s="5">
        <f t="shared" si="1"/>
        <v>-30.012004914004915</v>
      </c>
    </row>
    <row r="42" spans="1:11" x14ac:dyDescent="0.2">
      <c r="A42" s="4">
        <v>-0.22500000000000001</v>
      </c>
      <c r="B42" s="4">
        <v>-5.9762979999999997E-4</v>
      </c>
      <c r="C42" s="5"/>
      <c r="J42">
        <f t="shared" si="0"/>
        <v>-1.34466705E-4</v>
      </c>
      <c r="K42" s="5">
        <f t="shared" si="1"/>
        <v>-29.367557739557739</v>
      </c>
    </row>
    <row r="43" spans="1:11" x14ac:dyDescent="0.2">
      <c r="A43" s="4">
        <v>-0.2</v>
      </c>
      <c r="B43" s="4">
        <v>-5.860552E-4</v>
      </c>
      <c r="C43" s="5"/>
      <c r="J43">
        <f t="shared" si="0"/>
        <v>-1.1721104E-4</v>
      </c>
      <c r="K43" s="5">
        <f t="shared" si="1"/>
        <v>-28.798781326781327</v>
      </c>
    </row>
    <row r="44" spans="1:11" x14ac:dyDescent="0.2">
      <c r="A44" s="4">
        <v>-0.17499999999999999</v>
      </c>
      <c r="B44" s="4">
        <v>-5.7448980000000002E-4</v>
      </c>
      <c r="C44" s="5"/>
      <c r="J44">
        <f t="shared" si="0"/>
        <v>-1.00535715E-4</v>
      </c>
      <c r="K44" s="5">
        <f t="shared" si="1"/>
        <v>-28.230457002457005</v>
      </c>
    </row>
    <row r="45" spans="1:11" x14ac:dyDescent="0.2">
      <c r="A45" s="4">
        <v>-0.15</v>
      </c>
      <c r="B45" s="4">
        <v>-5.5263230000000005E-4</v>
      </c>
      <c r="C45" s="5"/>
      <c r="J45">
        <f t="shared" si="0"/>
        <v>-8.2894845000000008E-5</v>
      </c>
      <c r="K45" s="5">
        <f t="shared" si="1"/>
        <v>-27.156378378378381</v>
      </c>
    </row>
    <row r="46" spans="1:11" x14ac:dyDescent="0.2">
      <c r="A46" s="4">
        <v>-0.125</v>
      </c>
      <c r="B46" s="4">
        <v>-5.3945429999999997E-4</v>
      </c>
      <c r="C46" s="5"/>
      <c r="J46">
        <f t="shared" si="0"/>
        <v>-6.7431787499999996E-5</v>
      </c>
      <c r="K46" s="5">
        <f t="shared" si="1"/>
        <v>-26.508810810810807</v>
      </c>
    </row>
    <row r="47" spans="1:11" x14ac:dyDescent="0.2">
      <c r="A47" s="4">
        <v>-0.1</v>
      </c>
      <c r="B47" s="4">
        <v>-5.2770750000000004E-4</v>
      </c>
      <c r="C47" s="5"/>
      <c r="J47">
        <f t="shared" si="0"/>
        <v>-5.277075000000001E-5</v>
      </c>
      <c r="K47" s="5">
        <f t="shared" si="1"/>
        <v>-25.931572481572481</v>
      </c>
    </row>
    <row r="48" spans="1:11" x14ac:dyDescent="0.2">
      <c r="A48" s="4">
        <v>-7.4999999999999997E-2</v>
      </c>
      <c r="B48" s="4">
        <v>-5.1292269999999999E-4</v>
      </c>
      <c r="C48" s="5"/>
      <c r="J48">
        <f t="shared" si="0"/>
        <v>-3.8469202499999998E-5</v>
      </c>
      <c r="K48" s="5">
        <f t="shared" si="1"/>
        <v>-25.205046683046682</v>
      </c>
    </row>
    <row r="49" spans="1:11" x14ac:dyDescent="0.2">
      <c r="A49" s="4">
        <v>-0.05</v>
      </c>
      <c r="B49" s="4">
        <v>-4.9812629999999999E-4</v>
      </c>
      <c r="C49" s="5"/>
      <c r="J49">
        <f t="shared" si="0"/>
        <v>-2.4906315E-5</v>
      </c>
      <c r="K49" s="5">
        <f t="shared" si="1"/>
        <v>-24.477950859950859</v>
      </c>
    </row>
    <row r="50" spans="1:11" x14ac:dyDescent="0.2">
      <c r="A50" s="4">
        <v>-2.5000000000000001E-2</v>
      </c>
      <c r="B50" s="4">
        <v>-4.8323289999999998E-4</v>
      </c>
      <c r="C50" s="5"/>
      <c r="J50">
        <f t="shared" si="0"/>
        <v>-1.2080822499999999E-5</v>
      </c>
      <c r="K50" s="5">
        <f t="shared" si="1"/>
        <v>-23.746088452088451</v>
      </c>
    </row>
    <row r="51" spans="1:11" x14ac:dyDescent="0.2">
      <c r="A51" s="4">
        <v>0</v>
      </c>
      <c r="B51" s="4">
        <v>-4.6753000000000002E-4</v>
      </c>
      <c r="C51" s="5"/>
      <c r="J51">
        <f t="shared" si="0"/>
        <v>0</v>
      </c>
      <c r="K51" s="5">
        <f t="shared" si="1"/>
        <v>-22.974447174447175</v>
      </c>
    </row>
    <row r="52" spans="1:11" x14ac:dyDescent="0.2">
      <c r="A52" s="4">
        <v>2.5000000000000001E-2</v>
      </c>
      <c r="B52" s="4">
        <v>-4.517872E-4</v>
      </c>
      <c r="C52" s="5"/>
      <c r="J52">
        <f t="shared" si="0"/>
        <v>1.1294680000000001E-5</v>
      </c>
      <c r="K52" s="5">
        <f t="shared" si="1"/>
        <v>-22.200845208845209</v>
      </c>
    </row>
    <row r="53" spans="1:11" x14ac:dyDescent="0.2">
      <c r="A53" s="4">
        <v>0.05</v>
      </c>
      <c r="B53" s="4">
        <v>-4.3416420000000003E-4</v>
      </c>
      <c r="C53" s="5"/>
      <c r="J53">
        <f t="shared" si="0"/>
        <v>2.1708210000000004E-5</v>
      </c>
      <c r="K53" s="5">
        <f t="shared" si="1"/>
        <v>-21.334850122850124</v>
      </c>
    </row>
    <row r="54" spans="1:11" x14ac:dyDescent="0.2">
      <c r="A54" s="4">
        <v>7.4999999999999997E-2</v>
      </c>
      <c r="B54" s="4">
        <v>-4.1734550000000002E-4</v>
      </c>
      <c r="C54" s="5"/>
      <c r="J54">
        <f t="shared" si="0"/>
        <v>3.1300912500000001E-5</v>
      </c>
      <c r="K54" s="5">
        <f t="shared" si="1"/>
        <v>-20.508378378378382</v>
      </c>
    </row>
    <row r="55" spans="1:11" x14ac:dyDescent="0.2">
      <c r="A55" s="4">
        <v>0.1</v>
      </c>
      <c r="B55" s="4">
        <v>-4.0317789999999999E-4</v>
      </c>
      <c r="C55" s="5"/>
      <c r="J55">
        <f t="shared" si="0"/>
        <v>4.0317790000000001E-5</v>
      </c>
      <c r="K55" s="5">
        <f t="shared" si="1"/>
        <v>-19.812181818181816</v>
      </c>
    </row>
    <row r="56" spans="1:11" x14ac:dyDescent="0.2">
      <c r="A56" s="4">
        <v>0.125</v>
      </c>
      <c r="B56" s="4">
        <v>-3.8743669999999998E-4</v>
      </c>
      <c r="C56" s="5"/>
      <c r="J56">
        <f t="shared" si="0"/>
        <v>4.8429587499999997E-5</v>
      </c>
      <c r="K56" s="5">
        <f t="shared" si="1"/>
        <v>-19.038658476658476</v>
      </c>
    </row>
    <row r="57" spans="1:11" x14ac:dyDescent="0.2">
      <c r="A57" s="4">
        <v>0.15</v>
      </c>
      <c r="B57" s="4">
        <v>-3.692783E-4</v>
      </c>
      <c r="C57" s="5"/>
      <c r="J57">
        <f t="shared" si="0"/>
        <v>5.5391744999999997E-5</v>
      </c>
      <c r="K57" s="5">
        <f t="shared" si="1"/>
        <v>-18.146353808353808</v>
      </c>
    </row>
    <row r="58" spans="1:11" x14ac:dyDescent="0.2">
      <c r="A58" s="4">
        <v>0.17499999999999999</v>
      </c>
      <c r="B58" s="4">
        <v>-3.4901209999999998E-4</v>
      </c>
      <c r="C58" s="5"/>
      <c r="J58">
        <f t="shared" si="0"/>
        <v>6.1077117499999989E-5</v>
      </c>
      <c r="K58" s="5">
        <f t="shared" si="1"/>
        <v>-17.150471744471744</v>
      </c>
    </row>
    <row r="59" spans="1:11" x14ac:dyDescent="0.2">
      <c r="A59" s="4">
        <v>0.2</v>
      </c>
      <c r="B59" s="4">
        <v>-3.3222139999999998E-4</v>
      </c>
      <c r="C59" s="5"/>
      <c r="J59">
        <f t="shared" si="0"/>
        <v>6.6444279999999995E-5</v>
      </c>
      <c r="K59" s="5">
        <f t="shared" si="1"/>
        <v>-16.325375921375922</v>
      </c>
    </row>
    <row r="60" spans="1:11" x14ac:dyDescent="0.2">
      <c r="A60" s="4">
        <v>0.22500000000000001</v>
      </c>
      <c r="B60" s="4">
        <v>-3.191437E-4</v>
      </c>
      <c r="C60" s="5"/>
      <c r="J60">
        <f t="shared" si="0"/>
        <v>7.1807332499999998E-5</v>
      </c>
      <c r="K60" s="5">
        <f t="shared" si="1"/>
        <v>-15.6827371007371</v>
      </c>
    </row>
    <row r="61" spans="1:11" x14ac:dyDescent="0.2">
      <c r="A61" s="4">
        <v>0.25</v>
      </c>
      <c r="B61" s="4">
        <v>-2.9732769999999998E-4</v>
      </c>
      <c r="C61" s="5"/>
      <c r="J61">
        <f t="shared" si="0"/>
        <v>7.4331924999999994E-5</v>
      </c>
      <c r="K61" s="5">
        <f t="shared" si="1"/>
        <v>-14.610697788697788</v>
      </c>
    </row>
    <row r="62" spans="1:11" x14ac:dyDescent="0.2">
      <c r="A62" s="4">
        <v>0.27500000000000002</v>
      </c>
      <c r="B62" s="4">
        <v>-2.7589150000000001E-4</v>
      </c>
      <c r="C62" s="5"/>
      <c r="J62">
        <f t="shared" si="0"/>
        <v>7.5870162500000005E-5</v>
      </c>
      <c r="K62" s="5">
        <f t="shared" si="1"/>
        <v>-13.557321867321868</v>
      </c>
    </row>
    <row r="63" spans="1:11" x14ac:dyDescent="0.2">
      <c r="A63" s="4">
        <v>0.3</v>
      </c>
      <c r="B63" s="4">
        <v>-2.5462640000000001E-4</v>
      </c>
      <c r="C63" s="5"/>
      <c r="J63">
        <f t="shared" si="0"/>
        <v>7.6387919999999996E-5</v>
      </c>
      <c r="K63" s="5">
        <f t="shared" si="1"/>
        <v>-12.51235380835381</v>
      </c>
    </row>
    <row r="64" spans="1:11" x14ac:dyDescent="0.2">
      <c r="A64" s="4">
        <v>0.32500000000000001</v>
      </c>
      <c r="B64" s="4">
        <v>-2.333325E-4</v>
      </c>
      <c r="C64" s="5"/>
      <c r="J64">
        <f t="shared" si="0"/>
        <v>7.5833062499999998E-5</v>
      </c>
      <c r="K64" s="5">
        <f t="shared" si="1"/>
        <v>-11.465970515970517</v>
      </c>
    </row>
    <row r="65" spans="1:11" x14ac:dyDescent="0.2">
      <c r="A65" s="4">
        <v>0.35</v>
      </c>
      <c r="B65" s="4">
        <v>-2.086291E-4</v>
      </c>
      <c r="C65" s="5"/>
      <c r="J65">
        <f t="shared" si="0"/>
        <v>7.3020184999999995E-5</v>
      </c>
      <c r="K65" s="5">
        <f t="shared" si="1"/>
        <v>-10.252044226044227</v>
      </c>
    </row>
    <row r="66" spans="1:11" x14ac:dyDescent="0.2">
      <c r="A66" s="4">
        <v>0.375</v>
      </c>
      <c r="B66" s="4">
        <v>-1.8363219999999999E-4</v>
      </c>
      <c r="C66" s="5"/>
      <c r="J66">
        <f t="shared" si="0"/>
        <v>6.8862074999999991E-5</v>
      </c>
      <c r="K66" s="5">
        <f t="shared" si="1"/>
        <v>-9.0236953316953308</v>
      </c>
    </row>
    <row r="67" spans="1:11" x14ac:dyDescent="0.2">
      <c r="A67" s="4">
        <v>0.4</v>
      </c>
      <c r="B67" s="4">
        <v>-1.5490980000000001E-4</v>
      </c>
      <c r="C67" s="5"/>
      <c r="J67">
        <f t="shared" si="0"/>
        <v>6.1963919999999999E-5</v>
      </c>
      <c r="K67" s="5">
        <f t="shared" si="1"/>
        <v>-7.6122751842751848</v>
      </c>
    </row>
    <row r="68" spans="1:11" x14ac:dyDescent="0.2">
      <c r="A68" s="4">
        <v>0.42499999999999999</v>
      </c>
      <c r="B68" s="4">
        <v>-1.2530439999999999E-4</v>
      </c>
      <c r="C68" s="5"/>
      <c r="J68">
        <f t="shared" si="0"/>
        <v>5.3254369999999994E-5</v>
      </c>
      <c r="K68" s="5">
        <f t="shared" si="1"/>
        <v>-6.1574643734643724</v>
      </c>
    </row>
    <row r="69" spans="1:11" x14ac:dyDescent="0.2">
      <c r="A69" s="4">
        <v>0.45</v>
      </c>
      <c r="B69" s="4">
        <v>-9.1490190000000006E-5</v>
      </c>
      <c r="C69" s="5"/>
      <c r="J69">
        <f t="shared" si="0"/>
        <v>4.1170585500000006E-5</v>
      </c>
      <c r="K69" s="5">
        <f t="shared" si="1"/>
        <v>-4.495832432432433</v>
      </c>
    </row>
    <row r="70" spans="1:11" x14ac:dyDescent="0.2">
      <c r="A70" s="4">
        <v>0.47499999999999998</v>
      </c>
      <c r="B70" s="4">
        <v>-5.4640389999999999E-5</v>
      </c>
      <c r="C70" s="5"/>
      <c r="J70">
        <f t="shared" si="0"/>
        <v>2.5954185249999998E-5</v>
      </c>
      <c r="K70" s="5">
        <f t="shared" si="1"/>
        <v>-2.6850314496314494</v>
      </c>
    </row>
    <row r="71" spans="1:11" x14ac:dyDescent="0.2">
      <c r="A71" s="4">
        <v>0.5</v>
      </c>
      <c r="B71" s="4">
        <v>-1.4484730000000001E-5</v>
      </c>
      <c r="C71" s="5"/>
      <c r="J71">
        <f t="shared" si="0"/>
        <v>7.2423650000000004E-6</v>
      </c>
      <c r="K71" s="5">
        <f t="shared" si="1"/>
        <v>-0.71178034398034407</v>
      </c>
    </row>
    <row r="72" spans="1:11" x14ac:dyDescent="0.2">
      <c r="A72" s="4">
        <v>0.52500000000000002</v>
      </c>
      <c r="B72" s="4">
        <v>2.878941E-5</v>
      </c>
      <c r="C72" s="5"/>
      <c r="J72">
        <f t="shared" si="0"/>
        <v>-1.5114440250000001E-5</v>
      </c>
      <c r="K72" s="5">
        <f t="shared" si="1"/>
        <v>1.4147130221130222</v>
      </c>
    </row>
    <row r="73" spans="1:11" x14ac:dyDescent="0.2">
      <c r="A73" s="4">
        <v>0.55000000000000004</v>
      </c>
      <c r="B73" s="4">
        <v>7.5870099999999997E-5</v>
      </c>
      <c r="C73" s="5"/>
      <c r="J73">
        <f t="shared" si="0"/>
        <v>-4.1728555000000003E-5</v>
      </c>
      <c r="K73" s="5">
        <f t="shared" si="1"/>
        <v>3.7282604422604422</v>
      </c>
    </row>
    <row r="74" spans="1:11" x14ac:dyDescent="0.2">
      <c r="A74" s="4">
        <v>0.57499999999999996</v>
      </c>
      <c r="B74" s="4">
        <v>1.246536E-4</v>
      </c>
      <c r="C74" s="5"/>
      <c r="J74">
        <f t="shared" ref="J74:J137" si="2">-(B74*A74)</f>
        <v>-7.1675819999999997E-5</v>
      </c>
      <c r="K74" s="5">
        <f t="shared" ref="K74:K137" si="3">B74*1000/$D$7</f>
        <v>6.1254840294840296</v>
      </c>
    </row>
    <row r="75" spans="1:11" x14ac:dyDescent="0.2">
      <c r="A75" s="4">
        <v>0.6</v>
      </c>
      <c r="B75" s="4">
        <v>1.775367E-4</v>
      </c>
      <c r="C75" s="5"/>
      <c r="J75">
        <f t="shared" si="2"/>
        <v>-1.0652202E-4</v>
      </c>
      <c r="K75" s="5">
        <f t="shared" si="3"/>
        <v>8.7241621621621626</v>
      </c>
    </row>
    <row r="76" spans="1:11" x14ac:dyDescent="0.2">
      <c r="A76" s="4">
        <v>0.625</v>
      </c>
      <c r="B76" s="4">
        <v>2.3305360000000001E-4</v>
      </c>
      <c r="C76" s="5"/>
      <c r="J76">
        <f t="shared" si="2"/>
        <v>-1.4565850000000001E-4</v>
      </c>
      <c r="K76" s="5">
        <f t="shared" si="3"/>
        <v>11.452265356265356</v>
      </c>
    </row>
    <row r="77" spans="1:11" x14ac:dyDescent="0.2">
      <c r="A77" s="4">
        <v>0.65</v>
      </c>
      <c r="B77" s="4">
        <v>2.901712E-4</v>
      </c>
      <c r="C77" s="5"/>
      <c r="J77">
        <f t="shared" si="2"/>
        <v>-1.8861128000000001E-4</v>
      </c>
      <c r="K77" s="5">
        <f t="shared" si="3"/>
        <v>14.259027027027027</v>
      </c>
    </row>
    <row r="78" spans="1:11" x14ac:dyDescent="0.2">
      <c r="A78" s="4">
        <v>0.67500000000000004</v>
      </c>
      <c r="B78" s="4">
        <v>3.4979569999999999E-4</v>
      </c>
      <c r="C78" s="5"/>
      <c r="J78">
        <f t="shared" si="2"/>
        <v>-2.3611209750000001E-4</v>
      </c>
      <c r="K78" s="5">
        <f t="shared" si="3"/>
        <v>17.188977886977888</v>
      </c>
    </row>
    <row r="79" spans="1:11" x14ac:dyDescent="0.2">
      <c r="A79" s="4">
        <v>0.7</v>
      </c>
      <c r="B79" s="4">
        <v>4.1182769999999999E-4</v>
      </c>
      <c r="C79" s="5"/>
      <c r="J79">
        <f t="shared" si="2"/>
        <v>-2.8827938999999997E-4</v>
      </c>
      <c r="K79" s="5">
        <f t="shared" si="3"/>
        <v>20.237233415233415</v>
      </c>
    </row>
    <row r="80" spans="1:11" x14ac:dyDescent="0.2">
      <c r="A80" s="4">
        <v>0.72499999999999998</v>
      </c>
      <c r="B80" s="4">
        <v>4.7593199999999998E-4</v>
      </c>
      <c r="C80" s="5"/>
      <c r="J80">
        <f t="shared" si="2"/>
        <v>-3.4505069999999998E-4</v>
      </c>
      <c r="K80" s="5">
        <f t="shared" si="3"/>
        <v>23.387321867321866</v>
      </c>
    </row>
    <row r="81" spans="1:11" x14ac:dyDescent="0.2">
      <c r="A81" s="4">
        <v>0.75</v>
      </c>
      <c r="B81" s="4">
        <v>5.4195280000000001E-4</v>
      </c>
      <c r="C81" s="5"/>
      <c r="J81">
        <f t="shared" si="2"/>
        <v>-4.0646460000000003E-4</v>
      </c>
      <c r="K81" s="5">
        <f t="shared" si="3"/>
        <v>26.631587223587225</v>
      </c>
    </row>
    <row r="82" spans="1:11" x14ac:dyDescent="0.2">
      <c r="A82" s="4">
        <v>0.77500000000000002</v>
      </c>
      <c r="B82" s="4">
        <v>6.1029490000000003E-4</v>
      </c>
      <c r="C82" s="5"/>
      <c r="J82">
        <f t="shared" si="2"/>
        <v>-4.7297854750000002E-4</v>
      </c>
      <c r="K82" s="5">
        <f t="shared" si="3"/>
        <v>29.98992137592138</v>
      </c>
    </row>
    <row r="83" spans="1:11" x14ac:dyDescent="0.2">
      <c r="A83" s="4">
        <v>0.8</v>
      </c>
      <c r="B83" s="4">
        <v>6.7976759999999995E-4</v>
      </c>
      <c r="C83" s="5"/>
      <c r="J83">
        <f t="shared" si="2"/>
        <v>-5.4381408E-4</v>
      </c>
      <c r="K83" s="5">
        <f t="shared" si="3"/>
        <v>33.403813267813263</v>
      </c>
    </row>
    <row r="84" spans="1:11" x14ac:dyDescent="0.2">
      <c r="A84" s="4">
        <v>0.82499999999999996</v>
      </c>
      <c r="B84" s="4">
        <v>7.5034050000000001E-4</v>
      </c>
      <c r="C84" s="5"/>
      <c r="J84">
        <f t="shared" si="2"/>
        <v>-6.1903091249999995E-4</v>
      </c>
      <c r="K84" s="5">
        <f t="shared" si="3"/>
        <v>36.871769041769042</v>
      </c>
    </row>
    <row r="85" spans="1:11" x14ac:dyDescent="0.2">
      <c r="A85" s="4">
        <v>0.85</v>
      </c>
      <c r="B85" s="4">
        <v>8.2503060000000002E-4</v>
      </c>
      <c r="C85" s="5"/>
      <c r="J85">
        <f t="shared" si="2"/>
        <v>-7.0127600999999999E-4</v>
      </c>
      <c r="K85" s="5">
        <f t="shared" si="3"/>
        <v>40.542044226044226</v>
      </c>
    </row>
    <row r="86" spans="1:11" x14ac:dyDescent="0.2">
      <c r="A86" s="4">
        <v>0.875</v>
      </c>
      <c r="B86" s="4">
        <v>9.001244E-4</v>
      </c>
      <c r="C86" s="5"/>
      <c r="J86">
        <f t="shared" si="2"/>
        <v>-7.8760885000000004E-4</v>
      </c>
      <c r="K86" s="5">
        <f t="shared" si="3"/>
        <v>44.23215724815725</v>
      </c>
    </row>
    <row r="87" spans="1:11" x14ac:dyDescent="0.2">
      <c r="A87" s="4">
        <v>0.9</v>
      </c>
      <c r="B87" s="4">
        <v>9.7655919999999996E-4</v>
      </c>
      <c r="C87" s="5"/>
      <c r="J87">
        <f t="shared" si="2"/>
        <v>-8.7890327999999996E-4</v>
      </c>
      <c r="K87" s="5">
        <f t="shared" si="3"/>
        <v>47.988167076167073</v>
      </c>
    </row>
    <row r="88" spans="1:11" x14ac:dyDescent="0.2">
      <c r="A88" s="4">
        <v>0.92500000000000004</v>
      </c>
      <c r="B88" s="4">
        <v>1.0586510000000001E-3</v>
      </c>
      <c r="C88" s="5"/>
      <c r="J88">
        <f t="shared" si="2"/>
        <v>-9.7925217500000007E-4</v>
      </c>
      <c r="K88" s="5">
        <f t="shared" si="3"/>
        <v>52.022162162162161</v>
      </c>
    </row>
    <row r="89" spans="1:11" x14ac:dyDescent="0.2">
      <c r="A89" s="4">
        <v>0.95</v>
      </c>
      <c r="B89" s="4">
        <v>1.1368940000000001E-3</v>
      </c>
      <c r="C89" s="5"/>
      <c r="J89">
        <f t="shared" si="2"/>
        <v>-1.0800492999999999E-3</v>
      </c>
      <c r="K89" s="5">
        <f t="shared" si="3"/>
        <v>55.867027027027028</v>
      </c>
    </row>
    <row r="90" spans="1:11" x14ac:dyDescent="0.2">
      <c r="A90" s="4">
        <v>0.97499999999999998</v>
      </c>
      <c r="B90" s="4">
        <v>1.2184520000000001E-3</v>
      </c>
      <c r="C90" s="5"/>
      <c r="J90">
        <f t="shared" si="2"/>
        <v>-1.1879907000000001E-3</v>
      </c>
      <c r="K90" s="5">
        <f t="shared" si="3"/>
        <v>59.874791154791161</v>
      </c>
    </row>
    <row r="91" spans="1:11" x14ac:dyDescent="0.2">
      <c r="A91" s="4">
        <v>1</v>
      </c>
      <c r="B91" s="4">
        <v>1.3010649999999999E-3</v>
      </c>
      <c r="C91" s="5"/>
      <c r="J91">
        <f t="shared" si="2"/>
        <v>-1.3010649999999999E-3</v>
      </c>
      <c r="K91" s="5">
        <f t="shared" si="3"/>
        <v>63.934398034398029</v>
      </c>
    </row>
    <row r="92" spans="1:11" x14ac:dyDescent="0.2">
      <c r="A92" s="4">
        <v>1</v>
      </c>
      <c r="B92" s="4">
        <v>1.3042100000000001E-3</v>
      </c>
      <c r="C92" s="5"/>
      <c r="J92">
        <f t="shared" si="2"/>
        <v>-1.3042100000000001E-3</v>
      </c>
      <c r="K92" s="5">
        <f t="shared" si="3"/>
        <v>64.088943488943499</v>
      </c>
    </row>
    <row r="93" spans="1:11" x14ac:dyDescent="0.2">
      <c r="A93" s="4">
        <v>0.97499999999999998</v>
      </c>
      <c r="B93" s="4">
        <v>1.2245820000000001E-3</v>
      </c>
      <c r="C93" s="5"/>
      <c r="J93">
        <f t="shared" si="2"/>
        <v>-1.1939674500000001E-3</v>
      </c>
      <c r="K93" s="5">
        <f t="shared" si="3"/>
        <v>60.176019656019662</v>
      </c>
    </row>
    <row r="94" spans="1:11" x14ac:dyDescent="0.2">
      <c r="A94" s="4">
        <v>0.95</v>
      </c>
      <c r="B94" s="4">
        <v>1.147286E-3</v>
      </c>
      <c r="C94" s="5"/>
      <c r="J94">
        <f t="shared" si="2"/>
        <v>-1.0899217E-3</v>
      </c>
      <c r="K94" s="5">
        <f t="shared" si="3"/>
        <v>56.377690417690417</v>
      </c>
    </row>
    <row r="95" spans="1:11" x14ac:dyDescent="0.2">
      <c r="A95" s="4">
        <v>0.92500000000000004</v>
      </c>
      <c r="B95" s="4">
        <v>1.0694610000000001E-3</v>
      </c>
      <c r="C95" s="5"/>
      <c r="J95">
        <f t="shared" si="2"/>
        <v>-9.8925142500000006E-4</v>
      </c>
      <c r="K95" s="5">
        <f t="shared" si="3"/>
        <v>52.553366093366094</v>
      </c>
    </row>
    <row r="96" spans="1:11" x14ac:dyDescent="0.2">
      <c r="A96" s="4">
        <v>0.9</v>
      </c>
      <c r="B96" s="4">
        <v>9.9062989999999991E-4</v>
      </c>
      <c r="C96" s="5"/>
      <c r="J96">
        <f t="shared" si="2"/>
        <v>-8.9156690999999994E-4</v>
      </c>
      <c r="K96" s="5">
        <f t="shared" si="3"/>
        <v>48.679601965601961</v>
      </c>
    </row>
    <row r="97" spans="1:11" x14ac:dyDescent="0.2">
      <c r="A97" s="4">
        <v>0.875</v>
      </c>
      <c r="B97" s="4">
        <v>9.1493469999999997E-4</v>
      </c>
      <c r="C97" s="5"/>
      <c r="J97">
        <f t="shared" si="2"/>
        <v>-8.0056786249999999E-4</v>
      </c>
      <c r="K97" s="5">
        <f t="shared" si="3"/>
        <v>44.959936117936117</v>
      </c>
    </row>
    <row r="98" spans="1:11" x14ac:dyDescent="0.2">
      <c r="A98" s="4">
        <v>0.85</v>
      </c>
      <c r="B98" s="4">
        <v>8.401576E-4</v>
      </c>
      <c r="C98" s="5"/>
      <c r="J98">
        <f t="shared" si="2"/>
        <v>-7.1413396E-4</v>
      </c>
      <c r="K98" s="5">
        <f t="shared" si="3"/>
        <v>41.285385749385746</v>
      </c>
    </row>
    <row r="99" spans="1:11" x14ac:dyDescent="0.2">
      <c r="A99" s="4">
        <v>0.82499999999999996</v>
      </c>
      <c r="B99" s="4">
        <v>7.6580929999999999E-4</v>
      </c>
      <c r="C99" s="5"/>
      <c r="J99">
        <f t="shared" si="2"/>
        <v>-6.3179267249999997E-4</v>
      </c>
      <c r="K99" s="5">
        <f t="shared" si="3"/>
        <v>37.631906633906638</v>
      </c>
    </row>
    <row r="100" spans="1:11" x14ac:dyDescent="0.2">
      <c r="A100" s="4">
        <v>0.8</v>
      </c>
      <c r="B100" s="4">
        <v>6.9398300000000001E-4</v>
      </c>
      <c r="C100" s="5"/>
      <c r="J100">
        <f t="shared" si="2"/>
        <v>-5.5518640000000008E-4</v>
      </c>
      <c r="K100" s="5">
        <f t="shared" si="3"/>
        <v>34.102358722358723</v>
      </c>
    </row>
    <row r="101" spans="1:11" x14ac:dyDescent="0.2">
      <c r="A101" s="4">
        <v>0.77500000000000002</v>
      </c>
      <c r="B101" s="4">
        <v>6.2307330000000002E-4</v>
      </c>
      <c r="C101" s="5"/>
      <c r="J101">
        <f t="shared" si="2"/>
        <v>-4.8288180750000003E-4</v>
      </c>
      <c r="K101" s="5">
        <f t="shared" si="3"/>
        <v>30.617852579852581</v>
      </c>
    </row>
    <row r="102" spans="1:11" x14ac:dyDescent="0.2">
      <c r="A102" s="4">
        <v>0.75</v>
      </c>
      <c r="B102" s="4">
        <v>5.5381229999999998E-4</v>
      </c>
      <c r="C102" s="5"/>
      <c r="J102">
        <f t="shared" si="2"/>
        <v>-4.1535922499999999E-4</v>
      </c>
      <c r="K102" s="5">
        <f t="shared" si="3"/>
        <v>27.21436363636364</v>
      </c>
    </row>
    <row r="103" spans="1:11" x14ac:dyDescent="0.2">
      <c r="A103" s="4">
        <v>0.72499999999999998</v>
      </c>
      <c r="B103" s="4">
        <v>4.8602010000000002E-4</v>
      </c>
      <c r="C103" s="5"/>
      <c r="J103">
        <f t="shared" si="2"/>
        <v>-3.5236457250000002E-4</v>
      </c>
      <c r="K103" s="5">
        <f t="shared" si="3"/>
        <v>23.883051597051598</v>
      </c>
    </row>
    <row r="104" spans="1:11" x14ac:dyDescent="0.2">
      <c r="A104" s="4">
        <v>0.7</v>
      </c>
      <c r="B104" s="4">
        <v>4.2035409999999999E-4</v>
      </c>
      <c r="C104" s="5"/>
      <c r="J104">
        <f t="shared" si="2"/>
        <v>-2.9424786999999997E-4</v>
      </c>
      <c r="K104" s="5">
        <f t="shared" si="3"/>
        <v>20.65622113022113</v>
      </c>
    </row>
    <row r="105" spans="1:11" x14ac:dyDescent="0.2">
      <c r="A105" s="4">
        <v>0.67500000000000004</v>
      </c>
      <c r="B105" s="4">
        <v>3.567469E-4</v>
      </c>
      <c r="C105" s="5"/>
      <c r="J105">
        <f t="shared" si="2"/>
        <v>-2.408041575E-4</v>
      </c>
      <c r="K105" s="5">
        <f t="shared" si="3"/>
        <v>17.530560196560195</v>
      </c>
    </row>
    <row r="106" spans="1:11" x14ac:dyDescent="0.2">
      <c r="A106" s="4">
        <v>0.65</v>
      </c>
      <c r="B106" s="4">
        <v>2.9478110000000002E-4</v>
      </c>
      <c r="C106" s="5"/>
      <c r="J106">
        <f t="shared" si="2"/>
        <v>-1.9160771500000001E-4</v>
      </c>
      <c r="K106" s="5">
        <f t="shared" si="3"/>
        <v>14.485557739557741</v>
      </c>
    </row>
    <row r="107" spans="1:11" x14ac:dyDescent="0.2">
      <c r="A107" s="4">
        <v>0.625</v>
      </c>
      <c r="B107" s="4">
        <v>2.355189E-4</v>
      </c>
      <c r="C107" s="5"/>
      <c r="J107">
        <f t="shared" si="2"/>
        <v>-1.4719931250000001E-4</v>
      </c>
      <c r="K107" s="5">
        <f t="shared" si="3"/>
        <v>11.57341031941032</v>
      </c>
    </row>
    <row r="108" spans="1:11" x14ac:dyDescent="0.2">
      <c r="A108" s="4">
        <v>0.6</v>
      </c>
      <c r="B108" s="4">
        <v>1.791354E-4</v>
      </c>
      <c r="C108" s="5"/>
      <c r="J108">
        <f t="shared" si="2"/>
        <v>-1.0748124E-4</v>
      </c>
      <c r="K108" s="5">
        <f t="shared" si="3"/>
        <v>8.8027223587223595</v>
      </c>
    </row>
    <row r="109" spans="1:11" x14ac:dyDescent="0.2">
      <c r="A109" s="4">
        <v>0.57499999999999996</v>
      </c>
      <c r="B109" s="4">
        <v>1.2480529999999999E-4</v>
      </c>
      <c r="C109" s="5"/>
      <c r="J109">
        <f t="shared" si="2"/>
        <v>-7.1763047499999984E-5</v>
      </c>
      <c r="K109" s="5">
        <f t="shared" si="3"/>
        <v>6.1329385749385743</v>
      </c>
    </row>
    <row r="110" spans="1:11" x14ac:dyDescent="0.2">
      <c r="A110" s="4">
        <v>0.55000000000000004</v>
      </c>
      <c r="B110" s="4">
        <v>7.3536340000000005E-5</v>
      </c>
      <c r="C110" s="5"/>
      <c r="J110">
        <f t="shared" si="2"/>
        <v>-4.0444987000000008E-5</v>
      </c>
      <c r="K110" s="5">
        <f t="shared" si="3"/>
        <v>3.6135793611793616</v>
      </c>
    </row>
    <row r="111" spans="1:11" x14ac:dyDescent="0.2">
      <c r="A111" s="4">
        <v>0.52500000000000002</v>
      </c>
      <c r="B111" s="4">
        <v>2.6068870000000002E-5</v>
      </c>
      <c r="C111" s="5"/>
      <c r="J111">
        <f t="shared" si="2"/>
        <v>-1.3686156750000001E-5</v>
      </c>
      <c r="K111" s="5">
        <f t="shared" si="3"/>
        <v>1.281025552825553</v>
      </c>
    </row>
    <row r="112" spans="1:11" x14ac:dyDescent="0.2">
      <c r="A112" s="4">
        <v>0.5</v>
      </c>
      <c r="B112" s="4">
        <v>-1.692077E-5</v>
      </c>
      <c r="C112" s="5"/>
      <c r="J112">
        <f t="shared" si="2"/>
        <v>8.4603850000000001E-6</v>
      </c>
      <c r="K112" s="5">
        <f t="shared" si="3"/>
        <v>-0.83148746928746942</v>
      </c>
    </row>
    <row r="113" spans="1:11" x14ac:dyDescent="0.2">
      <c r="A113" s="4">
        <v>0.47499999999999998</v>
      </c>
      <c r="B113" s="4">
        <v>-5.875371E-5</v>
      </c>
      <c r="C113" s="5"/>
      <c r="J113">
        <f t="shared" si="2"/>
        <v>2.790801225E-5</v>
      </c>
      <c r="K113" s="5">
        <f t="shared" si="3"/>
        <v>-2.8871601965601967</v>
      </c>
    </row>
    <row r="114" spans="1:11" x14ac:dyDescent="0.2">
      <c r="A114" s="4">
        <v>0.45</v>
      </c>
      <c r="B114" s="4">
        <v>-9.2839480000000003E-5</v>
      </c>
      <c r="C114" s="5"/>
      <c r="J114">
        <f t="shared" si="2"/>
        <v>4.1777766000000005E-5</v>
      </c>
      <c r="K114" s="5">
        <f t="shared" si="3"/>
        <v>-4.5621366093366094</v>
      </c>
    </row>
    <row r="115" spans="1:11" x14ac:dyDescent="0.2">
      <c r="A115" s="4">
        <v>0.42499999999999999</v>
      </c>
      <c r="B115" s="4">
        <v>-1.27458E-4</v>
      </c>
      <c r="C115" s="5"/>
      <c r="J115">
        <f t="shared" si="2"/>
        <v>5.4169650000000001E-5</v>
      </c>
      <c r="K115" s="5">
        <f t="shared" si="3"/>
        <v>-6.2632923832923826</v>
      </c>
    </row>
    <row r="116" spans="1:11" x14ac:dyDescent="0.2">
      <c r="A116" s="4">
        <v>0.4</v>
      </c>
      <c r="B116" s="4">
        <v>-1.5554119999999999E-4</v>
      </c>
      <c r="C116" s="5"/>
      <c r="J116">
        <f t="shared" si="2"/>
        <v>6.2216479999999995E-5</v>
      </c>
      <c r="K116" s="5">
        <f t="shared" si="3"/>
        <v>-7.6433022113022107</v>
      </c>
    </row>
    <row r="117" spans="1:11" x14ac:dyDescent="0.2">
      <c r="A117" s="4">
        <v>0.375</v>
      </c>
      <c r="B117" s="4">
        <v>-1.8218060000000001E-4</v>
      </c>
      <c r="C117" s="5"/>
      <c r="J117">
        <f t="shared" si="2"/>
        <v>6.8317725000000007E-5</v>
      </c>
      <c r="K117" s="5">
        <f t="shared" si="3"/>
        <v>-8.9523636363636356</v>
      </c>
    </row>
    <row r="118" spans="1:11" x14ac:dyDescent="0.2">
      <c r="A118" s="4">
        <v>0.35</v>
      </c>
      <c r="B118" s="4">
        <v>-2.081308E-4</v>
      </c>
      <c r="C118" s="5"/>
      <c r="J118">
        <f t="shared" si="2"/>
        <v>7.2845779999999998E-5</v>
      </c>
      <c r="K118" s="5">
        <f t="shared" si="3"/>
        <v>-10.22755773955774</v>
      </c>
    </row>
    <row r="119" spans="1:11" x14ac:dyDescent="0.2">
      <c r="A119" s="4">
        <v>0.32500000000000001</v>
      </c>
      <c r="B119" s="4">
        <v>-2.2986050000000001E-4</v>
      </c>
      <c r="C119" s="5"/>
      <c r="J119">
        <f t="shared" si="2"/>
        <v>7.4704662500000004E-5</v>
      </c>
      <c r="K119" s="5">
        <f t="shared" si="3"/>
        <v>-11.295356265356265</v>
      </c>
    </row>
    <row r="120" spans="1:11" x14ac:dyDescent="0.2">
      <c r="A120" s="4">
        <v>0.3</v>
      </c>
      <c r="B120" s="4">
        <v>-2.5029190000000002E-4</v>
      </c>
      <c r="C120" s="5"/>
      <c r="J120">
        <f t="shared" si="2"/>
        <v>7.5087570000000007E-5</v>
      </c>
      <c r="K120" s="5">
        <f t="shared" si="3"/>
        <v>-12.299356265356266</v>
      </c>
    </row>
    <row r="121" spans="1:11" x14ac:dyDescent="0.2">
      <c r="A121" s="4">
        <v>0.27500000000000002</v>
      </c>
      <c r="B121" s="4">
        <v>-2.6973220000000003E-4</v>
      </c>
      <c r="C121" s="5"/>
      <c r="J121">
        <f t="shared" si="2"/>
        <v>7.4176355000000007E-5</v>
      </c>
      <c r="K121" s="5">
        <f t="shared" si="3"/>
        <v>-13.254653562653564</v>
      </c>
    </row>
    <row r="122" spans="1:11" x14ac:dyDescent="0.2">
      <c r="A122" s="4">
        <v>0.25</v>
      </c>
      <c r="B122" s="4">
        <v>-2.8542459999999998E-4</v>
      </c>
      <c r="C122" s="5"/>
      <c r="J122">
        <f t="shared" si="2"/>
        <v>7.1356149999999996E-5</v>
      </c>
      <c r="K122" s="5">
        <f t="shared" si="3"/>
        <v>-14.025778869778868</v>
      </c>
    </row>
    <row r="123" spans="1:11" x14ac:dyDescent="0.2">
      <c r="A123" s="4">
        <v>0.22500000000000001</v>
      </c>
      <c r="B123" s="4">
        <v>-3.0344220000000003E-4</v>
      </c>
      <c r="C123" s="5"/>
      <c r="J123">
        <f t="shared" si="2"/>
        <v>6.8274495000000005E-5</v>
      </c>
      <c r="K123" s="5">
        <f t="shared" si="3"/>
        <v>-14.911164619164621</v>
      </c>
    </row>
    <row r="124" spans="1:11" x14ac:dyDescent="0.2">
      <c r="A124" s="4">
        <v>0.2</v>
      </c>
      <c r="B124" s="4">
        <v>-3.2195340000000001E-4</v>
      </c>
      <c r="C124" s="5"/>
      <c r="J124">
        <f t="shared" si="2"/>
        <v>6.4390680000000005E-5</v>
      </c>
      <c r="K124" s="5">
        <f t="shared" si="3"/>
        <v>-15.820805896805897</v>
      </c>
    </row>
    <row r="125" spans="1:11" x14ac:dyDescent="0.2">
      <c r="A125" s="4">
        <v>0.17499999999999999</v>
      </c>
      <c r="B125" s="4">
        <v>-3.4026109999999999E-4</v>
      </c>
      <c r="C125" s="5"/>
      <c r="J125">
        <f t="shared" si="2"/>
        <v>5.9545692499999998E-5</v>
      </c>
      <c r="K125" s="5">
        <f t="shared" si="3"/>
        <v>-16.720447174447173</v>
      </c>
    </row>
    <row r="126" spans="1:11" x14ac:dyDescent="0.2">
      <c r="A126" s="4">
        <v>0.15</v>
      </c>
      <c r="B126" s="4">
        <v>-3.5515580000000001E-4</v>
      </c>
      <c r="C126" s="5"/>
      <c r="J126">
        <f t="shared" si="2"/>
        <v>5.3273370000000002E-5</v>
      </c>
      <c r="K126" s="5">
        <f t="shared" si="3"/>
        <v>-17.452373464373466</v>
      </c>
    </row>
    <row r="127" spans="1:11" x14ac:dyDescent="0.2">
      <c r="A127" s="4">
        <v>0.125</v>
      </c>
      <c r="B127" s="4">
        <v>-3.7139159999999998E-4</v>
      </c>
      <c r="C127" s="5"/>
      <c r="J127">
        <f t="shared" si="2"/>
        <v>4.6423949999999998E-5</v>
      </c>
      <c r="K127" s="5">
        <f t="shared" si="3"/>
        <v>-18.250201474201475</v>
      </c>
    </row>
    <row r="128" spans="1:11" x14ac:dyDescent="0.2">
      <c r="A128" s="4">
        <v>0.1</v>
      </c>
      <c r="B128" s="4">
        <v>-3.865885E-4</v>
      </c>
      <c r="C128" s="5"/>
      <c r="J128">
        <f t="shared" si="2"/>
        <v>3.865885E-5</v>
      </c>
      <c r="K128" s="5">
        <f t="shared" si="3"/>
        <v>-18.996977886977888</v>
      </c>
    </row>
    <row r="129" spans="1:11" x14ac:dyDescent="0.2">
      <c r="A129" s="4">
        <v>7.4999999999999997E-2</v>
      </c>
      <c r="B129" s="4">
        <v>-4.047457E-4</v>
      </c>
      <c r="C129" s="5"/>
      <c r="J129">
        <f t="shared" si="2"/>
        <v>3.0355927499999997E-5</v>
      </c>
      <c r="K129" s="5">
        <f t="shared" si="3"/>
        <v>-19.889223587223587</v>
      </c>
    </row>
    <row r="130" spans="1:11" x14ac:dyDescent="0.2">
      <c r="A130" s="4">
        <v>0.05</v>
      </c>
      <c r="B130" s="4">
        <v>-4.1611730000000002E-4</v>
      </c>
      <c r="C130" s="5"/>
      <c r="J130">
        <f t="shared" si="2"/>
        <v>2.0805865000000001E-5</v>
      </c>
      <c r="K130" s="5">
        <f t="shared" si="3"/>
        <v>-20.448024570024572</v>
      </c>
    </row>
    <row r="131" spans="1:11" x14ac:dyDescent="0.2">
      <c r="A131" s="4">
        <v>2.5000000000000001E-2</v>
      </c>
      <c r="B131" s="4">
        <v>-4.3312910000000001E-4</v>
      </c>
      <c r="C131" s="5"/>
      <c r="J131">
        <f t="shared" si="2"/>
        <v>1.0828227500000001E-5</v>
      </c>
      <c r="K131" s="5">
        <f t="shared" si="3"/>
        <v>-21.283985257985258</v>
      </c>
    </row>
    <row r="132" spans="1:11" x14ac:dyDescent="0.2">
      <c r="A132" s="4">
        <v>0</v>
      </c>
      <c r="B132" s="4">
        <v>-4.454867E-4</v>
      </c>
      <c r="C132" s="5"/>
      <c r="J132">
        <f t="shared" si="2"/>
        <v>0</v>
      </c>
      <c r="K132" s="5">
        <f t="shared" si="3"/>
        <v>-21.89123832923833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21" priority="1" stopIfTrue="1" operator="equal">
      <formula>0</formula>
    </cfRule>
  </conditionalFormatting>
  <conditionalFormatting sqref="E23:E24">
    <cfRule type="cellIs" dxfId="2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87</v>
      </c>
    </row>
    <row r="3" spans="1:16" x14ac:dyDescent="0.2">
      <c r="C3" s="1" t="s">
        <v>29</v>
      </c>
      <c r="D3" t="s">
        <v>87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-4.5367939999999999E-4</v>
      </c>
      <c r="C10" s="5"/>
      <c r="D10" s="1" t="s">
        <v>9</v>
      </c>
      <c r="E10" s="7">
        <f>-F10*1000/$D$7</f>
        <v>22.293828009828012</v>
      </c>
      <c r="F10" s="3">
        <f>((INDEX(A10:B11,1,2)+INDEX(A10:B11,2,2))-((INDEX(A10:B11,1,2)-INDEX(A10:B11,2,2))/(INDEX(A10:B11,1,1)-INDEX(A10:B11,2,1))*(INDEX(A10:B11,1,1)+INDEX(A10:B11,2,1))))/2</f>
        <v>-4.5367939999999999E-4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-22.293828009828012</v>
      </c>
      <c r="L10" s="1" t="s">
        <v>23</v>
      </c>
      <c r="M10" s="4">
        <f>MAX(E14:E15)/20</f>
        <v>2.4927844710128249E-2</v>
      </c>
      <c r="N10" s="6">
        <f>-E10</f>
        <v>-22.293828009828012</v>
      </c>
      <c r="O10" s="6">
        <f>-E11</f>
        <v>-22.055366093366096</v>
      </c>
      <c r="P10" s="6">
        <f>-E12</f>
        <v>-20.769538083538084</v>
      </c>
    </row>
    <row r="11" spans="1:16" x14ac:dyDescent="0.2">
      <c r="A11" s="4">
        <v>-2.5000000000000001E-2</v>
      </c>
      <c r="B11" s="4">
        <v>-4.6893750000000001E-4</v>
      </c>
      <c r="C11" s="5"/>
      <c r="D11" s="1" t="s">
        <v>10</v>
      </c>
      <c r="E11" s="7">
        <f>-F11*1000/$D$7</f>
        <v>22.055366093366096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-4.4882670000000006E-4</v>
      </c>
      <c r="G11" s="5" t="s">
        <v>107</v>
      </c>
      <c r="H11" t="s">
        <v>108</v>
      </c>
      <c r="J11">
        <f t="shared" si="0"/>
        <v>-1.1723437500000001E-5</v>
      </c>
      <c r="K11" s="5">
        <f t="shared" si="1"/>
        <v>-23.043611793611795</v>
      </c>
      <c r="L11" s="1"/>
      <c r="M11" s="4">
        <f>-MAX(E15:E16)/20</f>
        <v>-2.4927844710128249E-2</v>
      </c>
      <c r="N11" s="6">
        <f>-E10</f>
        <v>-22.293828009828012</v>
      </c>
      <c r="O11" s="6">
        <f>-E11</f>
        <v>-22.055366093366096</v>
      </c>
      <c r="P11" s="6">
        <f>-E12</f>
        <v>-20.769538083538084</v>
      </c>
    </row>
    <row r="12" spans="1:16" x14ac:dyDescent="0.2">
      <c r="A12" s="4">
        <v>-0.05</v>
      </c>
      <c r="B12" s="4">
        <v>-4.8329960000000001E-4</v>
      </c>
      <c r="C12" s="5"/>
      <c r="D12" s="1" t="s">
        <v>11</v>
      </c>
      <c r="E12" s="7">
        <f>-F12*1000/$D$7</f>
        <v>20.769538083538084</v>
      </c>
      <c r="F12" s="3">
        <f>((INDEX(A131:B132,1,2)+INDEX(A131:B132,2,2))-((INDEX(A131:B132,1,2)-INDEX(A131:B132,2,2))/(INDEX(A131:B132,1,1)-INDEX(A131:B132,2,1))*(INDEX(A131:B132,1,1)+INDEX(A131:B132,2,1))))/2</f>
        <v>-4.2266009999999998E-4</v>
      </c>
      <c r="G12" t="s">
        <v>109</v>
      </c>
      <c r="H12" t="s">
        <v>110</v>
      </c>
      <c r="J12">
        <f t="shared" si="0"/>
        <v>-2.4164980000000002E-5</v>
      </c>
      <c r="K12" s="5">
        <f t="shared" si="1"/>
        <v>-23.749366093366092</v>
      </c>
      <c r="L12" s="1"/>
    </row>
    <row r="13" spans="1:16" x14ac:dyDescent="0.2">
      <c r="A13" s="4">
        <v>-7.4999999999999997E-2</v>
      </c>
      <c r="B13" s="4">
        <v>-4.9403100000000003E-4</v>
      </c>
      <c r="C13" s="5"/>
      <c r="E13" s="3" t="s">
        <v>53</v>
      </c>
      <c r="F13" s="5"/>
      <c r="J13">
        <f t="shared" si="0"/>
        <v>-3.7052324999999999E-5</v>
      </c>
      <c r="K13" s="5">
        <f t="shared" si="1"/>
        <v>-24.276707616707618</v>
      </c>
      <c r="L13" s="1" t="s">
        <v>24</v>
      </c>
      <c r="M13" s="6">
        <f>E14</f>
        <v>0.48910819406861372</v>
      </c>
      <c r="N13" s="6">
        <f>-MAX(E10:E12)/15</f>
        <v>-1.4862552006552008</v>
      </c>
    </row>
    <row r="14" spans="1:16" x14ac:dyDescent="0.2">
      <c r="A14" s="4">
        <v>-0.1</v>
      </c>
      <c r="B14" s="4">
        <v>-5.0876619999999997E-4</v>
      </c>
      <c r="C14" s="5"/>
      <c r="D14" s="1" t="s">
        <v>12</v>
      </c>
      <c r="E14" s="7">
        <f>F14</f>
        <v>0.48910819406861372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0.48910819406861372</v>
      </c>
      <c r="G14" s="5" t="s">
        <v>119</v>
      </c>
      <c r="H14" t="s">
        <v>120</v>
      </c>
      <c r="J14">
        <f t="shared" si="0"/>
        <v>-5.0876620000000001E-5</v>
      </c>
      <c r="K14" s="5">
        <f t="shared" si="1"/>
        <v>-25.000796068796067</v>
      </c>
      <c r="L14" s="1"/>
      <c r="M14">
        <f>E14</f>
        <v>0.48910819406861372</v>
      </c>
      <c r="N14" s="6">
        <f>MAX(E10:E12)/15</f>
        <v>1.4862552006552008</v>
      </c>
    </row>
    <row r="15" spans="1:16" x14ac:dyDescent="0.2">
      <c r="A15" s="4">
        <v>-0.125</v>
      </c>
      <c r="B15" s="4">
        <v>-5.2142659999999995E-4</v>
      </c>
      <c r="C15" s="5"/>
      <c r="D15" s="1" t="s">
        <v>13</v>
      </c>
      <c r="E15" s="3">
        <f>F15</f>
        <v>0.49855689420256499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0.49855689420256499</v>
      </c>
      <c r="G15" s="5" t="s">
        <v>115</v>
      </c>
      <c r="H15" t="s">
        <v>116</v>
      </c>
      <c r="J15">
        <f t="shared" si="0"/>
        <v>-6.5178324999999994E-5</v>
      </c>
      <c r="K15" s="5">
        <f t="shared" si="1"/>
        <v>-25.622928746928746</v>
      </c>
      <c r="L15" s="1"/>
      <c r="M15" s="6">
        <f>E15</f>
        <v>0.49855689420256499</v>
      </c>
      <c r="N15" s="6">
        <f>-MAX(E10:E12)/15</f>
        <v>-1.4862552006552008</v>
      </c>
    </row>
    <row r="16" spans="1:16" x14ac:dyDescent="0.2">
      <c r="A16" s="4">
        <v>-0.15</v>
      </c>
      <c r="B16" s="4">
        <v>-5.3373479999999996E-4</v>
      </c>
      <c r="C16" s="5"/>
      <c r="E16" s="3"/>
      <c r="J16">
        <f t="shared" si="0"/>
        <v>-8.0060219999999991E-5</v>
      </c>
      <c r="K16" s="5">
        <f t="shared" si="1"/>
        <v>-26.227754299754299</v>
      </c>
      <c r="L16" s="1"/>
      <c r="M16">
        <f>E15</f>
        <v>0.49855689420256499</v>
      </c>
      <c r="N16" s="6">
        <f>MAX(E10:E12)/15</f>
        <v>1.4862552006552008</v>
      </c>
    </row>
    <row r="17" spans="1:19" x14ac:dyDescent="0.2">
      <c r="A17" s="4">
        <v>-0.17499999999999999</v>
      </c>
      <c r="B17" s="4">
        <v>-5.4981870000000001E-4</v>
      </c>
      <c r="C17" s="25"/>
      <c r="D17" s="1" t="s">
        <v>14</v>
      </c>
      <c r="E17" s="9">
        <f>F17</f>
        <v>0.31763669617131085</v>
      </c>
      <c r="F17">
        <f>(-1)*MAX(J30:J91)/F11/E14</f>
        <v>0.31763669617131085</v>
      </c>
      <c r="G17" t="s">
        <v>117</v>
      </c>
      <c r="J17">
        <f t="shared" si="0"/>
        <v>-9.6218272500000001E-5</v>
      </c>
      <c r="K17" s="5">
        <f t="shared" si="1"/>
        <v>-27.018117936117935</v>
      </c>
      <c r="L17" s="1"/>
      <c r="N17" s="6"/>
    </row>
    <row r="18" spans="1:19" x14ac:dyDescent="0.2">
      <c r="A18" s="4">
        <v>-0.2</v>
      </c>
      <c r="B18" s="4">
        <v>-5.6076249999999998E-4</v>
      </c>
      <c r="C18" s="25"/>
      <c r="D18" s="1" t="s">
        <v>15</v>
      </c>
      <c r="E18" s="9">
        <f>F18</f>
        <v>0.32670628142108593</v>
      </c>
      <c r="F18">
        <f>(-1)*MAX(J91:J130)/F12/E15</f>
        <v>0.32670628142108593</v>
      </c>
      <c r="G18" t="s">
        <v>113</v>
      </c>
      <c r="J18">
        <f t="shared" si="0"/>
        <v>-1.121525E-4</v>
      </c>
      <c r="K18" s="5">
        <f t="shared" si="1"/>
        <v>-27.555896805896804</v>
      </c>
      <c r="L18" s="1" t="s">
        <v>25</v>
      </c>
      <c r="M18" s="5">
        <v>0</v>
      </c>
      <c r="N18" s="5">
        <f>INDEX(K30:K91,MATCH(MAX(J30:J91),J30:J91,0),1)</f>
        <v>-12.459975429975431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-5.7553970000000004E-4</v>
      </c>
      <c r="C19" s="25"/>
      <c r="D19" s="1"/>
      <c r="J19">
        <f t="shared" si="0"/>
        <v>-1.294964325E-4</v>
      </c>
      <c r="K19" s="5">
        <f t="shared" si="1"/>
        <v>-28.282049140049139</v>
      </c>
      <c r="L19" s="1"/>
      <c r="M19" s="5">
        <f>INDEX(A30:A91,MATCH(MAX(J30:J91),J30:J91,0),1)</f>
        <v>0.27500000000000002</v>
      </c>
      <c r="N19" s="5">
        <f>INDEX(K30:K91,MATCH(MAX(J30:J91),J30:J91,0),1)</f>
        <v>-12.459975429975431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-5.8611779999999999E-4</v>
      </c>
      <c r="C20" s="25"/>
      <c r="D20" s="1" t="s">
        <v>16</v>
      </c>
      <c r="E20" s="8">
        <f>F20</f>
        <v>3.4264932432432435E-2</v>
      </c>
      <c r="F20">
        <f>MAX(J30:J91)/D5/D7*1000</f>
        <v>3.4264932432432435E-2</v>
      </c>
      <c r="G20" t="s">
        <v>118</v>
      </c>
      <c r="J20">
        <f t="shared" si="0"/>
        <v>-1.4652945E-4</v>
      </c>
      <c r="K20" s="5">
        <f t="shared" si="1"/>
        <v>-28.801857493857494</v>
      </c>
      <c r="M20" s="5">
        <f>INDEX(A30:A91,MATCH(MAX(J30:J91),J30:J91,0),1)</f>
        <v>0.27500000000000002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-6.0136269999999995E-4</v>
      </c>
      <c r="C21" s="25"/>
      <c r="D21" s="1" t="s">
        <v>17</v>
      </c>
      <c r="E21" s="8">
        <f>F21</f>
        <v>3.3829770270270274E-2</v>
      </c>
      <c r="F21">
        <f>MAX(J91:J130)/D5/D7*1000</f>
        <v>3.3829770270270274E-2</v>
      </c>
      <c r="G21" t="s">
        <v>114</v>
      </c>
      <c r="J21">
        <f t="shared" si="0"/>
        <v>-1.6537474249999999E-4</v>
      </c>
      <c r="K21" s="5">
        <f t="shared" si="1"/>
        <v>-29.550992628992624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-6.1435890000000005E-4</v>
      </c>
      <c r="C22" s="5"/>
      <c r="J22">
        <f t="shared" si="0"/>
        <v>-1.8430767000000002E-4</v>
      </c>
      <c r="K22" s="5">
        <f t="shared" si="1"/>
        <v>-30.189626535626537</v>
      </c>
      <c r="M22" s="5">
        <v>0</v>
      </c>
      <c r="N22" s="5">
        <f>INDEX(K91:K130,MATCH(MAX(J91:J130),J91:J130,0),1)</f>
        <v>-12.301734643734642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-6.2750269999999996E-4</v>
      </c>
      <c r="C23" s="5"/>
      <c r="D23" s="1" t="s">
        <v>43</v>
      </c>
      <c r="E23" s="24">
        <f>E11*E14*E17/D5-E20</f>
        <v>0</v>
      </c>
      <c r="J23">
        <f t="shared" si="0"/>
        <v>-2.0393837750000001E-4</v>
      </c>
      <c r="K23" s="5">
        <f t="shared" si="1"/>
        <v>-30.835513513513511</v>
      </c>
      <c r="M23" s="5">
        <f>INDEX(A91:A130,MATCH(MAX(J91:J130),J91:J130,0),1)</f>
        <v>0.27500000000000002</v>
      </c>
      <c r="N23" s="5">
        <f>INDEX(K91:K130,MATCH(MAX(J91:J130),J91:J130,0),1)</f>
        <v>-12.301734643734642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-6.384235E-4</v>
      </c>
      <c r="C24" s="5"/>
      <c r="E24" s="24">
        <f>E12*E15*E18/D5-E21</f>
        <v>0</v>
      </c>
      <c r="J24">
        <f t="shared" si="0"/>
        <v>-2.2344822499999997E-4</v>
      </c>
      <c r="K24" s="5">
        <f t="shared" si="1"/>
        <v>-31.372162162162162</v>
      </c>
      <c r="M24" s="5">
        <f>INDEX(A91:A130,MATCH(MAX(J91:J130),J91:J130,0),1)</f>
        <v>0.27500000000000002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-6.5094519999999996E-4</v>
      </c>
      <c r="C25" s="26"/>
      <c r="J25">
        <f t="shared" si="0"/>
        <v>-2.4410444999999997E-4</v>
      </c>
      <c r="K25" s="5">
        <f t="shared" si="1"/>
        <v>-31.987479115479115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-6.6365990000000002E-4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-2.6546396000000003E-4</v>
      </c>
      <c r="K26" s="5">
        <f t="shared" si="1"/>
        <v>-32.612280098280095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-6.7232809999999996E-4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-2.8573944249999999E-4</v>
      </c>
      <c r="K27" s="5">
        <f t="shared" si="1"/>
        <v>-33.038235872235873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-6.8910260000000002E-4</v>
      </c>
      <c r="C28" s="5"/>
      <c r="J28">
        <f t="shared" si="0"/>
        <v>-3.1009617000000002E-4</v>
      </c>
      <c r="K28" s="5">
        <f t="shared" si="1"/>
        <v>-33.862535626535625</v>
      </c>
    </row>
    <row r="29" spans="1:19" x14ac:dyDescent="0.2">
      <c r="A29" s="4">
        <v>-0.47499999999999998</v>
      </c>
      <c r="B29" s="4">
        <v>-6.9971360000000002E-4</v>
      </c>
      <c r="C29" s="5"/>
      <c r="J29">
        <f t="shared" si="0"/>
        <v>-3.3236395999999997E-4</v>
      </c>
      <c r="K29" s="5">
        <f t="shared" si="1"/>
        <v>-34.383960687960688</v>
      </c>
    </row>
    <row r="30" spans="1:19" x14ac:dyDescent="0.2">
      <c r="A30" s="4">
        <v>-0.5</v>
      </c>
      <c r="B30" s="4">
        <v>-7.1564009999999995E-4</v>
      </c>
      <c r="C30" s="5"/>
      <c r="J30">
        <f t="shared" si="0"/>
        <v>-3.5782004999999998E-4</v>
      </c>
      <c r="K30" s="5">
        <f t="shared" si="1"/>
        <v>-35.166589680589681</v>
      </c>
    </row>
    <row r="31" spans="1:19" x14ac:dyDescent="0.2">
      <c r="A31" s="4">
        <v>-0.5</v>
      </c>
      <c r="B31" s="4">
        <v>-7.1413759999999998E-4</v>
      </c>
      <c r="C31" s="5"/>
      <c r="J31">
        <f t="shared" si="0"/>
        <v>-3.5706879999999999E-4</v>
      </c>
      <c r="K31" s="5">
        <f t="shared" si="1"/>
        <v>-35.092756756756756</v>
      </c>
    </row>
    <row r="32" spans="1:19" x14ac:dyDescent="0.2">
      <c r="A32" s="4">
        <v>-0.47499999999999998</v>
      </c>
      <c r="B32" s="4">
        <v>-7.0660340000000001E-4</v>
      </c>
      <c r="C32" s="5"/>
      <c r="J32">
        <f t="shared" si="0"/>
        <v>-3.3563661499999998E-4</v>
      </c>
      <c r="K32" s="5">
        <f t="shared" si="1"/>
        <v>-34.722525798525801</v>
      </c>
    </row>
    <row r="33" spans="1:11" x14ac:dyDescent="0.2">
      <c r="A33" s="4">
        <v>-0.45</v>
      </c>
      <c r="B33" s="4">
        <v>-6.9768849999999997E-4</v>
      </c>
      <c r="C33" s="5"/>
      <c r="J33">
        <f t="shared" si="0"/>
        <v>-3.13959825E-4</v>
      </c>
      <c r="K33" s="5">
        <f t="shared" si="1"/>
        <v>-34.284447174447173</v>
      </c>
    </row>
    <row r="34" spans="1:11" x14ac:dyDescent="0.2">
      <c r="A34" s="4">
        <v>-0.42499999999999999</v>
      </c>
      <c r="B34" s="4">
        <v>-6.8214179999999999E-4</v>
      </c>
      <c r="C34" s="5"/>
      <c r="J34">
        <f t="shared" si="0"/>
        <v>-2.8991026499999997E-4</v>
      </c>
      <c r="K34" s="5">
        <f t="shared" si="1"/>
        <v>-33.520481572481572</v>
      </c>
    </row>
    <row r="35" spans="1:11" x14ac:dyDescent="0.2">
      <c r="A35" s="4">
        <v>-0.4</v>
      </c>
      <c r="B35" s="4">
        <v>-6.6946379999999997E-4</v>
      </c>
      <c r="C35" s="5"/>
      <c r="J35">
        <f t="shared" si="0"/>
        <v>-2.6778552000000002E-4</v>
      </c>
      <c r="K35" s="5">
        <f t="shared" si="1"/>
        <v>-32.897484029484026</v>
      </c>
    </row>
    <row r="36" spans="1:11" x14ac:dyDescent="0.2">
      <c r="A36" s="4">
        <v>-0.375</v>
      </c>
      <c r="B36" s="4">
        <v>-6.5845059999999997E-4</v>
      </c>
      <c r="C36" s="5"/>
      <c r="J36">
        <f t="shared" si="0"/>
        <v>-2.46918975E-4</v>
      </c>
      <c r="K36" s="5">
        <f t="shared" si="1"/>
        <v>-32.356294840294844</v>
      </c>
    </row>
    <row r="37" spans="1:11" x14ac:dyDescent="0.2">
      <c r="A37" s="4">
        <v>-0.35</v>
      </c>
      <c r="B37" s="4">
        <v>-6.4486030000000002E-4</v>
      </c>
      <c r="C37" s="5"/>
      <c r="J37">
        <f t="shared" si="0"/>
        <v>-2.2570110499999999E-4</v>
      </c>
      <c r="K37" s="5">
        <f t="shared" si="1"/>
        <v>-31.688466830466833</v>
      </c>
    </row>
    <row r="38" spans="1:11" x14ac:dyDescent="0.2">
      <c r="A38" s="4">
        <v>-0.32500000000000001</v>
      </c>
      <c r="B38" s="4">
        <v>-6.3240210000000004E-4</v>
      </c>
      <c r="C38" s="5"/>
      <c r="J38">
        <f t="shared" si="0"/>
        <v>-2.0553068250000003E-4</v>
      </c>
      <c r="K38" s="5">
        <f t="shared" si="1"/>
        <v>-31.076270270270275</v>
      </c>
    </row>
    <row r="39" spans="1:11" x14ac:dyDescent="0.2">
      <c r="A39" s="4">
        <v>-0.3</v>
      </c>
      <c r="B39" s="4">
        <v>-6.1472540000000002E-4</v>
      </c>
      <c r="C39" s="5"/>
      <c r="J39">
        <f t="shared" si="0"/>
        <v>-1.8441762E-4</v>
      </c>
      <c r="K39" s="5">
        <f t="shared" si="1"/>
        <v>-30.207636363636361</v>
      </c>
    </row>
    <row r="40" spans="1:11" x14ac:dyDescent="0.2">
      <c r="A40" s="4">
        <v>-0.27500000000000002</v>
      </c>
      <c r="B40" s="4">
        <v>-6.0409820000000003E-4</v>
      </c>
      <c r="C40" s="5"/>
      <c r="J40">
        <f t="shared" si="0"/>
        <v>-1.6612700500000002E-4</v>
      </c>
      <c r="K40" s="5">
        <f t="shared" si="1"/>
        <v>-29.685415233415235</v>
      </c>
    </row>
    <row r="41" spans="1:11" x14ac:dyDescent="0.2">
      <c r="A41" s="4">
        <v>-0.25</v>
      </c>
      <c r="B41" s="4">
        <v>-5.9000879999999999E-4</v>
      </c>
      <c r="C41" s="5"/>
      <c r="J41">
        <f t="shared" si="0"/>
        <v>-1.475022E-4</v>
      </c>
      <c r="K41" s="5">
        <f t="shared" si="1"/>
        <v>-28.993061425061423</v>
      </c>
    </row>
    <row r="42" spans="1:11" x14ac:dyDescent="0.2">
      <c r="A42" s="4">
        <v>-0.22500000000000001</v>
      </c>
      <c r="B42" s="4">
        <v>-5.7825279999999997E-4</v>
      </c>
      <c r="C42" s="5"/>
      <c r="J42">
        <f t="shared" si="0"/>
        <v>-1.3010687999999998E-4</v>
      </c>
      <c r="K42" s="5">
        <f t="shared" si="1"/>
        <v>-28.415371007371007</v>
      </c>
    </row>
    <row r="43" spans="1:11" x14ac:dyDescent="0.2">
      <c r="A43" s="4">
        <v>-0.2</v>
      </c>
      <c r="B43" s="4">
        <v>-5.6149819999999997E-4</v>
      </c>
      <c r="C43" s="5"/>
      <c r="J43">
        <f t="shared" si="0"/>
        <v>-1.1229963999999999E-4</v>
      </c>
      <c r="K43" s="5">
        <f t="shared" si="1"/>
        <v>-27.592049140049138</v>
      </c>
    </row>
    <row r="44" spans="1:11" x14ac:dyDescent="0.2">
      <c r="A44" s="4">
        <v>-0.17499999999999999</v>
      </c>
      <c r="B44" s="4">
        <v>-5.4790389999999996E-4</v>
      </c>
      <c r="C44" s="5"/>
      <c r="J44">
        <f t="shared" si="0"/>
        <v>-9.5883182499999992E-5</v>
      </c>
      <c r="K44" s="5">
        <f t="shared" si="1"/>
        <v>-26.924024570024571</v>
      </c>
    </row>
    <row r="45" spans="1:11" x14ac:dyDescent="0.2">
      <c r="A45" s="4">
        <v>-0.15</v>
      </c>
      <c r="B45" s="4">
        <v>-5.342891E-4</v>
      </c>
      <c r="C45" s="5"/>
      <c r="J45">
        <f t="shared" si="0"/>
        <v>-8.0143365E-5</v>
      </c>
      <c r="K45" s="5">
        <f t="shared" si="1"/>
        <v>-26.254992628992628</v>
      </c>
    </row>
    <row r="46" spans="1:11" x14ac:dyDescent="0.2">
      <c r="A46" s="4">
        <v>-0.125</v>
      </c>
      <c r="B46" s="4">
        <v>-5.2248910000000004E-4</v>
      </c>
      <c r="C46" s="5"/>
      <c r="J46">
        <f t="shared" si="0"/>
        <v>-6.5311137500000005E-5</v>
      </c>
      <c r="K46" s="5">
        <f t="shared" si="1"/>
        <v>-25.675140049140051</v>
      </c>
    </row>
    <row r="47" spans="1:11" x14ac:dyDescent="0.2">
      <c r="A47" s="4">
        <v>-0.1</v>
      </c>
      <c r="B47" s="4">
        <v>-5.0875400000000004E-4</v>
      </c>
      <c r="C47" s="5"/>
      <c r="J47">
        <f t="shared" si="0"/>
        <v>-5.0875400000000004E-5</v>
      </c>
      <c r="K47" s="5">
        <f t="shared" si="1"/>
        <v>-25.000196560196564</v>
      </c>
    </row>
    <row r="48" spans="1:11" x14ac:dyDescent="0.2">
      <c r="A48" s="4">
        <v>-7.4999999999999997E-2</v>
      </c>
      <c r="B48" s="4">
        <v>-4.9845949999999999E-4</v>
      </c>
      <c r="C48" s="5"/>
      <c r="J48">
        <f t="shared" si="0"/>
        <v>-3.7384462499999995E-5</v>
      </c>
      <c r="K48" s="5">
        <f t="shared" si="1"/>
        <v>-24.494324324324324</v>
      </c>
    </row>
    <row r="49" spans="1:11" x14ac:dyDescent="0.2">
      <c r="A49" s="4">
        <v>-0.05</v>
      </c>
      <c r="B49" s="4">
        <v>-4.7839740000000001E-4</v>
      </c>
      <c r="C49" s="5"/>
      <c r="J49">
        <f t="shared" si="0"/>
        <v>-2.3919870000000002E-5</v>
      </c>
      <c r="K49" s="5">
        <f t="shared" si="1"/>
        <v>-23.508471744471745</v>
      </c>
    </row>
    <row r="50" spans="1:11" x14ac:dyDescent="0.2">
      <c r="A50" s="4">
        <v>-2.5000000000000001E-2</v>
      </c>
      <c r="B50" s="4">
        <v>-4.6609679999999999E-4</v>
      </c>
      <c r="C50" s="5"/>
      <c r="J50">
        <f t="shared" si="0"/>
        <v>-1.165242E-5</v>
      </c>
      <c r="K50" s="5">
        <f t="shared" si="1"/>
        <v>-22.904019656019656</v>
      </c>
    </row>
    <row r="51" spans="1:11" x14ac:dyDescent="0.2">
      <c r="A51" s="4">
        <v>0</v>
      </c>
      <c r="B51" s="4">
        <v>-4.4882670000000001E-4</v>
      </c>
      <c r="C51" s="5"/>
      <c r="J51">
        <f t="shared" si="0"/>
        <v>0</v>
      </c>
      <c r="K51" s="5">
        <f t="shared" si="1"/>
        <v>-22.055366093366093</v>
      </c>
    </row>
    <row r="52" spans="1:11" x14ac:dyDescent="0.2">
      <c r="A52" s="4">
        <v>2.5000000000000001E-2</v>
      </c>
      <c r="B52" s="4">
        <v>-4.339996E-4</v>
      </c>
      <c r="C52" s="5"/>
      <c r="J52">
        <f t="shared" si="0"/>
        <v>1.084999E-5</v>
      </c>
      <c r="K52" s="5">
        <f t="shared" si="1"/>
        <v>-21.32676167076167</v>
      </c>
    </row>
    <row r="53" spans="1:11" x14ac:dyDescent="0.2">
      <c r="A53" s="4">
        <v>0.05</v>
      </c>
      <c r="B53" s="4">
        <v>-4.1976120000000001E-4</v>
      </c>
      <c r="C53" s="5"/>
      <c r="J53">
        <f t="shared" si="0"/>
        <v>2.098806E-5</v>
      </c>
      <c r="K53" s="5">
        <f t="shared" si="1"/>
        <v>-20.627085995085995</v>
      </c>
    </row>
    <row r="54" spans="1:11" x14ac:dyDescent="0.2">
      <c r="A54" s="4">
        <v>7.4999999999999997E-2</v>
      </c>
      <c r="B54" s="4">
        <v>-4.0459829999999998E-4</v>
      </c>
      <c r="C54" s="5"/>
      <c r="J54">
        <f t="shared" si="0"/>
        <v>3.0344872499999996E-5</v>
      </c>
      <c r="K54" s="5">
        <f t="shared" si="1"/>
        <v>-19.881980343980342</v>
      </c>
    </row>
    <row r="55" spans="1:11" x14ac:dyDescent="0.2">
      <c r="A55" s="4">
        <v>0.1</v>
      </c>
      <c r="B55" s="4">
        <v>-3.8715739999999998E-4</v>
      </c>
      <c r="C55" s="5"/>
      <c r="J55">
        <f t="shared" si="0"/>
        <v>3.8715740000000002E-5</v>
      </c>
      <c r="K55" s="5">
        <f t="shared" si="1"/>
        <v>-19.024933660933659</v>
      </c>
    </row>
    <row r="56" spans="1:11" x14ac:dyDescent="0.2">
      <c r="A56" s="4">
        <v>0.125</v>
      </c>
      <c r="B56" s="4">
        <v>-3.7108870000000002E-4</v>
      </c>
      <c r="C56" s="5"/>
      <c r="J56">
        <f t="shared" si="0"/>
        <v>4.6386087500000002E-5</v>
      </c>
      <c r="K56" s="5">
        <f t="shared" si="1"/>
        <v>-18.235316953316953</v>
      </c>
    </row>
    <row r="57" spans="1:11" x14ac:dyDescent="0.2">
      <c r="A57" s="4">
        <v>0.15</v>
      </c>
      <c r="B57" s="4">
        <v>-3.5115809999999999E-4</v>
      </c>
      <c r="C57" s="5"/>
      <c r="J57">
        <f t="shared" si="0"/>
        <v>5.2673714999999998E-5</v>
      </c>
      <c r="K57" s="5">
        <f t="shared" si="1"/>
        <v>-17.25592628992629</v>
      </c>
    </row>
    <row r="58" spans="1:11" x14ac:dyDescent="0.2">
      <c r="A58" s="4">
        <v>0.17499999999999999</v>
      </c>
      <c r="B58" s="4">
        <v>-3.3563290000000002E-4</v>
      </c>
      <c r="C58" s="5"/>
      <c r="J58">
        <f t="shared" si="0"/>
        <v>5.8735757500000001E-5</v>
      </c>
      <c r="K58" s="5">
        <f t="shared" si="1"/>
        <v>-16.493017199017199</v>
      </c>
    </row>
    <row r="59" spans="1:11" x14ac:dyDescent="0.2">
      <c r="A59" s="4">
        <v>0.2</v>
      </c>
      <c r="B59" s="4">
        <v>-3.1618549999999998E-4</v>
      </c>
      <c r="C59" s="5"/>
      <c r="J59">
        <f t="shared" si="0"/>
        <v>6.3237099999999998E-5</v>
      </c>
      <c r="K59" s="5">
        <f t="shared" si="1"/>
        <v>-15.537371007371005</v>
      </c>
    </row>
    <row r="60" spans="1:11" x14ac:dyDescent="0.2">
      <c r="A60" s="4">
        <v>0.22500000000000001</v>
      </c>
      <c r="B60" s="4">
        <v>-2.9800390000000001E-4</v>
      </c>
      <c r="C60" s="5"/>
      <c r="J60">
        <f t="shared" si="0"/>
        <v>6.7050877500000007E-5</v>
      </c>
      <c r="K60" s="5">
        <f t="shared" si="1"/>
        <v>-14.64392628992629</v>
      </c>
    </row>
    <row r="61" spans="1:11" x14ac:dyDescent="0.2">
      <c r="A61" s="4">
        <v>0.25</v>
      </c>
      <c r="B61" s="4">
        <v>-2.7528820000000001E-4</v>
      </c>
      <c r="C61" s="5"/>
      <c r="J61">
        <f t="shared" si="0"/>
        <v>6.8822050000000003E-5</v>
      </c>
      <c r="K61" s="5">
        <f t="shared" si="1"/>
        <v>-13.527675675675678</v>
      </c>
    </row>
    <row r="62" spans="1:11" x14ac:dyDescent="0.2">
      <c r="A62" s="4">
        <v>0.27500000000000002</v>
      </c>
      <c r="B62" s="4">
        <v>-2.5356050000000001E-4</v>
      </c>
      <c r="C62" s="5"/>
      <c r="J62">
        <f t="shared" si="0"/>
        <v>6.9729137500000016E-5</v>
      </c>
      <c r="K62" s="5">
        <f t="shared" si="1"/>
        <v>-12.459975429975431</v>
      </c>
    </row>
    <row r="63" spans="1:11" x14ac:dyDescent="0.2">
      <c r="A63" s="4">
        <v>0.3</v>
      </c>
      <c r="B63" s="4">
        <v>-2.2858159999999999E-4</v>
      </c>
      <c r="C63" s="5"/>
      <c r="J63">
        <f t="shared" si="0"/>
        <v>6.8574479999999991E-5</v>
      </c>
      <c r="K63" s="5">
        <f t="shared" si="1"/>
        <v>-11.232511056511056</v>
      </c>
    </row>
    <row r="64" spans="1:11" x14ac:dyDescent="0.2">
      <c r="A64" s="4">
        <v>0.32500000000000001</v>
      </c>
      <c r="B64" s="4">
        <v>-2.0532809999999999E-4</v>
      </c>
      <c r="C64" s="5"/>
      <c r="J64">
        <f t="shared" si="0"/>
        <v>6.6731632500000002E-5</v>
      </c>
      <c r="K64" s="5">
        <f t="shared" si="1"/>
        <v>-10.089832923832923</v>
      </c>
    </row>
    <row r="65" spans="1:11" x14ac:dyDescent="0.2">
      <c r="A65" s="4">
        <v>0.35</v>
      </c>
      <c r="B65" s="4">
        <v>-1.8085670000000001E-4</v>
      </c>
      <c r="C65" s="5"/>
      <c r="J65">
        <f t="shared" si="0"/>
        <v>6.3299845000000003E-5</v>
      </c>
      <c r="K65" s="5">
        <f t="shared" si="1"/>
        <v>-8.8873071253071263</v>
      </c>
    </row>
    <row r="66" spans="1:11" x14ac:dyDescent="0.2">
      <c r="A66" s="4">
        <v>0.375</v>
      </c>
      <c r="B66" s="4">
        <v>-1.5272180000000001E-4</v>
      </c>
      <c r="C66" s="5"/>
      <c r="J66">
        <f t="shared" si="0"/>
        <v>5.7270674999999999E-5</v>
      </c>
      <c r="K66" s="5">
        <f t="shared" si="1"/>
        <v>-7.5047567567567572</v>
      </c>
    </row>
    <row r="67" spans="1:11" x14ac:dyDescent="0.2">
      <c r="A67" s="4">
        <v>0.4</v>
      </c>
      <c r="B67" s="4">
        <v>-1.2296480000000001E-4</v>
      </c>
      <c r="C67" s="5"/>
      <c r="J67">
        <f t="shared" si="0"/>
        <v>4.9185920000000008E-5</v>
      </c>
      <c r="K67" s="5">
        <f t="shared" si="1"/>
        <v>-6.0424963144963151</v>
      </c>
    </row>
    <row r="68" spans="1:11" x14ac:dyDescent="0.2">
      <c r="A68" s="4">
        <v>0.42499999999999999</v>
      </c>
      <c r="B68" s="4">
        <v>-9.2071609999999995E-5</v>
      </c>
      <c r="C68" s="5"/>
      <c r="J68">
        <f t="shared" si="0"/>
        <v>3.9130434249999999E-5</v>
      </c>
      <c r="K68" s="5">
        <f t="shared" si="1"/>
        <v>-4.5244034398034394</v>
      </c>
    </row>
    <row r="69" spans="1:11" x14ac:dyDescent="0.2">
      <c r="A69" s="4">
        <v>0.45</v>
      </c>
      <c r="B69" s="4">
        <v>-5.7181439999999997E-5</v>
      </c>
      <c r="C69" s="5"/>
      <c r="J69">
        <f t="shared" si="0"/>
        <v>2.5731648000000001E-5</v>
      </c>
      <c r="K69" s="5">
        <f t="shared" si="1"/>
        <v>-2.8098987714987715</v>
      </c>
    </row>
    <row r="70" spans="1:11" x14ac:dyDescent="0.2">
      <c r="A70" s="4">
        <v>0.47499999999999998</v>
      </c>
      <c r="B70" s="4">
        <v>-2.1357429999999999E-5</v>
      </c>
      <c r="C70" s="5"/>
      <c r="J70">
        <f t="shared" si="0"/>
        <v>1.0144779249999998E-5</v>
      </c>
      <c r="K70" s="5">
        <f t="shared" si="1"/>
        <v>-1.0495051597051597</v>
      </c>
    </row>
    <row r="71" spans="1:11" x14ac:dyDescent="0.2">
      <c r="A71" s="4">
        <v>0.5</v>
      </c>
      <c r="B71" s="4">
        <v>1.648836E-5</v>
      </c>
      <c r="C71" s="5"/>
      <c r="J71">
        <f t="shared" si="0"/>
        <v>-8.2441800000000001E-6</v>
      </c>
      <c r="K71" s="5">
        <f t="shared" si="1"/>
        <v>0.81023882063882069</v>
      </c>
    </row>
    <row r="72" spans="1:11" x14ac:dyDescent="0.2">
      <c r="A72" s="4">
        <v>0.52500000000000002</v>
      </c>
      <c r="B72" s="4">
        <v>5.6694390000000003E-5</v>
      </c>
      <c r="C72" s="5"/>
      <c r="J72">
        <f t="shared" si="0"/>
        <v>-2.9764554750000004E-5</v>
      </c>
      <c r="K72" s="5">
        <f t="shared" si="1"/>
        <v>2.7859651105651109</v>
      </c>
    </row>
    <row r="73" spans="1:11" x14ac:dyDescent="0.2">
      <c r="A73" s="4">
        <v>0.55000000000000004</v>
      </c>
      <c r="B73" s="4">
        <v>9.8783910000000002E-5</v>
      </c>
      <c r="C73" s="5"/>
      <c r="J73">
        <f t="shared" si="0"/>
        <v>-5.4331150500000007E-5</v>
      </c>
      <c r="K73" s="5">
        <f t="shared" si="1"/>
        <v>4.8542461916461921</v>
      </c>
    </row>
    <row r="74" spans="1:11" x14ac:dyDescent="0.2">
      <c r="A74" s="4">
        <v>0.57499999999999996</v>
      </c>
      <c r="B74" s="4">
        <v>1.4294620000000001E-4</v>
      </c>
      <c r="C74" s="5"/>
      <c r="J74">
        <f t="shared" ref="J74:J137" si="2">-(B74*A74)</f>
        <v>-8.2194065000000004E-5</v>
      </c>
      <c r="K74" s="5">
        <f t="shared" ref="K74:K137" si="3">B74*1000/$D$7</f>
        <v>7.0243832923832938</v>
      </c>
    </row>
    <row r="75" spans="1:11" x14ac:dyDescent="0.2">
      <c r="A75" s="4">
        <v>0.6</v>
      </c>
      <c r="B75" s="4">
        <v>1.8934910000000001E-4</v>
      </c>
      <c r="C75" s="5"/>
      <c r="J75">
        <f t="shared" si="2"/>
        <v>-1.1360946000000001E-4</v>
      </c>
      <c r="K75" s="5">
        <f t="shared" si="3"/>
        <v>9.3046240786240801</v>
      </c>
    </row>
    <row r="76" spans="1:11" x14ac:dyDescent="0.2">
      <c r="A76" s="4">
        <v>0.625</v>
      </c>
      <c r="B76" s="4">
        <v>2.3761149999999999E-4</v>
      </c>
      <c r="C76" s="5"/>
      <c r="J76">
        <f t="shared" si="2"/>
        <v>-1.4850718749999999E-4</v>
      </c>
      <c r="K76" s="5">
        <f t="shared" si="3"/>
        <v>11.676240786240786</v>
      </c>
    </row>
    <row r="77" spans="1:11" x14ac:dyDescent="0.2">
      <c r="A77" s="4">
        <v>0.65</v>
      </c>
      <c r="B77" s="4">
        <v>2.875555E-4</v>
      </c>
      <c r="C77" s="5"/>
      <c r="J77">
        <f t="shared" si="2"/>
        <v>-1.86911075E-4</v>
      </c>
      <c r="K77" s="5">
        <f t="shared" si="3"/>
        <v>14.130491400491401</v>
      </c>
    </row>
    <row r="78" spans="1:11" x14ac:dyDescent="0.2">
      <c r="A78" s="4">
        <v>0.67500000000000004</v>
      </c>
      <c r="B78" s="4">
        <v>3.396661E-4</v>
      </c>
      <c r="C78" s="5"/>
      <c r="J78">
        <f t="shared" si="2"/>
        <v>-2.2927461750000001E-4</v>
      </c>
      <c r="K78" s="5">
        <f t="shared" si="3"/>
        <v>16.691208845208845</v>
      </c>
    </row>
    <row r="79" spans="1:11" x14ac:dyDescent="0.2">
      <c r="A79" s="4">
        <v>0.7</v>
      </c>
      <c r="B79" s="4">
        <v>3.933176E-4</v>
      </c>
      <c r="C79" s="5"/>
      <c r="J79">
        <f t="shared" si="2"/>
        <v>-2.7532231999999996E-4</v>
      </c>
      <c r="K79" s="5">
        <f t="shared" si="3"/>
        <v>19.327646191646192</v>
      </c>
    </row>
    <row r="80" spans="1:11" x14ac:dyDescent="0.2">
      <c r="A80" s="4">
        <v>0.72499999999999998</v>
      </c>
      <c r="B80" s="4">
        <v>4.4844680000000002E-4</v>
      </c>
      <c r="C80" s="5"/>
      <c r="J80">
        <f t="shared" si="2"/>
        <v>-3.2512392999999999E-4</v>
      </c>
      <c r="K80" s="5">
        <f t="shared" si="3"/>
        <v>22.03669778869779</v>
      </c>
    </row>
    <row r="81" spans="1:11" x14ac:dyDescent="0.2">
      <c r="A81" s="4">
        <v>0.75</v>
      </c>
      <c r="B81" s="4">
        <v>5.0542689999999999E-4</v>
      </c>
      <c r="C81" s="5"/>
      <c r="J81">
        <f t="shared" si="2"/>
        <v>-3.7907017499999997E-4</v>
      </c>
      <c r="K81" s="5">
        <f t="shared" si="3"/>
        <v>24.836702702702702</v>
      </c>
    </row>
    <row r="82" spans="1:11" x14ac:dyDescent="0.2">
      <c r="A82" s="4">
        <v>0.77500000000000002</v>
      </c>
      <c r="B82" s="4">
        <v>5.6443010000000002E-4</v>
      </c>
      <c r="C82" s="5"/>
      <c r="J82">
        <f t="shared" si="2"/>
        <v>-4.3743332750000003E-4</v>
      </c>
      <c r="K82" s="5">
        <f t="shared" si="3"/>
        <v>27.736122850122854</v>
      </c>
    </row>
    <row r="83" spans="1:11" x14ac:dyDescent="0.2">
      <c r="A83" s="4">
        <v>0.8</v>
      </c>
      <c r="B83" s="4">
        <v>6.2361619999999997E-4</v>
      </c>
      <c r="C83" s="5"/>
      <c r="J83">
        <f t="shared" si="2"/>
        <v>-4.9889295999999998E-4</v>
      </c>
      <c r="K83" s="5">
        <f t="shared" si="3"/>
        <v>30.64453071253071</v>
      </c>
    </row>
    <row r="84" spans="1:11" x14ac:dyDescent="0.2">
      <c r="A84" s="4">
        <v>0.82499999999999996</v>
      </c>
      <c r="B84" s="4">
        <v>6.8537929999999995E-4</v>
      </c>
      <c r="C84" s="5"/>
      <c r="J84">
        <f t="shared" si="2"/>
        <v>-5.6543792249999991E-4</v>
      </c>
      <c r="K84" s="5">
        <f t="shared" si="3"/>
        <v>33.679572481572478</v>
      </c>
    </row>
    <row r="85" spans="1:11" x14ac:dyDescent="0.2">
      <c r="A85" s="4">
        <v>0.85</v>
      </c>
      <c r="B85" s="4">
        <v>7.4799290000000004E-4</v>
      </c>
      <c r="C85" s="5"/>
      <c r="J85">
        <f t="shared" si="2"/>
        <v>-6.35793965E-4</v>
      </c>
      <c r="K85" s="5">
        <f t="shared" si="3"/>
        <v>36.756407862407869</v>
      </c>
    </row>
    <row r="86" spans="1:11" x14ac:dyDescent="0.2">
      <c r="A86" s="4">
        <v>0.875</v>
      </c>
      <c r="B86" s="4">
        <v>8.1245890000000004E-4</v>
      </c>
      <c r="C86" s="5"/>
      <c r="J86">
        <f t="shared" si="2"/>
        <v>-7.1090153750000002E-4</v>
      </c>
      <c r="K86" s="5">
        <f t="shared" si="3"/>
        <v>39.924270270270277</v>
      </c>
    </row>
    <row r="87" spans="1:11" x14ac:dyDescent="0.2">
      <c r="A87" s="4">
        <v>0.9</v>
      </c>
      <c r="B87" s="4">
        <v>8.7754879999999997E-4</v>
      </c>
      <c r="C87" s="5"/>
      <c r="J87">
        <f t="shared" si="2"/>
        <v>-7.8979392000000002E-4</v>
      </c>
      <c r="K87" s="5">
        <f t="shared" si="3"/>
        <v>43.122791154791159</v>
      </c>
    </row>
    <row r="88" spans="1:11" x14ac:dyDescent="0.2">
      <c r="A88" s="4">
        <v>0.92500000000000004</v>
      </c>
      <c r="B88" s="4">
        <v>9.4495349999999996E-4</v>
      </c>
      <c r="C88" s="5"/>
      <c r="J88">
        <f t="shared" si="2"/>
        <v>-8.7408198750000003E-4</v>
      </c>
      <c r="K88" s="5">
        <f t="shared" si="3"/>
        <v>46.435061425061427</v>
      </c>
    </row>
    <row r="89" spans="1:11" x14ac:dyDescent="0.2">
      <c r="A89" s="4">
        <v>0.95</v>
      </c>
      <c r="B89" s="4">
        <v>1.0139249999999999E-3</v>
      </c>
      <c r="C89" s="5"/>
      <c r="J89">
        <f t="shared" si="2"/>
        <v>-9.6322874999999993E-4</v>
      </c>
      <c r="K89" s="5">
        <f t="shared" si="3"/>
        <v>49.824324324324323</v>
      </c>
    </row>
    <row r="90" spans="1:11" x14ac:dyDescent="0.2">
      <c r="A90" s="4">
        <v>0.97499999999999998</v>
      </c>
      <c r="B90" s="4">
        <v>1.0845130000000001E-3</v>
      </c>
      <c r="C90" s="5"/>
      <c r="J90">
        <f t="shared" si="2"/>
        <v>-1.057400175E-3</v>
      </c>
      <c r="K90" s="5">
        <f t="shared" si="3"/>
        <v>53.293022113022118</v>
      </c>
    </row>
    <row r="91" spans="1:11" x14ac:dyDescent="0.2">
      <c r="A91" s="4">
        <v>1</v>
      </c>
      <c r="B91" s="4">
        <v>1.155955E-3</v>
      </c>
      <c r="C91" s="5"/>
      <c r="J91">
        <f t="shared" si="2"/>
        <v>-1.155955E-3</v>
      </c>
      <c r="K91" s="5">
        <f t="shared" si="3"/>
        <v>56.803685503685507</v>
      </c>
    </row>
    <row r="92" spans="1:11" x14ac:dyDescent="0.2">
      <c r="A92" s="4">
        <v>1</v>
      </c>
      <c r="B92" s="4">
        <v>1.156888E-3</v>
      </c>
      <c r="C92" s="5"/>
      <c r="J92">
        <f t="shared" si="2"/>
        <v>-1.156888E-3</v>
      </c>
      <c r="K92" s="5">
        <f t="shared" si="3"/>
        <v>56.849533169533167</v>
      </c>
    </row>
    <row r="93" spans="1:11" x14ac:dyDescent="0.2">
      <c r="A93" s="4">
        <v>0.97499999999999998</v>
      </c>
      <c r="B93" s="4">
        <v>1.091086E-3</v>
      </c>
      <c r="C93" s="5"/>
      <c r="J93">
        <f t="shared" si="2"/>
        <v>-1.0638088499999999E-3</v>
      </c>
      <c r="K93" s="5">
        <f t="shared" si="3"/>
        <v>53.616019656019652</v>
      </c>
    </row>
    <row r="94" spans="1:11" x14ac:dyDescent="0.2">
      <c r="A94" s="4">
        <v>0.95</v>
      </c>
      <c r="B94" s="4">
        <v>1.0232069999999999E-3</v>
      </c>
      <c r="C94" s="5"/>
      <c r="J94">
        <f t="shared" si="2"/>
        <v>-9.7204664999999985E-4</v>
      </c>
      <c r="K94" s="5">
        <f t="shared" si="3"/>
        <v>50.280442260442257</v>
      </c>
    </row>
    <row r="95" spans="1:11" x14ac:dyDescent="0.2">
      <c r="A95" s="4">
        <v>0.92500000000000004</v>
      </c>
      <c r="B95" s="4">
        <v>9.5484110000000004E-4</v>
      </c>
      <c r="C95" s="5"/>
      <c r="J95">
        <f t="shared" si="2"/>
        <v>-8.8322801750000005E-4</v>
      </c>
      <c r="K95" s="5">
        <f t="shared" si="3"/>
        <v>46.920938574938575</v>
      </c>
    </row>
    <row r="96" spans="1:11" x14ac:dyDescent="0.2">
      <c r="A96" s="4">
        <v>0.9</v>
      </c>
      <c r="B96" s="4">
        <v>8.8866399999999995E-4</v>
      </c>
      <c r="C96" s="5"/>
      <c r="J96">
        <f t="shared" si="2"/>
        <v>-7.9979759999999997E-4</v>
      </c>
      <c r="K96" s="5">
        <f t="shared" si="3"/>
        <v>43.668992628992626</v>
      </c>
    </row>
    <row r="97" spans="1:11" x14ac:dyDescent="0.2">
      <c r="A97" s="4">
        <v>0.875</v>
      </c>
      <c r="B97" s="4">
        <v>8.2332650000000005E-4</v>
      </c>
      <c r="C97" s="5"/>
      <c r="J97">
        <f t="shared" si="2"/>
        <v>-7.2041068750000007E-4</v>
      </c>
      <c r="K97" s="5">
        <f t="shared" si="3"/>
        <v>40.45830466830467</v>
      </c>
    </row>
    <row r="98" spans="1:11" x14ac:dyDescent="0.2">
      <c r="A98" s="4">
        <v>0.85</v>
      </c>
      <c r="B98" s="4">
        <v>7.5876830000000004E-4</v>
      </c>
      <c r="C98" s="5"/>
      <c r="J98">
        <f t="shared" si="2"/>
        <v>-6.4495305499999997E-4</v>
      </c>
      <c r="K98" s="5">
        <f t="shared" si="3"/>
        <v>37.285911547911553</v>
      </c>
    </row>
    <row r="99" spans="1:11" x14ac:dyDescent="0.2">
      <c r="A99" s="4">
        <v>0.82499999999999996</v>
      </c>
      <c r="B99" s="4">
        <v>6.954083E-4</v>
      </c>
      <c r="C99" s="5"/>
      <c r="J99">
        <f t="shared" si="2"/>
        <v>-5.7371184749999994E-4</v>
      </c>
      <c r="K99" s="5">
        <f t="shared" si="3"/>
        <v>34.172398034398036</v>
      </c>
    </row>
    <row r="100" spans="1:11" x14ac:dyDescent="0.2">
      <c r="A100" s="4">
        <v>0.8</v>
      </c>
      <c r="B100" s="4">
        <v>6.3274239999999997E-4</v>
      </c>
      <c r="C100" s="5"/>
      <c r="J100">
        <f t="shared" si="2"/>
        <v>-5.0619391999999995E-4</v>
      </c>
      <c r="K100" s="5">
        <f t="shared" si="3"/>
        <v>31.092992628992626</v>
      </c>
    </row>
    <row r="101" spans="1:11" x14ac:dyDescent="0.2">
      <c r="A101" s="4">
        <v>0.77500000000000002</v>
      </c>
      <c r="B101" s="4">
        <v>5.7112959999999996E-4</v>
      </c>
      <c r="C101" s="5"/>
      <c r="J101">
        <f t="shared" si="2"/>
        <v>-4.4262543999999996E-4</v>
      </c>
      <c r="K101" s="5">
        <f t="shared" si="3"/>
        <v>28.065336609336612</v>
      </c>
    </row>
    <row r="102" spans="1:11" x14ac:dyDescent="0.2">
      <c r="A102" s="4">
        <v>0.75</v>
      </c>
      <c r="B102" s="4">
        <v>5.1114529999999995E-4</v>
      </c>
      <c r="C102" s="5"/>
      <c r="J102">
        <f t="shared" si="2"/>
        <v>-3.8335897499999999E-4</v>
      </c>
      <c r="K102" s="5">
        <f t="shared" si="3"/>
        <v>25.117705159705157</v>
      </c>
    </row>
    <row r="103" spans="1:11" x14ac:dyDescent="0.2">
      <c r="A103" s="4">
        <v>0.72499999999999998</v>
      </c>
      <c r="B103" s="4">
        <v>4.5254179999999999E-4</v>
      </c>
      <c r="C103" s="5"/>
      <c r="J103">
        <f t="shared" si="2"/>
        <v>-3.2809280499999997E-4</v>
      </c>
      <c r="K103" s="5">
        <f t="shared" si="3"/>
        <v>22.237926289926289</v>
      </c>
    </row>
    <row r="104" spans="1:11" x14ac:dyDescent="0.2">
      <c r="A104" s="4">
        <v>0.7</v>
      </c>
      <c r="B104" s="4">
        <v>3.951526E-4</v>
      </c>
      <c r="C104" s="5"/>
      <c r="J104">
        <f t="shared" si="2"/>
        <v>-2.7660681999999996E-4</v>
      </c>
      <c r="K104" s="5">
        <f t="shared" si="3"/>
        <v>19.417818181818184</v>
      </c>
    </row>
    <row r="105" spans="1:11" x14ac:dyDescent="0.2">
      <c r="A105" s="4">
        <v>0.67500000000000004</v>
      </c>
      <c r="B105" s="4">
        <v>3.3966980000000002E-4</v>
      </c>
      <c r="C105" s="5"/>
      <c r="J105">
        <f t="shared" si="2"/>
        <v>-2.2927711500000004E-4</v>
      </c>
      <c r="K105" s="5">
        <f t="shared" si="3"/>
        <v>16.691390663390663</v>
      </c>
    </row>
    <row r="106" spans="1:11" x14ac:dyDescent="0.2">
      <c r="A106" s="4">
        <v>0.65</v>
      </c>
      <c r="B106" s="4">
        <v>2.854059E-4</v>
      </c>
      <c r="C106" s="5"/>
      <c r="J106">
        <f t="shared" si="2"/>
        <v>-1.8551383500000002E-4</v>
      </c>
      <c r="K106" s="5">
        <f t="shared" si="3"/>
        <v>14.02485995085995</v>
      </c>
    </row>
    <row r="107" spans="1:11" x14ac:dyDescent="0.2">
      <c r="A107" s="4">
        <v>0.625</v>
      </c>
      <c r="B107" s="4">
        <v>2.329244E-4</v>
      </c>
      <c r="C107" s="5"/>
      <c r="J107">
        <f t="shared" si="2"/>
        <v>-1.4557774999999999E-4</v>
      </c>
      <c r="K107" s="5">
        <f t="shared" si="3"/>
        <v>11.445916461916463</v>
      </c>
    </row>
    <row r="108" spans="1:11" x14ac:dyDescent="0.2">
      <c r="A108" s="4">
        <v>0.6</v>
      </c>
      <c r="B108" s="4">
        <v>1.8249379999999999E-4</v>
      </c>
      <c r="C108" s="5"/>
      <c r="J108">
        <f t="shared" si="2"/>
        <v>-1.0949627999999999E-4</v>
      </c>
      <c r="K108" s="5">
        <f t="shared" si="3"/>
        <v>8.9677542997542989</v>
      </c>
    </row>
    <row r="109" spans="1:11" x14ac:dyDescent="0.2">
      <c r="A109" s="4">
        <v>0.57499999999999996</v>
      </c>
      <c r="B109" s="4">
        <v>1.3442329999999999E-4</v>
      </c>
      <c r="C109" s="5"/>
      <c r="J109">
        <f t="shared" si="2"/>
        <v>-7.7293397499999991E-5</v>
      </c>
      <c r="K109" s="5">
        <f t="shared" si="3"/>
        <v>6.6055675675675669</v>
      </c>
    </row>
    <row r="110" spans="1:11" x14ac:dyDescent="0.2">
      <c r="A110" s="4">
        <v>0.55000000000000004</v>
      </c>
      <c r="B110" s="4">
        <v>8.7986870000000001E-5</v>
      </c>
      <c r="C110" s="5"/>
      <c r="J110">
        <f t="shared" si="2"/>
        <v>-4.8392778500000007E-5</v>
      </c>
      <c r="K110" s="5">
        <f t="shared" si="3"/>
        <v>4.3236791154791154</v>
      </c>
    </row>
    <row r="111" spans="1:11" x14ac:dyDescent="0.2">
      <c r="A111" s="4">
        <v>0.52500000000000002</v>
      </c>
      <c r="B111" s="4">
        <v>4.4103919999999998E-5</v>
      </c>
      <c r="C111" s="5"/>
      <c r="J111">
        <f t="shared" si="2"/>
        <v>-2.3154557999999999E-5</v>
      </c>
      <c r="K111" s="5">
        <f t="shared" si="3"/>
        <v>2.1672687960687957</v>
      </c>
    </row>
    <row r="112" spans="1:11" x14ac:dyDescent="0.2">
      <c r="A112" s="4">
        <v>0.5</v>
      </c>
      <c r="B112" s="4">
        <v>2.1615570000000001E-6</v>
      </c>
      <c r="C112" s="5"/>
      <c r="J112">
        <f t="shared" si="2"/>
        <v>-1.0807785E-6</v>
      </c>
      <c r="K112" s="5">
        <f t="shared" si="3"/>
        <v>0.1062190171990172</v>
      </c>
    </row>
    <row r="113" spans="1:11" x14ac:dyDescent="0.2">
      <c r="A113" s="4">
        <v>0.47499999999999998</v>
      </c>
      <c r="B113" s="4">
        <v>-3.5284709999999998E-5</v>
      </c>
      <c r="C113" s="5"/>
      <c r="J113">
        <f t="shared" si="2"/>
        <v>1.6760237249999999E-5</v>
      </c>
      <c r="K113" s="5">
        <f t="shared" si="3"/>
        <v>-1.7338923832923832</v>
      </c>
    </row>
    <row r="114" spans="1:11" x14ac:dyDescent="0.2">
      <c r="A114" s="4">
        <v>0.45</v>
      </c>
      <c r="B114" s="4">
        <v>-7.0104740000000003E-5</v>
      </c>
      <c r="C114" s="5"/>
      <c r="J114">
        <f t="shared" si="2"/>
        <v>3.1547133000000005E-5</v>
      </c>
      <c r="K114" s="5">
        <f t="shared" si="3"/>
        <v>-3.4449503685503684</v>
      </c>
    </row>
    <row r="115" spans="1:11" x14ac:dyDescent="0.2">
      <c r="A115" s="4">
        <v>0.42499999999999999</v>
      </c>
      <c r="B115" s="4">
        <v>-1.029006E-4</v>
      </c>
      <c r="C115" s="5"/>
      <c r="J115">
        <f t="shared" si="2"/>
        <v>4.3732754999999999E-5</v>
      </c>
      <c r="K115" s="5">
        <f t="shared" si="3"/>
        <v>-5.0565405405405404</v>
      </c>
    </row>
    <row r="116" spans="1:11" x14ac:dyDescent="0.2">
      <c r="A116" s="4">
        <v>0.4</v>
      </c>
      <c r="B116" s="4">
        <v>-1.3245969999999999E-4</v>
      </c>
      <c r="C116" s="5"/>
      <c r="J116">
        <f t="shared" si="2"/>
        <v>5.2983879999999998E-5</v>
      </c>
      <c r="K116" s="5">
        <f t="shared" si="3"/>
        <v>-6.5090761670761665</v>
      </c>
    </row>
    <row r="117" spans="1:11" x14ac:dyDescent="0.2">
      <c r="A117" s="4">
        <v>0.375</v>
      </c>
      <c r="B117" s="4">
        <v>-1.604109E-4</v>
      </c>
      <c r="C117" s="5"/>
      <c r="J117">
        <f t="shared" si="2"/>
        <v>6.0154087499999996E-5</v>
      </c>
      <c r="K117" s="5">
        <f t="shared" si="3"/>
        <v>-7.8825995085995082</v>
      </c>
    </row>
    <row r="118" spans="1:11" x14ac:dyDescent="0.2">
      <c r="A118" s="4">
        <v>0.35</v>
      </c>
      <c r="B118" s="4">
        <v>-1.8396809999999999E-4</v>
      </c>
      <c r="C118" s="5"/>
      <c r="J118">
        <f t="shared" si="2"/>
        <v>6.4388834999999991E-5</v>
      </c>
      <c r="K118" s="5">
        <f t="shared" si="3"/>
        <v>-9.0402014742014742</v>
      </c>
    </row>
    <row r="119" spans="1:11" x14ac:dyDescent="0.2">
      <c r="A119" s="4">
        <v>0.32500000000000001</v>
      </c>
      <c r="B119" s="4">
        <v>-2.0839679999999999E-4</v>
      </c>
      <c r="C119" s="5"/>
      <c r="J119">
        <f t="shared" si="2"/>
        <v>6.7728959999999999E-5</v>
      </c>
      <c r="K119" s="5">
        <f t="shared" si="3"/>
        <v>-10.240628992628992</v>
      </c>
    </row>
    <row r="120" spans="1:11" x14ac:dyDescent="0.2">
      <c r="A120" s="4">
        <v>0.3</v>
      </c>
      <c r="B120" s="4">
        <v>-2.2860759999999999E-4</v>
      </c>
      <c r="C120" s="5"/>
      <c r="J120">
        <f t="shared" si="2"/>
        <v>6.8582279999999994E-5</v>
      </c>
      <c r="K120" s="5">
        <f t="shared" si="3"/>
        <v>-11.233788697788697</v>
      </c>
    </row>
    <row r="121" spans="1:11" x14ac:dyDescent="0.2">
      <c r="A121" s="4">
        <v>0.27500000000000002</v>
      </c>
      <c r="B121" s="4">
        <v>-2.5034029999999999E-4</v>
      </c>
      <c r="C121" s="5"/>
      <c r="J121">
        <f t="shared" si="2"/>
        <v>6.8843582500000008E-5</v>
      </c>
      <c r="K121" s="5">
        <f t="shared" si="3"/>
        <v>-12.301734643734642</v>
      </c>
    </row>
    <row r="122" spans="1:11" x14ac:dyDescent="0.2">
      <c r="A122" s="4">
        <v>0.25</v>
      </c>
      <c r="B122" s="4">
        <v>-2.6640540000000002E-4</v>
      </c>
      <c r="C122" s="5"/>
      <c r="J122">
        <f t="shared" si="2"/>
        <v>6.6601350000000006E-5</v>
      </c>
      <c r="K122" s="5">
        <f t="shared" si="3"/>
        <v>-13.091174447174447</v>
      </c>
    </row>
    <row r="123" spans="1:11" x14ac:dyDescent="0.2">
      <c r="A123" s="4">
        <v>0.22500000000000001</v>
      </c>
      <c r="B123" s="4">
        <v>-2.878143E-4</v>
      </c>
      <c r="C123" s="5"/>
      <c r="J123">
        <f t="shared" si="2"/>
        <v>6.4758217500000004E-5</v>
      </c>
      <c r="K123" s="5">
        <f t="shared" si="3"/>
        <v>-14.143208845208846</v>
      </c>
    </row>
    <row r="124" spans="1:11" x14ac:dyDescent="0.2">
      <c r="A124" s="4">
        <v>0.2</v>
      </c>
      <c r="B124" s="4">
        <v>-3.0307609999999998E-4</v>
      </c>
      <c r="C124" s="5"/>
      <c r="J124">
        <f t="shared" si="2"/>
        <v>6.0615219999999997E-5</v>
      </c>
      <c r="K124" s="5">
        <f t="shared" si="3"/>
        <v>-14.893174447174445</v>
      </c>
    </row>
    <row r="125" spans="1:11" x14ac:dyDescent="0.2">
      <c r="A125" s="4">
        <v>0.17499999999999999</v>
      </c>
      <c r="B125" s="4">
        <v>-3.1935230000000001E-4</v>
      </c>
      <c r="C125" s="5"/>
      <c r="J125">
        <f t="shared" si="2"/>
        <v>5.5886652499999995E-5</v>
      </c>
      <c r="K125" s="5">
        <f t="shared" si="3"/>
        <v>-15.692987714987716</v>
      </c>
    </row>
    <row r="126" spans="1:11" x14ac:dyDescent="0.2">
      <c r="A126" s="4">
        <v>0.15</v>
      </c>
      <c r="B126" s="4">
        <v>-3.3593300000000001E-4</v>
      </c>
      <c r="C126" s="5"/>
      <c r="J126">
        <f t="shared" si="2"/>
        <v>5.038995E-5</v>
      </c>
      <c r="K126" s="5">
        <f t="shared" si="3"/>
        <v>-16.50776412776413</v>
      </c>
    </row>
    <row r="127" spans="1:11" x14ac:dyDescent="0.2">
      <c r="A127" s="4">
        <v>0.125</v>
      </c>
      <c r="B127" s="4">
        <v>-3.5131319999999998E-4</v>
      </c>
      <c r="C127" s="5"/>
      <c r="J127">
        <f t="shared" si="2"/>
        <v>4.3914149999999997E-5</v>
      </c>
      <c r="K127" s="5">
        <f t="shared" si="3"/>
        <v>-17.26354791154791</v>
      </c>
    </row>
    <row r="128" spans="1:11" x14ac:dyDescent="0.2">
      <c r="A128" s="4">
        <v>0.1</v>
      </c>
      <c r="B128" s="4">
        <v>-3.6769649999999999E-4</v>
      </c>
      <c r="C128" s="5"/>
      <c r="J128">
        <f t="shared" si="2"/>
        <v>3.6769650000000005E-5</v>
      </c>
      <c r="K128" s="5">
        <f t="shared" si="3"/>
        <v>-18.068624078624076</v>
      </c>
    </row>
    <row r="129" spans="1:11" x14ac:dyDescent="0.2">
      <c r="A129" s="4">
        <v>7.4999999999999997E-2</v>
      </c>
      <c r="B129" s="4">
        <v>-3.8404040000000002E-4</v>
      </c>
      <c r="C129" s="5"/>
      <c r="J129">
        <f t="shared" si="2"/>
        <v>2.8803030000000001E-5</v>
      </c>
      <c r="K129" s="5">
        <f t="shared" si="3"/>
        <v>-18.871764127764127</v>
      </c>
    </row>
    <row r="130" spans="1:11" x14ac:dyDescent="0.2">
      <c r="A130" s="4">
        <v>0.05</v>
      </c>
      <c r="B130" s="4">
        <v>-3.9619600000000003E-4</v>
      </c>
      <c r="C130" s="5"/>
      <c r="J130">
        <f t="shared" si="2"/>
        <v>1.9809800000000001E-5</v>
      </c>
      <c r="K130" s="5">
        <f t="shared" si="3"/>
        <v>-19.469090909090912</v>
      </c>
    </row>
    <row r="131" spans="1:11" x14ac:dyDescent="0.2">
      <c r="A131" s="4">
        <v>2.5000000000000001E-2</v>
      </c>
      <c r="B131" s="4">
        <v>-4.0931730000000002E-4</v>
      </c>
      <c r="C131" s="5"/>
      <c r="J131">
        <f t="shared" si="2"/>
        <v>1.02329325E-5</v>
      </c>
      <c r="K131" s="5">
        <f t="shared" si="3"/>
        <v>-20.113872235872236</v>
      </c>
    </row>
    <row r="132" spans="1:11" x14ac:dyDescent="0.2">
      <c r="A132" s="4">
        <v>0</v>
      </c>
      <c r="B132" s="4">
        <v>-4.2266009999999998E-4</v>
      </c>
      <c r="C132" s="5"/>
      <c r="J132">
        <f t="shared" si="2"/>
        <v>0</v>
      </c>
      <c r="K132" s="5">
        <f t="shared" si="3"/>
        <v>-20.769538083538084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9" priority="1" stopIfTrue="1" operator="equal">
      <formula>0</formula>
    </cfRule>
  </conditionalFormatting>
  <conditionalFormatting sqref="E23:E24">
    <cfRule type="cellIs" dxfId="18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85</v>
      </c>
    </row>
    <row r="3" spans="1:16" x14ac:dyDescent="0.2">
      <c r="C3" s="1" t="s">
        <v>29</v>
      </c>
      <c r="D3" t="s">
        <v>85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2.6206E-8</v>
      </c>
      <c r="C10" s="5"/>
      <c r="D10" s="1" t="s">
        <v>9</v>
      </c>
      <c r="E10" s="7">
        <f>-F10*1000/$D$7</f>
        <v>-1.2877641277641285E-3</v>
      </c>
      <c r="F10" s="3">
        <f>((INDEX(A10:B11,1,2)+INDEX(A10:B11,2,2))-((INDEX(A10:B11,1,2)-INDEX(A10:B11,2,2))/(INDEX(A10:B11,1,1)-INDEX(A10:B11,2,1))*(INDEX(A10:B11,1,1)+INDEX(A10:B11,2,1))))/2</f>
        <v>2.6206000000000016E-8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1.2877641277641277E-3</v>
      </c>
      <c r="L10" s="1" t="s">
        <v>23</v>
      </c>
      <c r="M10" s="4" t="e">
        <f>MAX(E14:E15)/20</f>
        <v>#REF!</v>
      </c>
      <c r="N10" s="6">
        <f>-E10</f>
        <v>1.2877641277641285E-3</v>
      </c>
      <c r="O10" s="6">
        <f>-E11</f>
        <v>1.0069287469287481E-3</v>
      </c>
      <c r="P10" s="6">
        <f>-E12</f>
        <v>1.0185749385749384E-3</v>
      </c>
    </row>
    <row r="11" spans="1:16" x14ac:dyDescent="0.2">
      <c r="A11" s="4">
        <v>-2.5000000000000001E-2</v>
      </c>
      <c r="B11" s="4">
        <v>-2.827804E-6</v>
      </c>
      <c r="C11" s="5"/>
      <c r="D11" s="1" t="s">
        <v>10</v>
      </c>
      <c r="E11" s="7">
        <f>-F11*1000/$D$7</f>
        <v>-1.0069287469287481E-3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2.0491000000000021E-8</v>
      </c>
      <c r="G11" s="5" t="s">
        <v>107</v>
      </c>
      <c r="H11" t="s">
        <v>108</v>
      </c>
      <c r="J11">
        <f t="shared" si="0"/>
        <v>-7.0695100000000004E-8</v>
      </c>
      <c r="K11" s="5">
        <f t="shared" si="1"/>
        <v>-0.13895842751842752</v>
      </c>
      <c r="L11" s="1"/>
      <c r="M11" s="4" t="e">
        <f>-MAX(E15:E16)/20</f>
        <v>#REF!</v>
      </c>
      <c r="N11" s="6">
        <f>-E10</f>
        <v>1.2877641277641285E-3</v>
      </c>
      <c r="O11" s="6">
        <f>-E11</f>
        <v>1.0069287469287481E-3</v>
      </c>
      <c r="P11" s="6">
        <f>-E12</f>
        <v>1.0185749385749384E-3</v>
      </c>
    </row>
    <row r="12" spans="1:16" x14ac:dyDescent="0.2">
      <c r="A12" s="4">
        <v>-0.05</v>
      </c>
      <c r="B12" s="4">
        <v>-5.7832309999999998E-6</v>
      </c>
      <c r="C12" s="5"/>
      <c r="D12" s="1" t="s">
        <v>11</v>
      </c>
      <c r="E12" s="7">
        <f>-F12*1000/$D$7</f>
        <v>-1.0185749385749384E-3</v>
      </c>
      <c r="F12" s="3">
        <f>((INDEX(A131:B132,1,2)+INDEX(A131:B132,2,2))-((INDEX(A131:B132,1,2)-INDEX(A131:B132,2,2))/(INDEX(A131:B132,1,1)-INDEX(A131:B132,2,1))*(INDEX(A131:B132,1,1)+INDEX(A131:B132,2,1))))/2</f>
        <v>2.0727999999999999E-8</v>
      </c>
      <c r="G12" t="s">
        <v>109</v>
      </c>
      <c r="H12" t="s">
        <v>110</v>
      </c>
      <c r="J12">
        <f t="shared" si="0"/>
        <v>-2.8916154999999999E-7</v>
      </c>
      <c r="K12" s="5">
        <f t="shared" si="1"/>
        <v>-0.2841882555282555</v>
      </c>
      <c r="L12" s="1"/>
    </row>
    <row r="13" spans="1:16" x14ac:dyDescent="0.2">
      <c r="A13" s="4">
        <v>-7.4999999999999997E-2</v>
      </c>
      <c r="B13" s="4">
        <v>-8.9797050000000001E-6</v>
      </c>
      <c r="C13" s="5"/>
      <c r="E13" s="3" t="s">
        <v>53</v>
      </c>
      <c r="F13" s="5"/>
      <c r="J13">
        <f t="shared" si="0"/>
        <v>-6.7347787499999999E-7</v>
      </c>
      <c r="K13" s="5">
        <f t="shared" si="1"/>
        <v>-0.44126314496314495</v>
      </c>
      <c r="L13" s="1" t="s">
        <v>24</v>
      </c>
      <c r="M13" s="6">
        <f>E14</f>
        <v>-1.8650474221369381E-4</v>
      </c>
      <c r="N13" s="6">
        <f>-MAX(E10:E12)/15</f>
        <v>6.7128583128583206E-5</v>
      </c>
    </row>
    <row r="14" spans="1:16" x14ac:dyDescent="0.2">
      <c r="A14" s="4">
        <v>-0.1</v>
      </c>
      <c r="B14" s="4">
        <v>-1.247161E-5</v>
      </c>
      <c r="C14" s="5"/>
      <c r="D14" s="1" t="s">
        <v>12</v>
      </c>
      <c r="E14" s="7">
        <f>F14</f>
        <v>-1.8650474221369381E-4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-1.8650474221369381E-4</v>
      </c>
      <c r="G14" s="5" t="s">
        <v>119</v>
      </c>
      <c r="H14" t="s">
        <v>120</v>
      </c>
      <c r="J14">
        <f t="shared" si="0"/>
        <v>-1.2471610000000001E-6</v>
      </c>
      <c r="K14" s="5">
        <f t="shared" si="1"/>
        <v>-0.61285552825552825</v>
      </c>
      <c r="L14" s="1"/>
      <c r="M14">
        <f>E14</f>
        <v>-1.8650474221369381E-4</v>
      </c>
      <c r="N14" s="6">
        <f>MAX(E10:E12)/15</f>
        <v>-6.7128583128583206E-5</v>
      </c>
    </row>
    <row r="15" spans="1:16" x14ac:dyDescent="0.2">
      <c r="A15" s="4">
        <v>-0.125</v>
      </c>
      <c r="B15" s="4">
        <v>-1.638863E-5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115</v>
      </c>
      <c r="H15" t="s">
        <v>116</v>
      </c>
      <c r="J15">
        <f t="shared" si="0"/>
        <v>-2.04857875E-6</v>
      </c>
      <c r="K15" s="5">
        <f t="shared" si="1"/>
        <v>-0.80533808353808356</v>
      </c>
      <c r="L15" s="1"/>
      <c r="M15" s="6" t="e">
        <f>E15</f>
        <v>#REF!</v>
      </c>
      <c r="N15" s="6">
        <f>-MAX(E10:E12)/15</f>
        <v>6.7128583128583206E-5</v>
      </c>
    </row>
    <row r="16" spans="1:16" x14ac:dyDescent="0.2">
      <c r="A16" s="4">
        <v>-0.15</v>
      </c>
      <c r="B16" s="4">
        <v>-2.0745829999999999E-5</v>
      </c>
      <c r="C16" s="5"/>
      <c r="E16" s="3"/>
      <c r="J16">
        <f t="shared" si="0"/>
        <v>-3.1118744999999996E-6</v>
      </c>
      <c r="K16" s="5">
        <f t="shared" si="1"/>
        <v>-1.0194511056511057</v>
      </c>
      <c r="L16" s="1"/>
      <c r="M16" t="e">
        <f>E15</f>
        <v>#REF!</v>
      </c>
      <c r="N16" s="6">
        <f>MAX(E10:E12)/15</f>
        <v>-6.7128583128583206E-5</v>
      </c>
    </row>
    <row r="17" spans="1:19" x14ac:dyDescent="0.2">
      <c r="A17" s="4">
        <v>-0.17499999999999999</v>
      </c>
      <c r="B17" s="4">
        <v>-2.555047E-5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117</v>
      </c>
      <c r="J17">
        <f t="shared" si="0"/>
        <v>-4.4713322499999997E-6</v>
      </c>
      <c r="K17" s="5">
        <f t="shared" si="1"/>
        <v>-1.2555513513513512</v>
      </c>
      <c r="L17" s="1"/>
      <c r="N17" s="6"/>
    </row>
    <row r="18" spans="1:19" x14ac:dyDescent="0.2">
      <c r="A18" s="4">
        <v>-0.2</v>
      </c>
      <c r="B18" s="4">
        <v>-3.0861690000000002E-5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113</v>
      </c>
      <c r="J18">
        <f t="shared" si="0"/>
        <v>-6.1723380000000008E-6</v>
      </c>
      <c r="K18" s="5">
        <f t="shared" si="1"/>
        <v>-1.5165449631449632</v>
      </c>
      <c r="L18" s="1" t="s">
        <v>25</v>
      </c>
      <c r="M18" s="5">
        <v>0</v>
      </c>
      <c r="N18" s="5">
        <f>INDEX(K30:K91,MATCH(MAX(J30:J91),J30:J91,0),1)</f>
        <v>1.006928746928747E-3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-3.6585819999999999E-5</v>
      </c>
      <c r="C19" s="25"/>
      <c r="D19" s="1"/>
      <c r="J19">
        <f t="shared" si="0"/>
        <v>-8.2318095000000007E-6</v>
      </c>
      <c r="K19" s="5">
        <f t="shared" si="1"/>
        <v>-1.7978289926289925</v>
      </c>
      <c r="L19" s="1"/>
      <c r="M19" s="5">
        <f>INDEX(A30:A91,MATCH(MAX(J30:J91),J30:J91,0),1)</f>
        <v>0</v>
      </c>
      <c r="N19" s="5">
        <f>INDEX(K30:K91,MATCH(MAX(J30:J91),J30:J91,0),1)</f>
        <v>1.006928746928747E-3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-4.2813740000000003E-5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118</v>
      </c>
      <c r="J20">
        <f t="shared" si="0"/>
        <v>-1.0703435000000001E-5</v>
      </c>
      <c r="K20" s="5">
        <f t="shared" si="1"/>
        <v>-2.1038692874692875</v>
      </c>
      <c r="M20" s="5">
        <f>INDEX(A30:A91,MATCH(MAX(J30:J91),J30:J91,0),1)</f>
        <v>0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-4.9495159999999997E-5</v>
      </c>
      <c r="C21" s="25"/>
      <c r="D21" s="1" t="s">
        <v>17</v>
      </c>
      <c r="E21" s="8">
        <f>F21</f>
        <v>-1.2103491400491401E-4</v>
      </c>
      <c r="F21">
        <f>MAX(J91:J130)/D5/D7*1000</f>
        <v>-1.2103491400491401E-4</v>
      </c>
      <c r="G21" t="s">
        <v>114</v>
      </c>
      <c r="J21">
        <f t="shared" si="0"/>
        <v>-1.3611169E-5</v>
      </c>
      <c r="K21" s="5">
        <f t="shared" si="1"/>
        <v>-2.4321945945945944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-5.6657909999999999E-5</v>
      </c>
      <c r="C22" s="5"/>
      <c r="J22">
        <f t="shared" si="0"/>
        <v>-1.6997373E-5</v>
      </c>
      <c r="K22" s="5">
        <f t="shared" si="1"/>
        <v>-2.7841724815724813</v>
      </c>
      <c r="M22" s="5">
        <v>0</v>
      </c>
      <c r="N22" s="5">
        <f>INDEX(K91:K130,MATCH(MAX(J91:J130),J91:J130,0),1)</f>
        <v>0.24206982800982801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-6.4267080000000005E-5</v>
      </c>
      <c r="C23" s="5"/>
      <c r="D23" s="1" t="s">
        <v>43</v>
      </c>
      <c r="E23" s="24">
        <f>E11*E14*E17/D5-E20</f>
        <v>0</v>
      </c>
      <c r="J23">
        <f t="shared" si="0"/>
        <v>-2.0886801000000004E-5</v>
      </c>
      <c r="K23" s="5">
        <f t="shared" si="1"/>
        <v>-3.1580874692874694</v>
      </c>
      <c r="M23" s="5">
        <f>INDEX(A91:A130,MATCH(MAX(J91:J130),J91:J130,0),1)</f>
        <v>0.05</v>
      </c>
      <c r="N23" s="5">
        <f>INDEX(K91:K130,MATCH(MAX(J91:J130),J91:J130,0),1)</f>
        <v>0.24206982800982801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-7.2279010000000004E-5</v>
      </c>
      <c r="C24" s="5"/>
      <c r="E24" s="24" t="e">
        <f>E12*E15*E18/D5-E21</f>
        <v>#REF!</v>
      </c>
      <c r="J24">
        <f t="shared" si="0"/>
        <v>-2.52976535E-5</v>
      </c>
      <c r="K24" s="5">
        <f t="shared" si="1"/>
        <v>-3.5517941031941036</v>
      </c>
      <c r="M24" s="5">
        <f>INDEX(A91:A130,MATCH(MAX(J91:J130),J91:J130,0),1)</f>
        <v>0.05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-8.0757749999999998E-5</v>
      </c>
      <c r="C25" s="26"/>
      <c r="J25">
        <f t="shared" si="0"/>
        <v>-3.0284156249999999E-5</v>
      </c>
      <c r="K25" s="5">
        <f t="shared" si="1"/>
        <v>-3.9684398034398036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-8.9616220000000006E-5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-3.5846488000000004E-5</v>
      </c>
      <c r="K26" s="5">
        <f t="shared" si="1"/>
        <v>-4.4037454545454553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-9.8995599999999998E-5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-4.2073129999999997E-5</v>
      </c>
      <c r="K27" s="5">
        <f t="shared" si="1"/>
        <v>-4.8646486486486484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-1.079472E-4</v>
      </c>
      <c r="C28" s="5"/>
      <c r="J28">
        <f t="shared" si="0"/>
        <v>-4.857624E-5</v>
      </c>
      <c r="K28" s="5">
        <f t="shared" si="1"/>
        <v>-5.3045307125307133</v>
      </c>
    </row>
    <row r="29" spans="1:19" x14ac:dyDescent="0.2">
      <c r="A29" s="4">
        <v>-0.47499999999999998</v>
      </c>
      <c r="B29" s="4">
        <v>-1.1806759999999999E-4</v>
      </c>
      <c r="C29" s="5"/>
      <c r="J29">
        <f t="shared" si="0"/>
        <v>-5.6082109999999997E-5</v>
      </c>
      <c r="K29" s="5">
        <f t="shared" si="1"/>
        <v>-5.8018476658476654</v>
      </c>
    </row>
    <row r="30" spans="1:19" x14ac:dyDescent="0.2">
      <c r="A30" s="4">
        <v>-0.5</v>
      </c>
      <c r="B30" s="4">
        <v>-1.2858760000000001E-4</v>
      </c>
      <c r="C30" s="5"/>
      <c r="J30">
        <f t="shared" si="0"/>
        <v>-6.4293800000000004E-5</v>
      </c>
      <c r="K30" s="5">
        <f t="shared" si="1"/>
        <v>-6.3188009828009823</v>
      </c>
    </row>
    <row r="31" spans="1:19" x14ac:dyDescent="0.2">
      <c r="A31" s="4">
        <v>-0.5</v>
      </c>
      <c r="B31" s="4">
        <v>-1.279896E-4</v>
      </c>
      <c r="C31" s="5"/>
      <c r="J31">
        <f t="shared" si="0"/>
        <v>-6.3994799999999999E-5</v>
      </c>
      <c r="K31" s="5">
        <f t="shared" si="1"/>
        <v>-6.2894152334152338</v>
      </c>
    </row>
    <row r="32" spans="1:19" x14ac:dyDescent="0.2">
      <c r="A32" s="4">
        <v>-0.47499999999999998</v>
      </c>
      <c r="B32" s="4">
        <v>-1.167197E-4</v>
      </c>
      <c r="C32" s="5"/>
      <c r="J32">
        <f t="shared" si="0"/>
        <v>-5.5441857499999996E-5</v>
      </c>
      <c r="K32" s="5">
        <f t="shared" si="1"/>
        <v>-5.7356117936117936</v>
      </c>
    </row>
    <row r="33" spans="1:11" x14ac:dyDescent="0.2">
      <c r="A33" s="4">
        <v>-0.45</v>
      </c>
      <c r="B33" s="4">
        <v>-1.060776E-4</v>
      </c>
      <c r="C33" s="5"/>
      <c r="J33">
        <f t="shared" si="0"/>
        <v>-4.7734919999999997E-5</v>
      </c>
      <c r="K33" s="5">
        <f t="shared" si="1"/>
        <v>-5.2126584766584765</v>
      </c>
    </row>
    <row r="34" spans="1:11" x14ac:dyDescent="0.2">
      <c r="A34" s="4">
        <v>-0.42499999999999999</v>
      </c>
      <c r="B34" s="4">
        <v>-9.6084060000000001E-5</v>
      </c>
      <c r="C34" s="5"/>
      <c r="J34">
        <f t="shared" si="0"/>
        <v>-4.0835725499999999E-5</v>
      </c>
      <c r="K34" s="5">
        <f t="shared" si="1"/>
        <v>-4.72157542997543</v>
      </c>
    </row>
    <row r="35" spans="1:11" x14ac:dyDescent="0.2">
      <c r="A35" s="4">
        <v>-0.4</v>
      </c>
      <c r="B35" s="4">
        <v>-8.6686590000000004E-5</v>
      </c>
      <c r="C35" s="5"/>
      <c r="J35">
        <f t="shared" si="0"/>
        <v>-3.4674636E-5</v>
      </c>
      <c r="K35" s="5">
        <f t="shared" si="1"/>
        <v>-4.2597832923832923</v>
      </c>
    </row>
    <row r="36" spans="1:11" x14ac:dyDescent="0.2">
      <c r="A36" s="4">
        <v>-0.375</v>
      </c>
      <c r="B36" s="4">
        <v>-7.7706960000000004E-5</v>
      </c>
      <c r="C36" s="5"/>
      <c r="J36">
        <f t="shared" si="0"/>
        <v>-2.9140110000000003E-5</v>
      </c>
      <c r="K36" s="5">
        <f t="shared" si="1"/>
        <v>-3.8185238329238333</v>
      </c>
    </row>
    <row r="37" spans="1:11" x14ac:dyDescent="0.2">
      <c r="A37" s="4">
        <v>-0.35</v>
      </c>
      <c r="B37" s="4">
        <v>-6.9377419999999999E-5</v>
      </c>
      <c r="C37" s="5"/>
      <c r="J37">
        <f t="shared" si="0"/>
        <v>-2.4282096999999998E-5</v>
      </c>
      <c r="K37" s="5">
        <f t="shared" si="1"/>
        <v>-3.409209828009828</v>
      </c>
    </row>
    <row r="38" spans="1:11" x14ac:dyDescent="0.2">
      <c r="A38" s="4">
        <v>-0.32500000000000001</v>
      </c>
      <c r="B38" s="4">
        <v>-6.1426439999999995E-5</v>
      </c>
      <c r="C38" s="5"/>
      <c r="J38">
        <f t="shared" si="0"/>
        <v>-1.9963593000000001E-5</v>
      </c>
      <c r="K38" s="5">
        <f t="shared" si="1"/>
        <v>-3.0184982800982798</v>
      </c>
    </row>
    <row r="39" spans="1:11" x14ac:dyDescent="0.2">
      <c r="A39" s="4">
        <v>-0.3</v>
      </c>
      <c r="B39" s="4">
        <v>-5.4075920000000003E-5</v>
      </c>
      <c r="C39" s="5"/>
      <c r="J39">
        <f t="shared" si="0"/>
        <v>-1.6222776000000001E-5</v>
      </c>
      <c r="K39" s="5">
        <f t="shared" si="1"/>
        <v>-2.6572933660933664</v>
      </c>
    </row>
    <row r="40" spans="1:11" x14ac:dyDescent="0.2">
      <c r="A40" s="4">
        <v>-0.27500000000000002</v>
      </c>
      <c r="B40" s="4">
        <v>-4.7178090000000001E-5</v>
      </c>
      <c r="C40" s="5"/>
      <c r="J40">
        <f t="shared" si="0"/>
        <v>-1.2973974750000001E-5</v>
      </c>
      <c r="K40" s="5">
        <f t="shared" si="1"/>
        <v>-2.3183336609336607</v>
      </c>
    </row>
    <row r="41" spans="1:11" x14ac:dyDescent="0.2">
      <c r="A41" s="4">
        <v>-0.25</v>
      </c>
      <c r="B41" s="4">
        <v>-4.078824E-5</v>
      </c>
      <c r="C41" s="5"/>
      <c r="J41">
        <f t="shared" si="0"/>
        <v>-1.019706E-5</v>
      </c>
      <c r="K41" s="5">
        <f t="shared" si="1"/>
        <v>-2.0043361179361177</v>
      </c>
    </row>
    <row r="42" spans="1:11" x14ac:dyDescent="0.2">
      <c r="A42" s="4">
        <v>-0.22500000000000001</v>
      </c>
      <c r="B42" s="4">
        <v>-3.4858080000000003E-5</v>
      </c>
      <c r="C42" s="5"/>
      <c r="J42">
        <f t="shared" si="0"/>
        <v>-7.8430680000000003E-6</v>
      </c>
      <c r="K42" s="5">
        <f t="shared" si="1"/>
        <v>-1.712927764127764</v>
      </c>
    </row>
    <row r="43" spans="1:11" x14ac:dyDescent="0.2">
      <c r="A43" s="4">
        <v>-0.2</v>
      </c>
      <c r="B43" s="4">
        <v>-2.9398570000000001E-5</v>
      </c>
      <c r="C43" s="5"/>
      <c r="J43">
        <f t="shared" si="0"/>
        <v>-5.8797140000000006E-6</v>
      </c>
      <c r="K43" s="5">
        <f t="shared" si="1"/>
        <v>-1.4446471744471745</v>
      </c>
    </row>
    <row r="44" spans="1:11" x14ac:dyDescent="0.2">
      <c r="A44" s="4">
        <v>-0.17499999999999999</v>
      </c>
      <c r="B44" s="4">
        <v>-2.43847E-5</v>
      </c>
      <c r="C44" s="5"/>
      <c r="J44">
        <f t="shared" si="0"/>
        <v>-4.2673224999999997E-6</v>
      </c>
      <c r="K44" s="5">
        <f t="shared" si="1"/>
        <v>-1.1982653562653565</v>
      </c>
    </row>
    <row r="45" spans="1:11" x14ac:dyDescent="0.2">
      <c r="A45" s="4">
        <v>-0.15</v>
      </c>
      <c r="B45" s="4">
        <v>-1.982455E-5</v>
      </c>
      <c r="C45" s="5"/>
      <c r="J45">
        <f t="shared" si="0"/>
        <v>-2.9736825000000001E-6</v>
      </c>
      <c r="K45" s="5">
        <f t="shared" si="1"/>
        <v>-0.97417936117936121</v>
      </c>
    </row>
    <row r="46" spans="1:11" x14ac:dyDescent="0.2">
      <c r="A46" s="4">
        <v>-0.125</v>
      </c>
      <c r="B46" s="4">
        <v>-1.5687690000000002E-5</v>
      </c>
      <c r="C46" s="5"/>
      <c r="J46">
        <f t="shared" si="0"/>
        <v>-1.9609612500000002E-6</v>
      </c>
      <c r="K46" s="5">
        <f t="shared" si="1"/>
        <v>-0.77089385749385753</v>
      </c>
    </row>
    <row r="47" spans="1:11" x14ac:dyDescent="0.2">
      <c r="A47" s="4">
        <v>-0.1</v>
      </c>
      <c r="B47" s="4">
        <v>-1.196995E-5</v>
      </c>
      <c r="C47" s="5"/>
      <c r="J47">
        <f t="shared" si="0"/>
        <v>-1.1969950000000002E-6</v>
      </c>
      <c r="K47" s="5">
        <f t="shared" si="1"/>
        <v>-0.58820393120393122</v>
      </c>
    </row>
    <row r="48" spans="1:11" x14ac:dyDescent="0.2">
      <c r="A48" s="4">
        <v>-7.4999999999999997E-2</v>
      </c>
      <c r="B48" s="4">
        <v>-8.6334480000000007E-6</v>
      </c>
      <c r="C48" s="5"/>
      <c r="J48">
        <f t="shared" si="0"/>
        <v>-6.4750860000000001E-7</v>
      </c>
      <c r="K48" s="5">
        <f t="shared" si="1"/>
        <v>-0.42424805896805895</v>
      </c>
    </row>
    <row r="49" spans="1:11" x14ac:dyDescent="0.2">
      <c r="A49" s="4">
        <v>-0.05</v>
      </c>
      <c r="B49" s="4">
        <v>-5.5718380000000004E-6</v>
      </c>
      <c r="C49" s="5"/>
      <c r="J49">
        <f t="shared" si="0"/>
        <v>-2.7859190000000002E-7</v>
      </c>
      <c r="K49" s="5">
        <f t="shared" si="1"/>
        <v>-0.27380039312039312</v>
      </c>
    </row>
    <row r="50" spans="1:11" x14ac:dyDescent="0.2">
      <c r="A50" s="4">
        <v>-2.5000000000000001E-2</v>
      </c>
      <c r="B50" s="4">
        <v>-2.726222E-6</v>
      </c>
      <c r="C50" s="5"/>
      <c r="J50">
        <f t="shared" si="0"/>
        <v>-6.815555E-8</v>
      </c>
      <c r="K50" s="5">
        <f t="shared" si="1"/>
        <v>-0.13396668304668305</v>
      </c>
    </row>
    <row r="51" spans="1:11" x14ac:dyDescent="0.2">
      <c r="A51" s="4">
        <v>0</v>
      </c>
      <c r="B51" s="4">
        <v>2.0491000000000001E-8</v>
      </c>
      <c r="C51" s="5"/>
      <c r="J51">
        <f t="shared" si="0"/>
        <v>0</v>
      </c>
      <c r="K51" s="5">
        <f t="shared" si="1"/>
        <v>1.006928746928747E-3</v>
      </c>
    </row>
    <row r="52" spans="1:11" x14ac:dyDescent="0.2">
      <c r="A52" s="4">
        <v>2.5000000000000001E-2</v>
      </c>
      <c r="B52" s="4">
        <v>2.8270869999999999E-6</v>
      </c>
      <c r="C52" s="5"/>
      <c r="J52">
        <f t="shared" si="0"/>
        <v>-7.0677175000000004E-8</v>
      </c>
      <c r="K52" s="5">
        <f t="shared" si="1"/>
        <v>0.13892319410319409</v>
      </c>
    </row>
    <row r="53" spans="1:11" x14ac:dyDescent="0.2">
      <c r="A53" s="4">
        <v>0.05</v>
      </c>
      <c r="B53" s="4">
        <v>5.8094319999999998E-6</v>
      </c>
      <c r="C53" s="5"/>
      <c r="J53">
        <f t="shared" si="0"/>
        <v>-2.9047160000000001E-7</v>
      </c>
      <c r="K53" s="5">
        <f t="shared" si="1"/>
        <v>0.28547577395577395</v>
      </c>
    </row>
    <row r="54" spans="1:11" x14ac:dyDescent="0.2">
      <c r="A54" s="4">
        <v>7.4999999999999997E-2</v>
      </c>
      <c r="B54" s="4">
        <v>9.1297899999999995E-6</v>
      </c>
      <c r="C54" s="5"/>
      <c r="J54">
        <f t="shared" si="0"/>
        <v>-6.8473424999999992E-7</v>
      </c>
      <c r="K54" s="5">
        <f t="shared" si="1"/>
        <v>0.44863832923832919</v>
      </c>
    </row>
    <row r="55" spans="1:11" x14ac:dyDescent="0.2">
      <c r="A55" s="4">
        <v>0.1</v>
      </c>
      <c r="B55" s="4">
        <v>1.289118E-5</v>
      </c>
      <c r="C55" s="5"/>
      <c r="J55">
        <f t="shared" si="0"/>
        <v>-1.2891180000000001E-6</v>
      </c>
      <c r="K55" s="5">
        <f t="shared" si="1"/>
        <v>0.63347321867321871</v>
      </c>
    </row>
    <row r="56" spans="1:11" x14ac:dyDescent="0.2">
      <c r="A56" s="4">
        <v>0.125</v>
      </c>
      <c r="B56" s="4">
        <v>1.7150740000000001E-5</v>
      </c>
      <c r="C56" s="5"/>
      <c r="J56">
        <f t="shared" si="0"/>
        <v>-2.1438425000000001E-6</v>
      </c>
      <c r="K56" s="5">
        <f t="shared" si="1"/>
        <v>0.8427882063882064</v>
      </c>
    </row>
    <row r="57" spans="1:11" x14ac:dyDescent="0.2">
      <c r="A57" s="4">
        <v>0.15</v>
      </c>
      <c r="B57" s="4">
        <v>2.1986769999999999E-5</v>
      </c>
      <c r="C57" s="5"/>
      <c r="J57">
        <f t="shared" si="0"/>
        <v>-3.2980154999999999E-6</v>
      </c>
      <c r="K57" s="5">
        <f t="shared" si="1"/>
        <v>1.0804309582309581</v>
      </c>
    </row>
    <row r="58" spans="1:11" x14ac:dyDescent="0.2">
      <c r="A58" s="4">
        <v>0.17499999999999999</v>
      </c>
      <c r="B58" s="4">
        <v>2.746366E-5</v>
      </c>
      <c r="C58" s="5"/>
      <c r="J58">
        <f t="shared" si="0"/>
        <v>-4.8061404999999996E-6</v>
      </c>
      <c r="K58" s="5">
        <f t="shared" si="1"/>
        <v>1.3495656019656019</v>
      </c>
    </row>
    <row r="59" spans="1:11" x14ac:dyDescent="0.2">
      <c r="A59" s="4">
        <v>0.2</v>
      </c>
      <c r="B59" s="4">
        <v>3.3587480000000002E-5</v>
      </c>
      <c r="C59" s="5"/>
      <c r="J59">
        <f t="shared" si="0"/>
        <v>-6.7174960000000004E-6</v>
      </c>
      <c r="K59" s="5">
        <f t="shared" si="1"/>
        <v>1.6504904176904178</v>
      </c>
    </row>
    <row r="60" spans="1:11" x14ac:dyDescent="0.2">
      <c r="A60" s="4">
        <v>0.22500000000000001</v>
      </c>
      <c r="B60" s="4">
        <v>4.0383180000000002E-5</v>
      </c>
      <c r="C60" s="5"/>
      <c r="J60">
        <f t="shared" si="0"/>
        <v>-9.0862155000000002E-6</v>
      </c>
      <c r="K60" s="5">
        <f t="shared" si="1"/>
        <v>1.9844314496314499</v>
      </c>
    </row>
    <row r="61" spans="1:11" x14ac:dyDescent="0.2">
      <c r="A61" s="4">
        <v>0.25</v>
      </c>
      <c r="B61" s="4">
        <v>4.7936970000000003E-5</v>
      </c>
      <c r="C61" s="5"/>
      <c r="J61">
        <f t="shared" si="0"/>
        <v>-1.1984242500000001E-5</v>
      </c>
      <c r="K61" s="5">
        <f t="shared" si="1"/>
        <v>2.3556250614250613</v>
      </c>
    </row>
    <row r="62" spans="1:11" x14ac:dyDescent="0.2">
      <c r="A62" s="4">
        <v>0.27500000000000002</v>
      </c>
      <c r="B62" s="4">
        <v>5.6222720000000001E-5</v>
      </c>
      <c r="C62" s="5"/>
      <c r="J62">
        <f t="shared" si="0"/>
        <v>-1.5461248000000002E-5</v>
      </c>
      <c r="K62" s="5">
        <f t="shared" si="1"/>
        <v>2.7627872235872237</v>
      </c>
    </row>
    <row r="63" spans="1:11" x14ac:dyDescent="0.2">
      <c r="A63" s="4">
        <v>0.3</v>
      </c>
      <c r="B63" s="4">
        <v>6.5240160000000003E-5</v>
      </c>
      <c r="C63" s="5"/>
      <c r="J63">
        <f t="shared" si="0"/>
        <v>-1.9572048E-5</v>
      </c>
      <c r="K63" s="5">
        <f t="shared" si="1"/>
        <v>3.2059046683046684</v>
      </c>
    </row>
    <row r="64" spans="1:11" x14ac:dyDescent="0.2">
      <c r="A64" s="4">
        <v>0.32500000000000001</v>
      </c>
      <c r="B64" s="4">
        <v>7.511807E-5</v>
      </c>
      <c r="C64" s="5"/>
      <c r="J64">
        <f t="shared" si="0"/>
        <v>-2.441337275E-5</v>
      </c>
      <c r="K64" s="5">
        <f t="shared" si="1"/>
        <v>3.691305651105651</v>
      </c>
    </row>
    <row r="65" spans="1:11" x14ac:dyDescent="0.2">
      <c r="A65" s="4">
        <v>0.35</v>
      </c>
      <c r="B65" s="4">
        <v>8.5702990000000002E-5</v>
      </c>
      <c r="C65" s="5"/>
      <c r="J65">
        <f t="shared" si="0"/>
        <v>-2.9996046499999999E-5</v>
      </c>
      <c r="K65" s="5">
        <f t="shared" si="1"/>
        <v>4.2114491400491403</v>
      </c>
    </row>
    <row r="66" spans="1:11" x14ac:dyDescent="0.2">
      <c r="A66" s="4">
        <v>0.375</v>
      </c>
      <c r="B66" s="4">
        <v>9.7277270000000002E-5</v>
      </c>
      <c r="C66" s="5"/>
      <c r="J66">
        <f t="shared" si="0"/>
        <v>-3.6478976250000001E-5</v>
      </c>
      <c r="K66" s="5">
        <f t="shared" si="1"/>
        <v>4.780209828009828</v>
      </c>
    </row>
    <row r="67" spans="1:11" x14ac:dyDescent="0.2">
      <c r="A67" s="4">
        <v>0.4</v>
      </c>
      <c r="B67" s="4">
        <v>1.10016E-4</v>
      </c>
      <c r="C67" s="5"/>
      <c r="J67">
        <f t="shared" si="0"/>
        <v>-4.4006399999999999E-5</v>
      </c>
      <c r="K67" s="5">
        <f t="shared" si="1"/>
        <v>5.4061916461916466</v>
      </c>
    </row>
    <row r="68" spans="1:11" x14ac:dyDescent="0.2">
      <c r="A68" s="4">
        <v>0.42499999999999999</v>
      </c>
      <c r="B68" s="4">
        <v>1.2312019999999999E-4</v>
      </c>
      <c r="C68" s="5"/>
      <c r="J68">
        <f t="shared" si="0"/>
        <v>-5.2326084999999993E-5</v>
      </c>
      <c r="K68" s="5">
        <f t="shared" si="1"/>
        <v>6.0501326781326776</v>
      </c>
    </row>
    <row r="69" spans="1:11" x14ac:dyDescent="0.2">
      <c r="A69" s="4">
        <v>0.45</v>
      </c>
      <c r="B69" s="4">
        <v>1.371488E-4</v>
      </c>
      <c r="C69" s="5"/>
      <c r="J69">
        <f t="shared" si="0"/>
        <v>-6.1716960000000003E-5</v>
      </c>
      <c r="K69" s="5">
        <f t="shared" si="1"/>
        <v>6.7394987714987709</v>
      </c>
    </row>
    <row r="70" spans="1:11" x14ac:dyDescent="0.2">
      <c r="A70" s="4">
        <v>0.47499999999999998</v>
      </c>
      <c r="B70" s="4">
        <v>1.522862E-4</v>
      </c>
      <c r="C70" s="5"/>
      <c r="J70">
        <f t="shared" si="0"/>
        <v>-7.2335944999999996E-5</v>
      </c>
      <c r="K70" s="5">
        <f t="shared" si="1"/>
        <v>7.4833513513513514</v>
      </c>
    </row>
    <row r="71" spans="1:11" x14ac:dyDescent="0.2">
      <c r="A71" s="4">
        <v>0.5</v>
      </c>
      <c r="B71" s="4">
        <v>1.684701E-4</v>
      </c>
      <c r="C71" s="5"/>
      <c r="J71">
        <f t="shared" si="0"/>
        <v>-8.4235049999999999E-5</v>
      </c>
      <c r="K71" s="5">
        <f t="shared" si="1"/>
        <v>8.2786289926289935</v>
      </c>
    </row>
    <row r="72" spans="1:11" x14ac:dyDescent="0.2">
      <c r="A72" s="4">
        <v>0.52500000000000002</v>
      </c>
      <c r="B72" s="4">
        <v>1.85515E-4</v>
      </c>
      <c r="C72" s="5"/>
      <c r="J72">
        <f t="shared" si="0"/>
        <v>-9.7395375000000004E-5</v>
      </c>
      <c r="K72" s="5">
        <f t="shared" si="1"/>
        <v>9.1162162162162161</v>
      </c>
    </row>
    <row r="73" spans="1:11" x14ac:dyDescent="0.2">
      <c r="A73" s="4">
        <v>0.55000000000000004</v>
      </c>
      <c r="B73" s="4">
        <v>2.0390339999999999E-4</v>
      </c>
      <c r="C73" s="5"/>
      <c r="J73">
        <f t="shared" si="0"/>
        <v>-1.1214687E-4</v>
      </c>
      <c r="K73" s="5">
        <f t="shared" si="1"/>
        <v>10.019823095823096</v>
      </c>
    </row>
    <row r="74" spans="1:11" x14ac:dyDescent="0.2">
      <c r="A74" s="4">
        <v>0.57499999999999996</v>
      </c>
      <c r="B74" s="4">
        <v>2.2328149999999999E-4</v>
      </c>
      <c r="C74" s="5"/>
      <c r="J74">
        <f t="shared" ref="J74:J137" si="2">-(B74*A74)</f>
        <v>-1.2838686249999997E-4</v>
      </c>
      <c r="K74" s="5">
        <f t="shared" ref="K74:K137" si="3">B74*1000/$D$7</f>
        <v>10.972063882063882</v>
      </c>
    </row>
    <row r="75" spans="1:11" x14ac:dyDescent="0.2">
      <c r="A75" s="4">
        <v>0.6</v>
      </c>
      <c r="B75" s="4">
        <v>2.438245E-4</v>
      </c>
      <c r="C75" s="5"/>
      <c r="J75">
        <f t="shared" si="2"/>
        <v>-1.4629469999999999E-4</v>
      </c>
      <c r="K75" s="5">
        <f t="shared" si="3"/>
        <v>11.981547911547912</v>
      </c>
    </row>
    <row r="76" spans="1:11" x14ac:dyDescent="0.2">
      <c r="A76" s="4">
        <v>0.625</v>
      </c>
      <c r="B76" s="4">
        <v>2.656709E-4</v>
      </c>
      <c r="C76" s="5"/>
      <c r="J76">
        <f t="shared" si="2"/>
        <v>-1.6604431250000001E-4</v>
      </c>
      <c r="K76" s="5">
        <f t="shared" si="3"/>
        <v>13.055081081081081</v>
      </c>
    </row>
    <row r="77" spans="1:11" x14ac:dyDescent="0.2">
      <c r="A77" s="4">
        <v>0.65</v>
      </c>
      <c r="B77" s="4">
        <v>2.889934E-4</v>
      </c>
      <c r="C77" s="5"/>
      <c r="J77">
        <f t="shared" si="2"/>
        <v>-1.8784571E-4</v>
      </c>
      <c r="K77" s="5">
        <f t="shared" si="3"/>
        <v>14.201149877149877</v>
      </c>
    </row>
    <row r="78" spans="1:11" x14ac:dyDescent="0.2">
      <c r="A78" s="4">
        <v>0.67500000000000004</v>
      </c>
      <c r="B78" s="4">
        <v>3.1341179999999999E-4</v>
      </c>
      <c r="C78" s="5"/>
      <c r="J78">
        <f t="shared" si="2"/>
        <v>-2.1155296500000002E-4</v>
      </c>
      <c r="K78" s="5">
        <f t="shared" si="3"/>
        <v>15.401071253071251</v>
      </c>
    </row>
    <row r="79" spans="1:11" x14ac:dyDescent="0.2">
      <c r="A79" s="4">
        <v>0.7</v>
      </c>
      <c r="B79" s="4">
        <v>3.3945120000000001E-4</v>
      </c>
      <c r="C79" s="5"/>
      <c r="J79">
        <f t="shared" si="2"/>
        <v>-2.3761584E-4</v>
      </c>
      <c r="K79" s="5">
        <f t="shared" si="3"/>
        <v>16.680648648648649</v>
      </c>
    </row>
    <row r="80" spans="1:11" x14ac:dyDescent="0.2">
      <c r="A80" s="4">
        <v>0.72499999999999998</v>
      </c>
      <c r="B80" s="4">
        <v>3.6711019999999999E-4</v>
      </c>
      <c r="C80" s="5"/>
      <c r="J80">
        <f t="shared" si="2"/>
        <v>-2.66154895E-4</v>
      </c>
      <c r="K80" s="5">
        <f t="shared" si="3"/>
        <v>18.039813267813269</v>
      </c>
    </row>
    <row r="81" spans="1:11" x14ac:dyDescent="0.2">
      <c r="A81" s="4">
        <v>0.75</v>
      </c>
      <c r="B81" s="4">
        <v>3.9624019999999997E-4</v>
      </c>
      <c r="C81" s="5"/>
      <c r="J81">
        <f t="shared" si="2"/>
        <v>-2.9718014999999997E-4</v>
      </c>
      <c r="K81" s="5">
        <f t="shared" si="3"/>
        <v>19.4712628992629</v>
      </c>
    </row>
    <row r="82" spans="1:11" x14ac:dyDescent="0.2">
      <c r="A82" s="4">
        <v>0.77500000000000002</v>
      </c>
      <c r="B82" s="4">
        <v>4.2749249999999997E-4</v>
      </c>
      <c r="C82" s="5"/>
      <c r="J82">
        <f t="shared" si="2"/>
        <v>-3.3130668749999998E-4</v>
      </c>
      <c r="K82" s="5">
        <f t="shared" si="3"/>
        <v>21.007002457002457</v>
      </c>
    </row>
    <row r="83" spans="1:11" x14ac:dyDescent="0.2">
      <c r="A83" s="4">
        <v>0.8</v>
      </c>
      <c r="B83" s="4">
        <v>4.6048820000000001E-4</v>
      </c>
      <c r="C83" s="5"/>
      <c r="J83">
        <f t="shared" si="2"/>
        <v>-3.6839056000000005E-4</v>
      </c>
      <c r="K83" s="5">
        <f t="shared" si="3"/>
        <v>22.628412776412777</v>
      </c>
    </row>
    <row r="84" spans="1:11" x14ac:dyDescent="0.2">
      <c r="A84" s="4">
        <v>0.82499999999999996</v>
      </c>
      <c r="B84" s="4">
        <v>4.9601449999999998E-4</v>
      </c>
      <c r="C84" s="5"/>
      <c r="J84">
        <f t="shared" si="2"/>
        <v>-4.0921196249999999E-4</v>
      </c>
      <c r="K84" s="5">
        <f t="shared" si="3"/>
        <v>24.374176904176903</v>
      </c>
    </row>
    <row r="85" spans="1:11" x14ac:dyDescent="0.2">
      <c r="A85" s="4">
        <v>0.85</v>
      </c>
      <c r="B85" s="4">
        <v>5.3390920000000001E-4</v>
      </c>
      <c r="C85" s="5"/>
      <c r="J85">
        <f t="shared" si="2"/>
        <v>-4.5382282000000002E-4</v>
      </c>
      <c r="K85" s="5">
        <f t="shared" si="3"/>
        <v>26.236324324324322</v>
      </c>
    </row>
    <row r="86" spans="1:11" x14ac:dyDescent="0.2">
      <c r="A86" s="4">
        <v>0.875</v>
      </c>
      <c r="B86" s="4">
        <v>5.7481749999999999E-4</v>
      </c>
      <c r="C86" s="5"/>
      <c r="J86">
        <f t="shared" si="2"/>
        <v>-5.0296531250000002E-4</v>
      </c>
      <c r="K86" s="5">
        <f t="shared" si="3"/>
        <v>28.246560196560196</v>
      </c>
    </row>
    <row r="87" spans="1:11" x14ac:dyDescent="0.2">
      <c r="A87" s="4">
        <v>0.9</v>
      </c>
      <c r="B87" s="4">
        <v>6.1857100000000005E-4</v>
      </c>
      <c r="C87" s="5"/>
      <c r="J87">
        <f t="shared" si="2"/>
        <v>-5.5671390000000011E-4</v>
      </c>
      <c r="K87" s="5">
        <f t="shared" si="3"/>
        <v>30.396609336609341</v>
      </c>
    </row>
    <row r="88" spans="1:11" x14ac:dyDescent="0.2">
      <c r="A88" s="4">
        <v>0.92500000000000004</v>
      </c>
      <c r="B88" s="4">
        <v>6.6540519999999995E-4</v>
      </c>
      <c r="C88" s="5"/>
      <c r="J88">
        <f t="shared" si="2"/>
        <v>-6.1549980999999994E-4</v>
      </c>
      <c r="K88" s="5">
        <f t="shared" si="3"/>
        <v>32.698044226044225</v>
      </c>
    </row>
    <row r="89" spans="1:11" x14ac:dyDescent="0.2">
      <c r="A89" s="4">
        <v>0.95</v>
      </c>
      <c r="B89" s="4">
        <v>7.1616910000000004E-4</v>
      </c>
      <c r="C89" s="5"/>
      <c r="J89">
        <f t="shared" si="2"/>
        <v>-6.80360645E-4</v>
      </c>
      <c r="K89" s="5">
        <f t="shared" si="3"/>
        <v>35.192584766584766</v>
      </c>
    </row>
    <row r="90" spans="1:11" x14ac:dyDescent="0.2">
      <c r="A90" s="4">
        <v>0.97499999999999998</v>
      </c>
      <c r="B90" s="4">
        <v>7.714353E-4</v>
      </c>
      <c r="C90" s="5"/>
      <c r="J90">
        <f t="shared" si="2"/>
        <v>-7.5214941749999998E-4</v>
      </c>
      <c r="K90" s="5">
        <f t="shared" si="3"/>
        <v>37.90836855036855</v>
      </c>
    </row>
    <row r="91" spans="1:11" x14ac:dyDescent="0.2">
      <c r="A91" s="4">
        <v>1</v>
      </c>
      <c r="B91" s="4">
        <v>8.3095640000000002E-4</v>
      </c>
      <c r="C91" s="5"/>
      <c r="J91">
        <f t="shared" si="2"/>
        <v>-8.3095640000000002E-4</v>
      </c>
      <c r="K91" s="5">
        <f t="shared" si="3"/>
        <v>40.833238329238334</v>
      </c>
    </row>
    <row r="92" spans="1:11" x14ac:dyDescent="0.2">
      <c r="A92" s="4">
        <v>1</v>
      </c>
      <c r="B92" s="4">
        <v>8.3446159999999998E-4</v>
      </c>
      <c r="C92" s="5"/>
      <c r="J92">
        <f t="shared" si="2"/>
        <v>-8.3446159999999998E-4</v>
      </c>
      <c r="K92" s="5">
        <f t="shared" si="3"/>
        <v>41.00548402948403</v>
      </c>
    </row>
    <row r="93" spans="1:11" x14ac:dyDescent="0.2">
      <c r="A93" s="4">
        <v>0.97499999999999998</v>
      </c>
      <c r="B93" s="4">
        <v>7.7907460000000003E-4</v>
      </c>
      <c r="C93" s="5"/>
      <c r="J93">
        <f t="shared" si="2"/>
        <v>-7.5959773499999998E-4</v>
      </c>
      <c r="K93" s="5">
        <f t="shared" si="3"/>
        <v>38.28376412776413</v>
      </c>
    </row>
    <row r="94" spans="1:11" x14ac:dyDescent="0.2">
      <c r="A94" s="4">
        <v>0.95</v>
      </c>
      <c r="B94" s="4">
        <v>7.2514439999999997E-4</v>
      </c>
      <c r="C94" s="5"/>
      <c r="J94">
        <f t="shared" si="2"/>
        <v>-6.8888717999999994E-4</v>
      </c>
      <c r="K94" s="5">
        <f t="shared" si="3"/>
        <v>35.633631449631451</v>
      </c>
    </row>
    <row r="95" spans="1:11" x14ac:dyDescent="0.2">
      <c r="A95" s="4">
        <v>0.92500000000000004</v>
      </c>
      <c r="B95" s="4">
        <v>6.7439080000000003E-4</v>
      </c>
      <c r="C95" s="5"/>
      <c r="J95">
        <f t="shared" si="2"/>
        <v>-6.2381149000000004E-4</v>
      </c>
      <c r="K95" s="5">
        <f t="shared" si="3"/>
        <v>33.139597051597057</v>
      </c>
    </row>
    <row r="96" spans="1:11" x14ac:dyDescent="0.2">
      <c r="A96" s="4">
        <v>0.9</v>
      </c>
      <c r="B96" s="4">
        <v>6.2593760000000001E-4</v>
      </c>
      <c r="C96" s="5"/>
      <c r="J96">
        <f t="shared" si="2"/>
        <v>-5.6334384000000001E-4</v>
      </c>
      <c r="K96" s="5">
        <f t="shared" si="3"/>
        <v>30.758604422604421</v>
      </c>
    </row>
    <row r="97" spans="1:11" x14ac:dyDescent="0.2">
      <c r="A97" s="4">
        <v>0.875</v>
      </c>
      <c r="B97" s="4">
        <v>5.7997889999999996E-4</v>
      </c>
      <c r="C97" s="5"/>
      <c r="J97">
        <f t="shared" si="2"/>
        <v>-5.0748153749999997E-4</v>
      </c>
      <c r="K97" s="5">
        <f t="shared" si="3"/>
        <v>28.500191646191645</v>
      </c>
    </row>
    <row r="98" spans="1:11" x14ac:dyDescent="0.2">
      <c r="A98" s="4">
        <v>0.85</v>
      </c>
      <c r="B98" s="4">
        <v>5.3693359999999995E-4</v>
      </c>
      <c r="C98" s="5"/>
      <c r="J98">
        <f t="shared" si="2"/>
        <v>-4.5639355999999996E-4</v>
      </c>
      <c r="K98" s="5">
        <f t="shared" si="3"/>
        <v>26.384943488943485</v>
      </c>
    </row>
    <row r="99" spans="1:11" x14ac:dyDescent="0.2">
      <c r="A99" s="4">
        <v>0.82499999999999996</v>
      </c>
      <c r="B99" s="4">
        <v>4.9618239999999999E-4</v>
      </c>
      <c r="C99" s="5"/>
      <c r="J99">
        <f t="shared" si="2"/>
        <v>-4.0935047999999998E-4</v>
      </c>
      <c r="K99" s="5">
        <f t="shared" si="3"/>
        <v>24.382427518427516</v>
      </c>
    </row>
    <row r="100" spans="1:11" x14ac:dyDescent="0.2">
      <c r="A100" s="4">
        <v>0.8</v>
      </c>
      <c r="B100" s="4">
        <v>4.5833030000000001E-4</v>
      </c>
      <c r="C100" s="5"/>
      <c r="J100">
        <f t="shared" si="2"/>
        <v>-3.6666424000000001E-4</v>
      </c>
      <c r="K100" s="5">
        <f t="shared" si="3"/>
        <v>22.522373464373466</v>
      </c>
    </row>
    <row r="101" spans="1:11" x14ac:dyDescent="0.2">
      <c r="A101" s="4">
        <v>0.77500000000000002</v>
      </c>
      <c r="B101" s="4">
        <v>4.2320660000000001E-4</v>
      </c>
      <c r="C101" s="5"/>
      <c r="J101">
        <f t="shared" si="2"/>
        <v>-3.2798511500000001E-4</v>
      </c>
      <c r="K101" s="5">
        <f t="shared" si="3"/>
        <v>20.79639312039312</v>
      </c>
    </row>
    <row r="102" spans="1:11" x14ac:dyDescent="0.2">
      <c r="A102" s="4">
        <v>0.75</v>
      </c>
      <c r="B102" s="4">
        <v>3.9002209999999999E-4</v>
      </c>
      <c r="C102" s="5"/>
      <c r="J102">
        <f t="shared" si="2"/>
        <v>-2.9251657500000002E-4</v>
      </c>
      <c r="K102" s="5">
        <f t="shared" si="3"/>
        <v>19.165705159705158</v>
      </c>
    </row>
    <row r="103" spans="1:11" x14ac:dyDescent="0.2">
      <c r="A103" s="4">
        <v>0.72499999999999998</v>
      </c>
      <c r="B103" s="4">
        <v>3.5869379999999999E-4</v>
      </c>
      <c r="C103" s="5"/>
      <c r="J103">
        <f t="shared" si="2"/>
        <v>-2.6005300499999998E-4</v>
      </c>
      <c r="K103" s="5">
        <f t="shared" si="3"/>
        <v>17.626230958230959</v>
      </c>
    </row>
    <row r="104" spans="1:11" x14ac:dyDescent="0.2">
      <c r="A104" s="4">
        <v>0.7</v>
      </c>
      <c r="B104" s="4">
        <v>3.2970869999999998E-4</v>
      </c>
      <c r="C104" s="5"/>
      <c r="J104">
        <f t="shared" si="2"/>
        <v>-2.3079608999999996E-4</v>
      </c>
      <c r="K104" s="5">
        <f t="shared" si="3"/>
        <v>16.20190171990172</v>
      </c>
    </row>
    <row r="105" spans="1:11" x14ac:dyDescent="0.2">
      <c r="A105" s="4">
        <v>0.67500000000000004</v>
      </c>
      <c r="B105" s="4">
        <v>3.0251099999999999E-4</v>
      </c>
      <c r="C105" s="5"/>
      <c r="J105">
        <f t="shared" si="2"/>
        <v>-2.0419492500000001E-4</v>
      </c>
      <c r="K105" s="5">
        <f t="shared" si="3"/>
        <v>14.865405405405404</v>
      </c>
    </row>
    <row r="106" spans="1:11" x14ac:dyDescent="0.2">
      <c r="A106" s="4">
        <v>0.65</v>
      </c>
      <c r="B106" s="4">
        <v>2.7666650000000002E-4</v>
      </c>
      <c r="C106" s="5"/>
      <c r="J106">
        <f t="shared" si="2"/>
        <v>-1.7983322500000001E-4</v>
      </c>
      <c r="K106" s="5">
        <f t="shared" si="3"/>
        <v>13.595405405405407</v>
      </c>
    </row>
    <row r="107" spans="1:11" x14ac:dyDescent="0.2">
      <c r="A107" s="4">
        <v>0.625</v>
      </c>
      <c r="B107" s="4">
        <v>2.5285580000000002E-4</v>
      </c>
      <c r="C107" s="5"/>
      <c r="J107">
        <f t="shared" si="2"/>
        <v>-1.5803487500000001E-4</v>
      </c>
      <c r="K107" s="5">
        <f t="shared" si="3"/>
        <v>12.425346437346438</v>
      </c>
    </row>
    <row r="108" spans="1:11" x14ac:dyDescent="0.2">
      <c r="A108" s="4">
        <v>0.6</v>
      </c>
      <c r="B108" s="4">
        <v>2.3035960000000001E-4</v>
      </c>
      <c r="C108" s="5"/>
      <c r="J108">
        <f t="shared" si="2"/>
        <v>-1.3821575999999999E-4</v>
      </c>
      <c r="K108" s="5">
        <f t="shared" si="3"/>
        <v>11.319882063882064</v>
      </c>
    </row>
    <row r="109" spans="1:11" x14ac:dyDescent="0.2">
      <c r="A109" s="4">
        <v>0.57499999999999996</v>
      </c>
      <c r="B109" s="4">
        <v>2.0948930000000001E-4</v>
      </c>
      <c r="C109" s="5"/>
      <c r="J109">
        <f t="shared" si="2"/>
        <v>-1.2045634749999999E-4</v>
      </c>
      <c r="K109" s="5">
        <f t="shared" si="3"/>
        <v>10.294314496314497</v>
      </c>
    </row>
    <row r="110" spans="1:11" x14ac:dyDescent="0.2">
      <c r="A110" s="4">
        <v>0.55000000000000004</v>
      </c>
      <c r="B110" s="4">
        <v>1.899948E-4</v>
      </c>
      <c r="C110" s="5"/>
      <c r="J110">
        <f t="shared" si="2"/>
        <v>-1.0449714000000001E-4</v>
      </c>
      <c r="K110" s="5">
        <f t="shared" si="3"/>
        <v>9.3363538083538078</v>
      </c>
    </row>
    <row r="111" spans="1:11" x14ac:dyDescent="0.2">
      <c r="A111" s="4">
        <v>0.52500000000000002</v>
      </c>
      <c r="B111" s="4">
        <v>1.7169559999999999E-4</v>
      </c>
      <c r="C111" s="5"/>
      <c r="J111">
        <f t="shared" si="2"/>
        <v>-9.0140190000000001E-5</v>
      </c>
      <c r="K111" s="5">
        <f t="shared" si="3"/>
        <v>8.4371302211302197</v>
      </c>
    </row>
    <row r="112" spans="1:11" x14ac:dyDescent="0.2">
      <c r="A112" s="4">
        <v>0.5</v>
      </c>
      <c r="B112" s="4">
        <v>1.547818E-4</v>
      </c>
      <c r="C112" s="5"/>
      <c r="J112">
        <f t="shared" si="2"/>
        <v>-7.7390899999999998E-5</v>
      </c>
      <c r="K112" s="5">
        <f t="shared" si="3"/>
        <v>7.6059852579852576</v>
      </c>
    </row>
    <row r="113" spans="1:11" x14ac:dyDescent="0.2">
      <c r="A113" s="4">
        <v>0.47499999999999998</v>
      </c>
      <c r="B113" s="4">
        <v>1.3904379999999999E-4</v>
      </c>
      <c r="C113" s="5"/>
      <c r="J113">
        <f t="shared" si="2"/>
        <v>-6.6045804999999991E-5</v>
      </c>
      <c r="K113" s="5">
        <f t="shared" si="3"/>
        <v>6.8326191646191647</v>
      </c>
    </row>
    <row r="114" spans="1:11" x14ac:dyDescent="0.2">
      <c r="A114" s="4">
        <v>0.45</v>
      </c>
      <c r="B114" s="4">
        <v>1.244936E-4</v>
      </c>
      <c r="C114" s="5"/>
      <c r="J114">
        <f t="shared" si="2"/>
        <v>-5.6022120000000002E-5</v>
      </c>
      <c r="K114" s="5">
        <f t="shared" si="3"/>
        <v>6.1176216216216224</v>
      </c>
    </row>
    <row r="115" spans="1:11" x14ac:dyDescent="0.2">
      <c r="A115" s="4">
        <v>0.42499999999999999</v>
      </c>
      <c r="B115" s="4">
        <v>1.1098090000000001E-4</v>
      </c>
      <c r="C115" s="5"/>
      <c r="J115">
        <f t="shared" si="2"/>
        <v>-4.7166882499999999E-5</v>
      </c>
      <c r="K115" s="5">
        <f t="shared" si="3"/>
        <v>5.4536068796068804</v>
      </c>
    </row>
    <row r="116" spans="1:11" x14ac:dyDescent="0.2">
      <c r="A116" s="4">
        <v>0.4</v>
      </c>
      <c r="B116" s="4">
        <v>9.8140029999999994E-5</v>
      </c>
      <c r="C116" s="5"/>
      <c r="J116">
        <f t="shared" si="2"/>
        <v>-3.9256011999999998E-5</v>
      </c>
      <c r="K116" s="5">
        <f t="shared" si="3"/>
        <v>4.8226058968058965</v>
      </c>
    </row>
    <row r="117" spans="1:11" x14ac:dyDescent="0.2">
      <c r="A117" s="4">
        <v>0.375</v>
      </c>
      <c r="B117" s="4">
        <v>8.6672100000000007E-5</v>
      </c>
      <c r="C117" s="5"/>
      <c r="J117">
        <f t="shared" si="2"/>
        <v>-3.2502037500000001E-5</v>
      </c>
      <c r="K117" s="5">
        <f t="shared" si="3"/>
        <v>4.2590712530712533</v>
      </c>
    </row>
    <row r="118" spans="1:11" x14ac:dyDescent="0.2">
      <c r="A118" s="4">
        <v>0.35</v>
      </c>
      <c r="B118" s="4">
        <v>7.6089819999999999E-5</v>
      </c>
      <c r="C118" s="5"/>
      <c r="J118">
        <f t="shared" si="2"/>
        <v>-2.6631436999999998E-5</v>
      </c>
      <c r="K118" s="5">
        <f t="shared" si="3"/>
        <v>3.7390574938574939</v>
      </c>
    </row>
    <row r="119" spans="1:11" x14ac:dyDescent="0.2">
      <c r="A119" s="4">
        <v>0.32500000000000001</v>
      </c>
      <c r="B119" s="4">
        <v>6.6354199999999996E-5</v>
      </c>
      <c r="C119" s="5"/>
      <c r="J119">
        <f t="shared" si="2"/>
        <v>-2.1565114999999999E-5</v>
      </c>
      <c r="K119" s="5">
        <f t="shared" si="3"/>
        <v>3.2606486486486488</v>
      </c>
    </row>
    <row r="120" spans="1:11" x14ac:dyDescent="0.2">
      <c r="A120" s="4">
        <v>0.3</v>
      </c>
      <c r="B120" s="4">
        <v>5.740553E-5</v>
      </c>
      <c r="C120" s="5"/>
      <c r="J120">
        <f t="shared" si="2"/>
        <v>-1.7221658999999999E-5</v>
      </c>
      <c r="K120" s="5">
        <f t="shared" si="3"/>
        <v>2.8209105651105655</v>
      </c>
    </row>
    <row r="121" spans="1:11" x14ac:dyDescent="0.2">
      <c r="A121" s="4">
        <v>0.27500000000000002</v>
      </c>
      <c r="B121" s="4">
        <v>4.9252229999999998E-5</v>
      </c>
      <c r="C121" s="5"/>
      <c r="J121">
        <f t="shared" si="2"/>
        <v>-1.354436325E-5</v>
      </c>
      <c r="K121" s="5">
        <f t="shared" si="3"/>
        <v>2.4202570024570025</v>
      </c>
    </row>
    <row r="122" spans="1:11" x14ac:dyDescent="0.2">
      <c r="A122" s="4">
        <v>0.25</v>
      </c>
      <c r="B122" s="4">
        <v>4.184457E-5</v>
      </c>
      <c r="C122" s="5"/>
      <c r="J122">
        <f t="shared" si="2"/>
        <v>-1.04611425E-5</v>
      </c>
      <c r="K122" s="5">
        <f t="shared" si="3"/>
        <v>2.056244226044226</v>
      </c>
    </row>
    <row r="123" spans="1:11" x14ac:dyDescent="0.2">
      <c r="A123" s="4">
        <v>0.22500000000000001</v>
      </c>
      <c r="B123" s="4">
        <v>3.5141600000000002E-5</v>
      </c>
      <c r="C123" s="5"/>
      <c r="J123">
        <f t="shared" si="2"/>
        <v>-7.9068600000000011E-6</v>
      </c>
      <c r="K123" s="5">
        <f t="shared" si="3"/>
        <v>1.7268599508599509</v>
      </c>
    </row>
    <row r="124" spans="1:11" x14ac:dyDescent="0.2">
      <c r="A124" s="4">
        <v>0.2</v>
      </c>
      <c r="B124" s="4">
        <v>2.9105310000000001E-5</v>
      </c>
      <c r="C124" s="5"/>
      <c r="J124">
        <f t="shared" si="2"/>
        <v>-5.8210620000000003E-6</v>
      </c>
      <c r="K124" s="5">
        <f t="shared" si="3"/>
        <v>1.4302363636363638</v>
      </c>
    </row>
    <row r="125" spans="1:11" x14ac:dyDescent="0.2">
      <c r="A125" s="4">
        <v>0.17499999999999999</v>
      </c>
      <c r="B125" s="4">
        <v>2.3704040000000001E-5</v>
      </c>
      <c r="C125" s="5"/>
      <c r="J125">
        <f t="shared" si="2"/>
        <v>-4.1482070000000003E-6</v>
      </c>
      <c r="K125" s="5">
        <f t="shared" si="3"/>
        <v>1.1648176904176906</v>
      </c>
    </row>
    <row r="126" spans="1:11" x14ac:dyDescent="0.2">
      <c r="A126" s="4">
        <v>0.15</v>
      </c>
      <c r="B126" s="4">
        <v>1.8934030000000001E-5</v>
      </c>
      <c r="C126" s="5"/>
      <c r="J126">
        <f t="shared" si="2"/>
        <v>-2.8401044999999999E-6</v>
      </c>
      <c r="K126" s="5">
        <f t="shared" si="3"/>
        <v>0.93041916461916463</v>
      </c>
    </row>
    <row r="127" spans="1:11" x14ac:dyDescent="0.2">
      <c r="A127" s="4">
        <v>0.125</v>
      </c>
      <c r="B127" s="4">
        <v>1.4704660000000001E-5</v>
      </c>
      <c r="C127" s="5"/>
      <c r="J127">
        <f t="shared" si="2"/>
        <v>-1.8380825000000001E-6</v>
      </c>
      <c r="K127" s="5">
        <f t="shared" si="3"/>
        <v>0.72258771498771501</v>
      </c>
    </row>
    <row r="128" spans="1:11" x14ac:dyDescent="0.2">
      <c r="A128" s="4">
        <v>0.1</v>
      </c>
      <c r="B128" s="4">
        <v>1.1008150000000001E-5</v>
      </c>
      <c r="C128" s="5"/>
      <c r="J128">
        <f t="shared" si="2"/>
        <v>-1.1008150000000001E-6</v>
      </c>
      <c r="K128" s="5">
        <f t="shared" si="3"/>
        <v>0.54094103194103205</v>
      </c>
    </row>
    <row r="129" spans="1:11" x14ac:dyDescent="0.2">
      <c r="A129" s="4">
        <v>7.4999999999999997E-2</v>
      </c>
      <c r="B129" s="4">
        <v>7.7521040000000008E-6</v>
      </c>
      <c r="C129" s="5"/>
      <c r="J129">
        <f t="shared" si="2"/>
        <v>-5.8140780000000008E-7</v>
      </c>
      <c r="K129" s="5">
        <f t="shared" si="3"/>
        <v>0.38093877149877153</v>
      </c>
    </row>
    <row r="130" spans="1:11" x14ac:dyDescent="0.2">
      <c r="A130" s="4">
        <v>0.05</v>
      </c>
      <c r="B130" s="4">
        <v>4.9261210000000001E-6</v>
      </c>
      <c r="C130" s="5"/>
      <c r="J130">
        <f t="shared" si="2"/>
        <v>-2.4630605E-7</v>
      </c>
      <c r="K130" s="5">
        <f t="shared" si="3"/>
        <v>0.24206982800982801</v>
      </c>
    </row>
    <row r="131" spans="1:11" x14ac:dyDescent="0.2">
      <c r="A131" s="4">
        <v>2.5000000000000001E-2</v>
      </c>
      <c r="B131" s="4">
        <v>2.3869809999999999E-6</v>
      </c>
      <c r="C131" s="5"/>
      <c r="J131">
        <f t="shared" si="2"/>
        <v>-5.9674524999999994E-8</v>
      </c>
      <c r="K131" s="5">
        <f t="shared" si="3"/>
        <v>0.11729636363636363</v>
      </c>
    </row>
    <row r="132" spans="1:11" x14ac:dyDescent="0.2">
      <c r="A132" s="4">
        <v>0</v>
      </c>
      <c r="B132" s="4">
        <v>2.0727999999999999E-8</v>
      </c>
      <c r="C132" s="5"/>
      <c r="J132">
        <f t="shared" si="2"/>
        <v>0</v>
      </c>
      <c r="K132" s="5">
        <f t="shared" si="3"/>
        <v>1.0185749385749384E-3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7" priority="1" stopIfTrue="1" operator="equal">
      <formula>0</formula>
    </cfRule>
  </conditionalFormatting>
  <conditionalFormatting sqref="E23:E24">
    <cfRule type="cellIs" dxfId="16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83</v>
      </c>
    </row>
    <row r="3" spans="1:16" x14ac:dyDescent="0.2">
      <c r="C3" s="1" t="s">
        <v>29</v>
      </c>
      <c r="D3" t="s">
        <v>83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-3.8119450000000002E-4</v>
      </c>
      <c r="C10" s="5"/>
      <c r="D10" s="1" t="s">
        <v>9</v>
      </c>
      <c r="E10" s="7">
        <f>-F10*1000/$D$7</f>
        <v>18.731916461916462</v>
      </c>
      <c r="F10" s="3">
        <f>((INDEX(A10:B11,1,2)+INDEX(A10:B11,2,2))-((INDEX(A10:B11,1,2)-INDEX(A10:B11,2,2))/(INDEX(A10:B11,1,1)-INDEX(A10:B11,2,1))*(INDEX(A10:B11,1,1)+INDEX(A10:B11,2,1))))/2</f>
        <v>-3.8119450000000002E-4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-18.731916461916462</v>
      </c>
      <c r="L10" s="1" t="s">
        <v>23</v>
      </c>
      <c r="M10" s="4">
        <f>MAX(E14:E15)/20</f>
        <v>2.2817980825552229E-2</v>
      </c>
      <c r="N10" s="6">
        <f>-E10</f>
        <v>-18.731916461916462</v>
      </c>
      <c r="O10" s="6">
        <f>-E11</f>
        <v>-18.430943488943488</v>
      </c>
      <c r="P10" s="6">
        <f>-E12</f>
        <v>-18.489616707616712</v>
      </c>
    </row>
    <row r="11" spans="1:16" x14ac:dyDescent="0.2">
      <c r="A11" s="4">
        <v>-2.5000000000000001E-2</v>
      </c>
      <c r="B11" s="4">
        <v>-3.9213879999999999E-4</v>
      </c>
      <c r="C11" s="5"/>
      <c r="D11" s="1" t="s">
        <v>10</v>
      </c>
      <c r="E11" s="7">
        <f>-F11*1000/$D$7</f>
        <v>18.430943488943488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-3.7506969999999998E-4</v>
      </c>
      <c r="G11" s="5" t="s">
        <v>107</v>
      </c>
      <c r="H11" t="s">
        <v>108</v>
      </c>
      <c r="J11">
        <f t="shared" si="0"/>
        <v>-9.8034699999999998E-6</v>
      </c>
      <c r="K11" s="5">
        <f t="shared" si="1"/>
        <v>-19.269719901719903</v>
      </c>
      <c r="L11" s="1"/>
      <c r="M11" s="4">
        <f>-MAX(E15:E16)/20</f>
        <v>-2.2817980825552229E-2</v>
      </c>
      <c r="N11" s="6">
        <f>-E10</f>
        <v>-18.731916461916462</v>
      </c>
      <c r="O11" s="6">
        <f>-E11</f>
        <v>-18.430943488943488</v>
      </c>
      <c r="P11" s="6">
        <f>-E12</f>
        <v>-18.489616707616712</v>
      </c>
    </row>
    <row r="12" spans="1:16" x14ac:dyDescent="0.2">
      <c r="A12" s="4">
        <v>-0.05</v>
      </c>
      <c r="B12" s="4">
        <v>-4.040534E-4</v>
      </c>
      <c r="C12" s="5"/>
      <c r="D12" s="1" t="s">
        <v>11</v>
      </c>
      <c r="E12" s="7">
        <f>-F12*1000/$D$7</f>
        <v>18.489616707616712</v>
      </c>
      <c r="F12" s="3">
        <f>((INDEX(A131:B132,1,2)+INDEX(A131:B132,2,2))-((INDEX(A131:B132,1,2)-INDEX(A131:B132,2,2))/(INDEX(A131:B132,1,1)-INDEX(A131:B132,2,1))*(INDEX(A131:B132,1,1)+INDEX(A131:B132,2,1))))/2</f>
        <v>-3.7626370000000008E-4</v>
      </c>
      <c r="G12" t="s">
        <v>109</v>
      </c>
      <c r="H12" t="s">
        <v>110</v>
      </c>
      <c r="J12">
        <f t="shared" si="0"/>
        <v>-2.020267E-5</v>
      </c>
      <c r="K12" s="5">
        <f t="shared" si="1"/>
        <v>-19.855203931203931</v>
      </c>
      <c r="L12" s="1"/>
    </row>
    <row r="13" spans="1:16" x14ac:dyDescent="0.2">
      <c r="A13" s="4">
        <v>-7.4999999999999997E-2</v>
      </c>
      <c r="B13" s="4">
        <v>-4.1863639999999998E-4</v>
      </c>
      <c r="C13" s="5"/>
      <c r="E13" s="3" t="s">
        <v>53</v>
      </c>
      <c r="F13" s="5"/>
      <c r="J13">
        <f t="shared" si="0"/>
        <v>-3.1397729999999995E-5</v>
      </c>
      <c r="K13" s="5">
        <f t="shared" si="1"/>
        <v>-20.571813267813265</v>
      </c>
      <c r="L13" s="1" t="s">
        <v>24</v>
      </c>
      <c r="M13" s="6">
        <f>E14</f>
        <v>0.42550793529780556</v>
      </c>
      <c r="N13" s="6">
        <f>-MAX(E10:E12)/15</f>
        <v>-1.2487944307944308</v>
      </c>
    </row>
    <row r="14" spans="1:16" x14ac:dyDescent="0.2">
      <c r="A14" s="4">
        <v>-0.1</v>
      </c>
      <c r="B14" s="4">
        <v>-4.3323670000000001E-4</v>
      </c>
      <c r="C14" s="5"/>
      <c r="D14" s="1" t="s">
        <v>12</v>
      </c>
      <c r="E14" s="7">
        <f>F14</f>
        <v>0.42550793529780556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0.42550793529780556</v>
      </c>
      <c r="G14" s="5" t="s">
        <v>119</v>
      </c>
      <c r="H14" t="s">
        <v>120</v>
      </c>
      <c r="J14">
        <f t="shared" si="0"/>
        <v>-4.3323670000000005E-5</v>
      </c>
      <c r="K14" s="5">
        <f t="shared" si="1"/>
        <v>-21.289272727272728</v>
      </c>
      <c r="L14" s="1"/>
      <c r="M14">
        <f>E14</f>
        <v>0.42550793529780556</v>
      </c>
      <c r="N14" s="6">
        <f>MAX(E10:E12)/15</f>
        <v>1.2487944307944308</v>
      </c>
    </row>
    <row r="15" spans="1:16" x14ac:dyDescent="0.2">
      <c r="A15" s="4">
        <v>-0.125</v>
      </c>
      <c r="B15" s="4">
        <v>-4.4455169999999997E-4</v>
      </c>
      <c r="C15" s="5"/>
      <c r="D15" s="1" t="s">
        <v>13</v>
      </c>
      <c r="E15" s="3">
        <f>F15</f>
        <v>0.45635961651104456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0.45635961651104456</v>
      </c>
      <c r="G15" s="5" t="s">
        <v>115</v>
      </c>
      <c r="H15" t="s">
        <v>116</v>
      </c>
      <c r="J15">
        <f t="shared" si="0"/>
        <v>-5.5568962499999997E-5</v>
      </c>
      <c r="K15" s="5">
        <f t="shared" si="1"/>
        <v>-21.845292383292382</v>
      </c>
      <c r="L15" s="1"/>
      <c r="M15" s="6">
        <f>E15</f>
        <v>0.45635961651104456</v>
      </c>
      <c r="N15" s="6">
        <f>-MAX(E10:E12)/15</f>
        <v>-1.2487944307944308</v>
      </c>
    </row>
    <row r="16" spans="1:16" x14ac:dyDescent="0.2">
      <c r="A16" s="4">
        <v>-0.15</v>
      </c>
      <c r="B16" s="4">
        <v>-4.6005569999999998E-4</v>
      </c>
      <c r="C16" s="5"/>
      <c r="E16" s="3"/>
      <c r="J16">
        <f t="shared" si="0"/>
        <v>-6.9008354999999992E-5</v>
      </c>
      <c r="K16" s="5">
        <f t="shared" si="1"/>
        <v>-22.607159705159702</v>
      </c>
      <c r="L16" s="1"/>
      <c r="M16">
        <f>E15</f>
        <v>0.45635961651104456</v>
      </c>
      <c r="N16" s="6">
        <f>MAX(E10:E12)/15</f>
        <v>1.2487944307944308</v>
      </c>
    </row>
    <row r="17" spans="1:19" x14ac:dyDescent="0.2">
      <c r="A17" s="4">
        <v>-0.17499999999999999</v>
      </c>
      <c r="B17" s="4">
        <v>-4.7517000000000002E-4</v>
      </c>
      <c r="C17" s="25"/>
      <c r="D17" s="1" t="s">
        <v>14</v>
      </c>
      <c r="E17" s="9">
        <f>F17</f>
        <v>0.3006506144999645</v>
      </c>
      <c r="F17">
        <f>(-1)*MAX(J30:J91)/F11/E14</f>
        <v>0.3006506144999645</v>
      </c>
      <c r="G17" t="s">
        <v>117</v>
      </c>
      <c r="J17">
        <f t="shared" si="0"/>
        <v>-8.3154749999999995E-5</v>
      </c>
      <c r="K17" s="5">
        <f t="shared" si="1"/>
        <v>-23.349877149877152</v>
      </c>
      <c r="L17" s="1"/>
      <c r="N17" s="6"/>
    </row>
    <row r="18" spans="1:19" x14ac:dyDescent="0.2">
      <c r="A18" s="4">
        <v>-0.2</v>
      </c>
      <c r="B18" s="4">
        <v>-4.9127070000000005E-4</v>
      </c>
      <c r="C18" s="25"/>
      <c r="D18" s="1" t="s">
        <v>15</v>
      </c>
      <c r="E18" s="9">
        <f>F18</f>
        <v>0.32268649063182975</v>
      </c>
      <c r="F18">
        <f>(-1)*MAX(J91:J130)/F12/E15</f>
        <v>0.32268649063182975</v>
      </c>
      <c r="G18" t="s">
        <v>113</v>
      </c>
      <c r="J18">
        <f t="shared" si="0"/>
        <v>-9.8254140000000021E-5</v>
      </c>
      <c r="K18" s="5">
        <f t="shared" si="1"/>
        <v>-24.141066339066342</v>
      </c>
      <c r="L18" s="1" t="s">
        <v>25</v>
      </c>
      <c r="M18" s="5">
        <v>0</v>
      </c>
      <c r="N18" s="5">
        <f>INDEX(K30:K91,MATCH(MAX(J30:J91),J30:J91,0),1)</f>
        <v>-10.479361179361179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-5.0519479999999999E-4</v>
      </c>
      <c r="C19" s="25"/>
      <c r="D19" s="1"/>
      <c r="J19">
        <f t="shared" si="0"/>
        <v>-1.1366883E-4</v>
      </c>
      <c r="K19" s="5">
        <f t="shared" si="1"/>
        <v>-24.825297297297293</v>
      </c>
      <c r="L19" s="1"/>
      <c r="M19" s="5">
        <f>INDEX(A30:A91,MATCH(MAX(J30:J91),J30:J91,0),1)</f>
        <v>0.22500000000000001</v>
      </c>
      <c r="N19" s="5">
        <f>INDEX(K30:K91,MATCH(MAX(J30:J91),J30:J91,0),1)</f>
        <v>-10.479361179361179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-5.219135E-4</v>
      </c>
      <c r="C20" s="25"/>
      <c r="D20" s="1" t="s">
        <v>16</v>
      </c>
      <c r="E20" s="8">
        <f>F20</f>
        <v>2.3578562653562653E-2</v>
      </c>
      <c r="F20">
        <f>MAX(J30:J91)/D5/D7*1000</f>
        <v>2.3578562653562653E-2</v>
      </c>
      <c r="G20" t="s">
        <v>118</v>
      </c>
      <c r="J20">
        <f t="shared" si="0"/>
        <v>-1.30478375E-4</v>
      </c>
      <c r="K20" s="5">
        <f t="shared" si="1"/>
        <v>-25.646855036855037</v>
      </c>
      <c r="M20" s="5">
        <f>INDEX(A30:A91,MATCH(MAX(J30:J91),J30:J91,0),1)</f>
        <v>0.22500000000000001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-5.3806169999999996E-4</v>
      </c>
      <c r="C21" s="25"/>
      <c r="D21" s="1" t="s">
        <v>17</v>
      </c>
      <c r="E21" s="8">
        <f>F21</f>
        <v>2.7228009828009825E-2</v>
      </c>
      <c r="F21">
        <f>MAX(J91:J130)/D5/D7*1000</f>
        <v>2.7228009828009825E-2</v>
      </c>
      <c r="G21" t="s">
        <v>114</v>
      </c>
      <c r="J21">
        <f t="shared" si="0"/>
        <v>-1.4796696750000001E-4</v>
      </c>
      <c r="K21" s="5">
        <f t="shared" si="1"/>
        <v>-26.440378378378377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-5.5639470000000001E-4</v>
      </c>
      <c r="C22" s="5"/>
      <c r="J22">
        <f t="shared" si="0"/>
        <v>-1.6691840999999999E-4</v>
      </c>
      <c r="K22" s="5">
        <f t="shared" si="1"/>
        <v>-27.341262899262901</v>
      </c>
      <c r="M22" s="5">
        <v>0</v>
      </c>
      <c r="N22" s="5">
        <f>INDEX(K91:K130,MATCH(MAX(J91:J130),J91:J130,0),1)</f>
        <v>-10.891203931203931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-5.731178E-4</v>
      </c>
      <c r="C23" s="5"/>
      <c r="D23" s="1" t="s">
        <v>43</v>
      </c>
      <c r="E23" s="24">
        <f>E11*E14*E17/D5-E20</f>
        <v>0</v>
      </c>
      <c r="J23">
        <f t="shared" si="0"/>
        <v>-1.8626328500000002E-4</v>
      </c>
      <c r="K23" s="5">
        <f t="shared" si="1"/>
        <v>-28.163036855036857</v>
      </c>
      <c r="M23" s="5">
        <f>INDEX(A91:A130,MATCH(MAX(J91:J130),J91:J130,0),1)</f>
        <v>0.25</v>
      </c>
      <c r="N23" s="5">
        <f>INDEX(K91:K130,MATCH(MAX(J91:J130),J91:J130,0),1)</f>
        <v>-10.891203931203931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-5.9201309999999999E-4</v>
      </c>
      <c r="C24" s="5"/>
      <c r="E24" s="24">
        <f>E12*E15*E18/D5-E21</f>
        <v>0</v>
      </c>
      <c r="J24">
        <f t="shared" si="0"/>
        <v>-2.07204585E-4</v>
      </c>
      <c r="K24" s="5">
        <f t="shared" si="1"/>
        <v>-29.091552825552824</v>
      </c>
      <c r="M24" s="5">
        <f>INDEX(A91:A130,MATCH(MAX(J91:J130),J91:J130,0),1)</f>
        <v>0.25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-6.0789259999999995E-4</v>
      </c>
      <c r="C25" s="26"/>
      <c r="J25">
        <f t="shared" si="0"/>
        <v>-2.2795972499999999E-4</v>
      </c>
      <c r="K25" s="5">
        <f t="shared" si="1"/>
        <v>-29.871872235872232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-6.2734209999999995E-4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-2.5093684E-4</v>
      </c>
      <c r="K26" s="5">
        <f t="shared" si="1"/>
        <v>-30.827621621621617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-6.4696030000000002E-4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-2.7495812749999998E-4</v>
      </c>
      <c r="K27" s="5">
        <f t="shared" si="1"/>
        <v>-31.791660933660935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-6.6391859999999998E-4</v>
      </c>
      <c r="C28" s="5"/>
      <c r="J28">
        <f t="shared" si="0"/>
        <v>-2.9876337E-4</v>
      </c>
      <c r="K28" s="5">
        <f t="shared" si="1"/>
        <v>-32.624992628992629</v>
      </c>
    </row>
    <row r="29" spans="1:19" x14ac:dyDescent="0.2">
      <c r="A29" s="4">
        <v>-0.47499999999999998</v>
      </c>
      <c r="B29" s="4">
        <v>-6.8783400000000001E-4</v>
      </c>
      <c r="C29" s="5"/>
      <c r="J29">
        <f t="shared" si="0"/>
        <v>-3.2672114999999997E-4</v>
      </c>
      <c r="K29" s="5">
        <f t="shared" si="1"/>
        <v>-33.800196560196561</v>
      </c>
    </row>
    <row r="30" spans="1:19" x14ac:dyDescent="0.2">
      <c r="A30" s="4">
        <v>-0.5</v>
      </c>
      <c r="B30" s="4">
        <v>-7.0522279999999998E-4</v>
      </c>
      <c r="C30" s="5"/>
      <c r="J30">
        <f t="shared" si="0"/>
        <v>-3.5261139999999999E-4</v>
      </c>
      <c r="K30" s="5">
        <f t="shared" si="1"/>
        <v>-34.65468304668304</v>
      </c>
    </row>
    <row r="31" spans="1:19" x14ac:dyDescent="0.2">
      <c r="A31" s="4">
        <v>-0.5</v>
      </c>
      <c r="B31" s="4">
        <v>-7.0625259999999997E-4</v>
      </c>
      <c r="C31" s="5"/>
      <c r="J31">
        <f t="shared" si="0"/>
        <v>-3.5312629999999999E-4</v>
      </c>
      <c r="K31" s="5">
        <f t="shared" si="1"/>
        <v>-34.70528746928747</v>
      </c>
    </row>
    <row r="32" spans="1:19" x14ac:dyDescent="0.2">
      <c r="A32" s="4">
        <v>-0.47499999999999998</v>
      </c>
      <c r="B32" s="4">
        <v>-6.8632130000000004E-4</v>
      </c>
      <c r="C32" s="5"/>
      <c r="J32">
        <f t="shared" si="0"/>
        <v>-3.2600261750000001E-4</v>
      </c>
      <c r="K32" s="5">
        <f t="shared" si="1"/>
        <v>-33.725862407862408</v>
      </c>
    </row>
    <row r="33" spans="1:11" x14ac:dyDescent="0.2">
      <c r="A33" s="4">
        <v>-0.45</v>
      </c>
      <c r="B33" s="4">
        <v>-6.6491520000000004E-4</v>
      </c>
      <c r="C33" s="5"/>
      <c r="J33">
        <f t="shared" si="0"/>
        <v>-2.9921184000000002E-4</v>
      </c>
      <c r="K33" s="5">
        <f t="shared" si="1"/>
        <v>-32.673965601965605</v>
      </c>
    </row>
    <row r="34" spans="1:11" x14ac:dyDescent="0.2">
      <c r="A34" s="4">
        <v>-0.42499999999999999</v>
      </c>
      <c r="B34" s="4">
        <v>-6.4641480000000005E-4</v>
      </c>
      <c r="C34" s="5"/>
      <c r="J34">
        <f t="shared" si="0"/>
        <v>-2.7472629000000002E-4</v>
      </c>
      <c r="K34" s="5">
        <f t="shared" si="1"/>
        <v>-31.764855036855039</v>
      </c>
    </row>
    <row r="35" spans="1:11" x14ac:dyDescent="0.2">
      <c r="A35" s="4">
        <v>-0.4</v>
      </c>
      <c r="B35" s="4">
        <v>-6.273079E-4</v>
      </c>
      <c r="C35" s="5"/>
      <c r="J35">
        <f t="shared" si="0"/>
        <v>-2.5092316000000002E-4</v>
      </c>
      <c r="K35" s="5">
        <f t="shared" si="1"/>
        <v>-30.825941031941035</v>
      </c>
    </row>
    <row r="36" spans="1:11" x14ac:dyDescent="0.2">
      <c r="A36" s="4">
        <v>-0.375</v>
      </c>
      <c r="B36" s="4">
        <v>-6.0831389999999996E-4</v>
      </c>
      <c r="C36" s="5"/>
      <c r="J36">
        <f t="shared" si="0"/>
        <v>-2.2811771249999998E-4</v>
      </c>
      <c r="K36" s="5">
        <f t="shared" si="1"/>
        <v>-29.892574938574938</v>
      </c>
    </row>
    <row r="37" spans="1:11" x14ac:dyDescent="0.2">
      <c r="A37" s="4">
        <v>-0.35</v>
      </c>
      <c r="B37" s="4">
        <v>-5.9102419999999996E-4</v>
      </c>
      <c r="C37" s="5"/>
      <c r="J37">
        <f t="shared" si="0"/>
        <v>-2.0685846999999997E-4</v>
      </c>
      <c r="K37" s="5">
        <f t="shared" si="1"/>
        <v>-29.042958230958231</v>
      </c>
    </row>
    <row r="38" spans="1:11" x14ac:dyDescent="0.2">
      <c r="A38" s="4">
        <v>-0.32500000000000001</v>
      </c>
      <c r="B38" s="4">
        <v>-5.7342790000000003E-4</v>
      </c>
      <c r="C38" s="5"/>
      <c r="J38">
        <f t="shared" si="0"/>
        <v>-1.8636406750000001E-4</v>
      </c>
      <c r="K38" s="5">
        <f t="shared" si="1"/>
        <v>-28.178275184275183</v>
      </c>
    </row>
    <row r="39" spans="1:11" x14ac:dyDescent="0.2">
      <c r="A39" s="4">
        <v>-0.3</v>
      </c>
      <c r="B39" s="4">
        <v>-5.5619039999999995E-4</v>
      </c>
      <c r="C39" s="5"/>
      <c r="J39">
        <f t="shared" si="0"/>
        <v>-1.6685711999999997E-4</v>
      </c>
      <c r="K39" s="5">
        <f t="shared" si="1"/>
        <v>-27.331223587223587</v>
      </c>
    </row>
    <row r="40" spans="1:11" x14ac:dyDescent="0.2">
      <c r="A40" s="4">
        <v>-0.27500000000000002</v>
      </c>
      <c r="B40" s="4">
        <v>-5.4276050000000005E-4</v>
      </c>
      <c r="C40" s="5"/>
      <c r="J40">
        <f t="shared" si="0"/>
        <v>-1.4925913750000002E-4</v>
      </c>
      <c r="K40" s="5">
        <f t="shared" si="1"/>
        <v>-26.671277641277644</v>
      </c>
    </row>
    <row r="41" spans="1:11" x14ac:dyDescent="0.2">
      <c r="A41" s="4">
        <v>-0.25</v>
      </c>
      <c r="B41" s="4">
        <v>-5.229338E-4</v>
      </c>
      <c r="C41" s="5"/>
      <c r="J41">
        <f t="shared" si="0"/>
        <v>-1.3073345E-4</v>
      </c>
      <c r="K41" s="5">
        <f t="shared" si="1"/>
        <v>-25.696992628992628</v>
      </c>
    </row>
    <row r="42" spans="1:11" x14ac:dyDescent="0.2">
      <c r="A42" s="4">
        <v>-0.22500000000000001</v>
      </c>
      <c r="B42" s="4">
        <v>-5.0606220000000001E-4</v>
      </c>
      <c r="C42" s="5"/>
      <c r="J42">
        <f t="shared" si="0"/>
        <v>-1.13863995E-4</v>
      </c>
      <c r="K42" s="5">
        <f t="shared" si="1"/>
        <v>-24.867921375921377</v>
      </c>
    </row>
    <row r="43" spans="1:11" x14ac:dyDescent="0.2">
      <c r="A43" s="4">
        <v>-0.2</v>
      </c>
      <c r="B43" s="4">
        <v>-4.9124699999999999E-4</v>
      </c>
      <c r="C43" s="5"/>
      <c r="J43">
        <f t="shared" si="0"/>
        <v>-9.8249400000000002E-5</v>
      </c>
      <c r="K43" s="5">
        <f t="shared" si="1"/>
        <v>-24.139901719901719</v>
      </c>
    </row>
    <row r="44" spans="1:11" x14ac:dyDescent="0.2">
      <c r="A44" s="4">
        <v>-0.17499999999999999</v>
      </c>
      <c r="B44" s="4">
        <v>-4.7618569999999998E-4</v>
      </c>
      <c r="C44" s="5"/>
      <c r="J44">
        <f t="shared" si="0"/>
        <v>-8.3332497499999985E-5</v>
      </c>
      <c r="K44" s="5">
        <f t="shared" si="1"/>
        <v>-23.399788697788697</v>
      </c>
    </row>
    <row r="45" spans="1:11" x14ac:dyDescent="0.2">
      <c r="A45" s="4">
        <v>-0.15</v>
      </c>
      <c r="B45" s="4">
        <v>-4.5978110000000002E-4</v>
      </c>
      <c r="C45" s="5"/>
      <c r="J45">
        <f t="shared" si="0"/>
        <v>-6.8967164999999997E-5</v>
      </c>
      <c r="K45" s="5">
        <f t="shared" si="1"/>
        <v>-22.593665847665847</v>
      </c>
    </row>
    <row r="46" spans="1:11" x14ac:dyDescent="0.2">
      <c r="A46" s="4">
        <v>-0.125</v>
      </c>
      <c r="B46" s="4">
        <v>-4.4507089999999997E-4</v>
      </c>
      <c r="C46" s="5"/>
      <c r="J46">
        <f t="shared" si="0"/>
        <v>-5.5633862499999997E-5</v>
      </c>
      <c r="K46" s="5">
        <f t="shared" si="1"/>
        <v>-21.870805896805898</v>
      </c>
    </row>
    <row r="47" spans="1:11" x14ac:dyDescent="0.2">
      <c r="A47" s="4">
        <v>-0.1</v>
      </c>
      <c r="B47" s="4">
        <v>-4.2919429999999998E-4</v>
      </c>
      <c r="C47" s="5"/>
      <c r="J47">
        <f t="shared" si="0"/>
        <v>-4.2919430000000003E-5</v>
      </c>
      <c r="K47" s="5">
        <f t="shared" si="1"/>
        <v>-21.090628992628993</v>
      </c>
    </row>
    <row r="48" spans="1:11" x14ac:dyDescent="0.2">
      <c r="A48" s="4">
        <v>-7.4999999999999997E-2</v>
      </c>
      <c r="B48" s="4">
        <v>-4.1609539999999998E-4</v>
      </c>
      <c r="C48" s="5"/>
      <c r="J48">
        <f t="shared" si="0"/>
        <v>-3.1207154999999999E-5</v>
      </c>
      <c r="K48" s="5">
        <f t="shared" si="1"/>
        <v>-20.446948402948404</v>
      </c>
    </row>
    <row r="49" spans="1:11" x14ac:dyDescent="0.2">
      <c r="A49" s="4">
        <v>-0.05</v>
      </c>
      <c r="B49" s="4">
        <v>-4.0125760000000001E-4</v>
      </c>
      <c r="C49" s="5"/>
      <c r="J49">
        <f t="shared" si="0"/>
        <v>-2.0062880000000003E-5</v>
      </c>
      <c r="K49" s="5">
        <f t="shared" si="1"/>
        <v>-19.717818181818181</v>
      </c>
    </row>
    <row r="50" spans="1:11" x14ac:dyDescent="0.2">
      <c r="A50" s="4">
        <v>-2.5000000000000001E-2</v>
      </c>
      <c r="B50" s="4">
        <v>-3.8759020000000001E-4</v>
      </c>
      <c r="C50" s="5"/>
      <c r="J50">
        <f t="shared" si="0"/>
        <v>-9.6897550000000002E-6</v>
      </c>
      <c r="K50" s="5">
        <f t="shared" si="1"/>
        <v>-19.046201474201474</v>
      </c>
    </row>
    <row r="51" spans="1:11" x14ac:dyDescent="0.2">
      <c r="A51" s="4">
        <v>0</v>
      </c>
      <c r="B51" s="4">
        <v>-3.7506969999999998E-4</v>
      </c>
      <c r="C51" s="5"/>
      <c r="J51">
        <f t="shared" si="0"/>
        <v>0</v>
      </c>
      <c r="K51" s="5">
        <f t="shared" si="1"/>
        <v>-18.430943488943488</v>
      </c>
    </row>
    <row r="52" spans="1:11" x14ac:dyDescent="0.2">
      <c r="A52" s="4">
        <v>2.5000000000000001E-2</v>
      </c>
      <c r="B52" s="4">
        <v>-3.5724790000000003E-4</v>
      </c>
      <c r="C52" s="5"/>
      <c r="J52">
        <f t="shared" si="0"/>
        <v>8.9311975000000017E-6</v>
      </c>
      <c r="K52" s="5">
        <f t="shared" si="1"/>
        <v>-17.555179361179363</v>
      </c>
    </row>
    <row r="53" spans="1:11" x14ac:dyDescent="0.2">
      <c r="A53" s="4">
        <v>0.05</v>
      </c>
      <c r="B53" s="4">
        <v>-3.4208760000000002E-4</v>
      </c>
      <c r="C53" s="5"/>
      <c r="J53">
        <f t="shared" si="0"/>
        <v>1.710438E-5</v>
      </c>
      <c r="K53" s="5">
        <f t="shared" si="1"/>
        <v>-16.810201474201477</v>
      </c>
    </row>
    <row r="54" spans="1:11" x14ac:dyDescent="0.2">
      <c r="A54" s="4">
        <v>7.4999999999999997E-2</v>
      </c>
      <c r="B54" s="4">
        <v>-3.261591E-4</v>
      </c>
      <c r="C54" s="5"/>
      <c r="J54">
        <f t="shared" si="0"/>
        <v>2.4461932499999999E-5</v>
      </c>
      <c r="K54" s="5">
        <f t="shared" si="1"/>
        <v>-16.027474201474199</v>
      </c>
    </row>
    <row r="55" spans="1:11" x14ac:dyDescent="0.2">
      <c r="A55" s="4">
        <v>0.1</v>
      </c>
      <c r="B55" s="4">
        <v>-3.0973829999999999E-4</v>
      </c>
      <c r="C55" s="5"/>
      <c r="J55">
        <f t="shared" si="0"/>
        <v>3.097383E-5</v>
      </c>
      <c r="K55" s="5">
        <f t="shared" si="1"/>
        <v>-15.220555282555281</v>
      </c>
    </row>
    <row r="56" spans="1:11" x14ac:dyDescent="0.2">
      <c r="A56" s="4">
        <v>0.125</v>
      </c>
      <c r="B56" s="4">
        <v>-2.9238270000000002E-4</v>
      </c>
      <c r="C56" s="5"/>
      <c r="J56">
        <f t="shared" si="0"/>
        <v>3.6547837500000002E-5</v>
      </c>
      <c r="K56" s="5">
        <f t="shared" si="1"/>
        <v>-14.367700245700245</v>
      </c>
    </row>
    <row r="57" spans="1:11" x14ac:dyDescent="0.2">
      <c r="A57" s="4">
        <v>0.15</v>
      </c>
      <c r="B57" s="4">
        <v>-2.7344169999999999E-4</v>
      </c>
      <c r="C57" s="5"/>
      <c r="J57">
        <f t="shared" si="0"/>
        <v>4.1016254999999999E-5</v>
      </c>
      <c r="K57" s="5">
        <f t="shared" si="1"/>
        <v>-13.436938574938575</v>
      </c>
    </row>
    <row r="58" spans="1:11" x14ac:dyDescent="0.2">
      <c r="A58" s="4">
        <v>0.17499999999999999</v>
      </c>
      <c r="B58" s="4">
        <v>-2.5523329999999999E-4</v>
      </c>
      <c r="C58" s="5"/>
      <c r="J58">
        <f t="shared" si="0"/>
        <v>4.4665827499999994E-5</v>
      </c>
      <c r="K58" s="5">
        <f t="shared" si="1"/>
        <v>-12.542176904176904</v>
      </c>
    </row>
    <row r="59" spans="1:11" x14ac:dyDescent="0.2">
      <c r="A59" s="4">
        <v>0.2</v>
      </c>
      <c r="B59" s="4">
        <v>-2.3421720000000001E-4</v>
      </c>
      <c r="C59" s="5"/>
      <c r="J59">
        <f t="shared" si="0"/>
        <v>4.6843440000000002E-5</v>
      </c>
      <c r="K59" s="5">
        <f t="shared" si="1"/>
        <v>-11.509444717444719</v>
      </c>
    </row>
    <row r="60" spans="1:11" x14ac:dyDescent="0.2">
      <c r="A60" s="4">
        <v>0.22500000000000001</v>
      </c>
      <c r="B60" s="4">
        <v>-2.13255E-4</v>
      </c>
      <c r="C60" s="5"/>
      <c r="J60">
        <f t="shared" si="0"/>
        <v>4.7982375000000002E-5</v>
      </c>
      <c r="K60" s="5">
        <f t="shared" si="1"/>
        <v>-10.479361179361179</v>
      </c>
    </row>
    <row r="61" spans="1:11" x14ac:dyDescent="0.2">
      <c r="A61" s="4">
        <v>0.25</v>
      </c>
      <c r="B61" s="4">
        <v>-1.915497E-4</v>
      </c>
      <c r="C61" s="5"/>
      <c r="J61">
        <f t="shared" si="0"/>
        <v>4.7887425E-5</v>
      </c>
      <c r="K61" s="5">
        <f t="shared" si="1"/>
        <v>-9.4127616707616699</v>
      </c>
    </row>
    <row r="62" spans="1:11" x14ac:dyDescent="0.2">
      <c r="A62" s="4">
        <v>0.27500000000000002</v>
      </c>
      <c r="B62" s="4">
        <v>-1.6918740000000001E-4</v>
      </c>
      <c r="C62" s="5"/>
      <c r="J62">
        <f t="shared" si="0"/>
        <v>4.6526535000000005E-5</v>
      </c>
      <c r="K62" s="5">
        <f t="shared" si="1"/>
        <v>-8.3138771498771504</v>
      </c>
    </row>
    <row r="63" spans="1:11" x14ac:dyDescent="0.2">
      <c r="A63" s="4">
        <v>0.3</v>
      </c>
      <c r="B63" s="4">
        <v>-1.452546E-4</v>
      </c>
      <c r="C63" s="5"/>
      <c r="J63">
        <f t="shared" si="0"/>
        <v>4.3576379999999997E-5</v>
      </c>
      <c r="K63" s="5">
        <f t="shared" si="1"/>
        <v>-7.1378181818181821</v>
      </c>
    </row>
    <row r="64" spans="1:11" x14ac:dyDescent="0.2">
      <c r="A64" s="4">
        <v>0.32500000000000001</v>
      </c>
      <c r="B64" s="4">
        <v>-1.208915E-4</v>
      </c>
      <c r="C64" s="5"/>
      <c r="J64">
        <f t="shared" si="0"/>
        <v>3.9289737500000004E-5</v>
      </c>
      <c r="K64" s="5">
        <f t="shared" si="1"/>
        <v>-5.9406142506142503</v>
      </c>
    </row>
    <row r="65" spans="1:11" x14ac:dyDescent="0.2">
      <c r="A65" s="4">
        <v>0.35</v>
      </c>
      <c r="B65" s="4">
        <v>-9.4783119999999999E-5</v>
      </c>
      <c r="C65" s="5"/>
      <c r="J65">
        <f t="shared" si="0"/>
        <v>3.3174091999999996E-5</v>
      </c>
      <c r="K65" s="5">
        <f t="shared" si="1"/>
        <v>-4.6576471744471748</v>
      </c>
    </row>
    <row r="66" spans="1:11" x14ac:dyDescent="0.2">
      <c r="A66" s="4">
        <v>0.375</v>
      </c>
      <c r="B66" s="4">
        <v>-6.4764299999999999E-5</v>
      </c>
      <c r="C66" s="5"/>
      <c r="J66">
        <f t="shared" si="0"/>
        <v>2.42866125E-5</v>
      </c>
      <c r="K66" s="5">
        <f t="shared" si="1"/>
        <v>-3.1825208845208843</v>
      </c>
    </row>
    <row r="67" spans="1:11" x14ac:dyDescent="0.2">
      <c r="A67" s="4">
        <v>0.4</v>
      </c>
      <c r="B67" s="4">
        <v>-3.315543E-5</v>
      </c>
      <c r="C67" s="5"/>
      <c r="J67">
        <f t="shared" si="0"/>
        <v>1.3262172E-5</v>
      </c>
      <c r="K67" s="5">
        <f t="shared" si="1"/>
        <v>-1.6292594594594594</v>
      </c>
    </row>
    <row r="68" spans="1:11" x14ac:dyDescent="0.2">
      <c r="A68" s="4">
        <v>0.42499999999999999</v>
      </c>
      <c r="B68" s="4">
        <v>-7.5099400000000003E-7</v>
      </c>
      <c r="C68" s="5"/>
      <c r="J68">
        <f t="shared" si="0"/>
        <v>3.1917245000000001E-7</v>
      </c>
      <c r="K68" s="5">
        <f t="shared" si="1"/>
        <v>-3.6903882063882065E-2</v>
      </c>
    </row>
    <row r="69" spans="1:11" x14ac:dyDescent="0.2">
      <c r="A69" s="4">
        <v>0.45</v>
      </c>
      <c r="B69" s="4">
        <v>3.6212079999999997E-5</v>
      </c>
      <c r="C69" s="5"/>
      <c r="J69">
        <f t="shared" si="0"/>
        <v>-1.6295435999999998E-5</v>
      </c>
      <c r="K69" s="5">
        <f t="shared" si="1"/>
        <v>1.7794633906633903</v>
      </c>
    </row>
    <row r="70" spans="1:11" x14ac:dyDescent="0.2">
      <c r="A70" s="4">
        <v>0.47499999999999998</v>
      </c>
      <c r="B70" s="4">
        <v>7.9240069999999998E-5</v>
      </c>
      <c r="C70" s="5"/>
      <c r="J70">
        <f t="shared" si="0"/>
        <v>-3.7639033249999999E-5</v>
      </c>
      <c r="K70" s="5">
        <f t="shared" si="1"/>
        <v>3.8938609336609336</v>
      </c>
    </row>
    <row r="71" spans="1:11" x14ac:dyDescent="0.2">
      <c r="A71" s="4">
        <v>0.5</v>
      </c>
      <c r="B71" s="4">
        <v>1.267532E-4</v>
      </c>
      <c r="C71" s="5"/>
      <c r="J71">
        <f t="shared" si="0"/>
        <v>-6.3376599999999999E-5</v>
      </c>
      <c r="K71" s="5">
        <f t="shared" si="1"/>
        <v>6.2286584766584774</v>
      </c>
    </row>
    <row r="72" spans="1:11" x14ac:dyDescent="0.2">
      <c r="A72" s="4">
        <v>0.52500000000000002</v>
      </c>
      <c r="B72" s="4">
        <v>1.8246970000000001E-4</v>
      </c>
      <c r="C72" s="5"/>
      <c r="J72">
        <f t="shared" si="0"/>
        <v>-9.5796592500000007E-5</v>
      </c>
      <c r="K72" s="5">
        <f t="shared" si="1"/>
        <v>8.9665700245700251</v>
      </c>
    </row>
    <row r="73" spans="1:11" x14ac:dyDescent="0.2">
      <c r="A73" s="4">
        <v>0.55000000000000004</v>
      </c>
      <c r="B73" s="4">
        <v>2.4308970000000001E-4</v>
      </c>
      <c r="C73" s="5"/>
      <c r="J73">
        <f t="shared" si="0"/>
        <v>-1.3369933500000003E-4</v>
      </c>
      <c r="K73" s="5">
        <f t="shared" si="1"/>
        <v>11.945439803439804</v>
      </c>
    </row>
    <row r="74" spans="1:11" x14ac:dyDescent="0.2">
      <c r="A74" s="4">
        <v>0.57499999999999996</v>
      </c>
      <c r="B74" s="4">
        <v>3.1036030000000002E-4</v>
      </c>
      <c r="C74" s="5"/>
      <c r="J74">
        <f t="shared" ref="J74:J137" si="2">-(B74*A74)</f>
        <v>-1.7845717249999999E-4</v>
      </c>
      <c r="K74" s="5">
        <f t="shared" ref="K74:K137" si="3">B74*1000/$D$7</f>
        <v>15.251120393120395</v>
      </c>
    </row>
    <row r="75" spans="1:11" x14ac:dyDescent="0.2">
      <c r="A75" s="4">
        <v>0.6</v>
      </c>
      <c r="B75" s="4">
        <v>3.8441480000000002E-4</v>
      </c>
      <c r="C75" s="5"/>
      <c r="J75">
        <f t="shared" si="2"/>
        <v>-2.3064888E-4</v>
      </c>
      <c r="K75" s="5">
        <f t="shared" si="3"/>
        <v>18.890162162162163</v>
      </c>
    </row>
    <row r="76" spans="1:11" x14ac:dyDescent="0.2">
      <c r="A76" s="4">
        <v>0.625</v>
      </c>
      <c r="B76" s="4">
        <v>4.6445960000000001E-4</v>
      </c>
      <c r="C76" s="5"/>
      <c r="J76">
        <f t="shared" si="2"/>
        <v>-2.9028725E-4</v>
      </c>
      <c r="K76" s="5">
        <f t="shared" si="3"/>
        <v>22.823567567567569</v>
      </c>
    </row>
    <row r="77" spans="1:11" x14ac:dyDescent="0.2">
      <c r="A77" s="4">
        <v>0.65</v>
      </c>
      <c r="B77" s="4">
        <v>5.497643E-4</v>
      </c>
      <c r="C77" s="5"/>
      <c r="J77">
        <f t="shared" si="2"/>
        <v>-3.57346795E-4</v>
      </c>
      <c r="K77" s="5">
        <f t="shared" si="3"/>
        <v>27.015444717444716</v>
      </c>
    </row>
    <row r="78" spans="1:11" x14ac:dyDescent="0.2">
      <c r="A78" s="4">
        <v>0.67500000000000004</v>
      </c>
      <c r="B78" s="4">
        <v>6.4110459999999997E-4</v>
      </c>
      <c r="C78" s="5"/>
      <c r="J78">
        <f t="shared" si="2"/>
        <v>-4.3274560500000003E-4</v>
      </c>
      <c r="K78" s="5">
        <f t="shared" si="3"/>
        <v>31.503911547911542</v>
      </c>
    </row>
    <row r="79" spans="1:11" x14ac:dyDescent="0.2">
      <c r="A79" s="4">
        <v>0.7</v>
      </c>
      <c r="B79" s="4">
        <v>7.3721919999999996E-4</v>
      </c>
      <c r="C79" s="5"/>
      <c r="J79">
        <f t="shared" si="2"/>
        <v>-5.1605343999999991E-4</v>
      </c>
      <c r="K79" s="5">
        <f t="shared" si="3"/>
        <v>36.226987714987715</v>
      </c>
    </row>
    <row r="80" spans="1:11" x14ac:dyDescent="0.2">
      <c r="A80" s="4">
        <v>0.72499999999999998</v>
      </c>
      <c r="B80" s="4">
        <v>8.3873219999999998E-4</v>
      </c>
      <c r="C80" s="5"/>
      <c r="J80">
        <f t="shared" si="2"/>
        <v>-6.0808084499999998E-4</v>
      </c>
      <c r="K80" s="5">
        <f t="shared" si="3"/>
        <v>41.215341523341522</v>
      </c>
    </row>
    <row r="81" spans="1:11" x14ac:dyDescent="0.2">
      <c r="A81" s="4">
        <v>0.75</v>
      </c>
      <c r="B81" s="4">
        <v>9.4498810000000005E-4</v>
      </c>
      <c r="C81" s="5"/>
      <c r="J81">
        <f t="shared" si="2"/>
        <v>-7.0874107500000006E-4</v>
      </c>
      <c r="K81" s="5">
        <f t="shared" si="3"/>
        <v>46.436761670761669</v>
      </c>
    </row>
    <row r="82" spans="1:11" x14ac:dyDescent="0.2">
      <c r="A82" s="4">
        <v>0.77500000000000002</v>
      </c>
      <c r="B82" s="4">
        <v>1.0593239999999999E-3</v>
      </c>
      <c r="C82" s="5"/>
      <c r="J82">
        <f t="shared" si="2"/>
        <v>-8.2097609999999999E-4</v>
      </c>
      <c r="K82" s="5">
        <f t="shared" si="3"/>
        <v>52.05523341523341</v>
      </c>
    </row>
    <row r="83" spans="1:11" x14ac:dyDescent="0.2">
      <c r="A83" s="4">
        <v>0.8</v>
      </c>
      <c r="B83" s="4">
        <v>1.174327E-3</v>
      </c>
      <c r="C83" s="5"/>
      <c r="J83">
        <f t="shared" si="2"/>
        <v>-9.3946160000000004E-4</v>
      </c>
      <c r="K83" s="5">
        <f t="shared" si="3"/>
        <v>57.706486486486483</v>
      </c>
    </row>
    <row r="84" spans="1:11" x14ac:dyDescent="0.2">
      <c r="A84" s="4">
        <v>0.82499999999999996</v>
      </c>
      <c r="B84" s="4">
        <v>1.294929E-3</v>
      </c>
      <c r="C84" s="5"/>
      <c r="J84">
        <f t="shared" si="2"/>
        <v>-1.068316425E-3</v>
      </c>
      <c r="K84" s="5">
        <f t="shared" si="3"/>
        <v>63.632874692874694</v>
      </c>
    </row>
    <row r="85" spans="1:11" x14ac:dyDescent="0.2">
      <c r="A85" s="4">
        <v>0.85</v>
      </c>
      <c r="B85" s="4">
        <v>1.4193929999999999E-3</v>
      </c>
      <c r="C85" s="5"/>
      <c r="J85">
        <f t="shared" si="2"/>
        <v>-1.2064840499999999E-3</v>
      </c>
      <c r="K85" s="5">
        <f t="shared" si="3"/>
        <v>69.749041769041767</v>
      </c>
    </row>
    <row r="86" spans="1:11" x14ac:dyDescent="0.2">
      <c r="A86" s="4">
        <v>0.875</v>
      </c>
      <c r="B86" s="4">
        <v>1.5495800000000001E-3</v>
      </c>
      <c r="C86" s="5"/>
      <c r="J86">
        <f t="shared" si="2"/>
        <v>-1.3558825E-3</v>
      </c>
      <c r="K86" s="5">
        <f t="shared" si="3"/>
        <v>76.146437346437338</v>
      </c>
    </row>
    <row r="87" spans="1:11" x14ac:dyDescent="0.2">
      <c r="A87" s="4">
        <v>0.9</v>
      </c>
      <c r="B87" s="4">
        <v>1.681145E-3</v>
      </c>
      <c r="C87" s="5"/>
      <c r="J87">
        <f t="shared" si="2"/>
        <v>-1.5130305E-3</v>
      </c>
      <c r="K87" s="5">
        <f t="shared" si="3"/>
        <v>82.611547911547902</v>
      </c>
    </row>
    <row r="88" spans="1:11" x14ac:dyDescent="0.2">
      <c r="A88" s="4">
        <v>0.92500000000000004</v>
      </c>
      <c r="B88" s="4">
        <v>1.818397E-3</v>
      </c>
      <c r="C88" s="5"/>
      <c r="J88">
        <f t="shared" si="2"/>
        <v>-1.682017225E-3</v>
      </c>
      <c r="K88" s="5">
        <f t="shared" si="3"/>
        <v>89.35611793611794</v>
      </c>
    </row>
    <row r="89" spans="1:11" x14ac:dyDescent="0.2">
      <c r="A89" s="4">
        <v>0.95</v>
      </c>
      <c r="B89" s="4">
        <v>1.959606E-3</v>
      </c>
      <c r="C89" s="5"/>
      <c r="J89">
        <f t="shared" si="2"/>
        <v>-1.8616257E-3</v>
      </c>
      <c r="K89" s="5">
        <f t="shared" si="3"/>
        <v>96.295135135135126</v>
      </c>
    </row>
    <row r="90" spans="1:11" x14ac:dyDescent="0.2">
      <c r="A90" s="4">
        <v>0.97499999999999998</v>
      </c>
      <c r="B90" s="4">
        <v>2.1029109999999998E-3</v>
      </c>
      <c r="C90" s="5"/>
      <c r="J90">
        <f t="shared" si="2"/>
        <v>-2.0503382249999996E-3</v>
      </c>
      <c r="K90" s="5">
        <f t="shared" si="3"/>
        <v>103.33714987714987</v>
      </c>
    </row>
    <row r="91" spans="1:11" x14ac:dyDescent="0.2">
      <c r="A91" s="4">
        <v>1</v>
      </c>
      <c r="B91" s="4">
        <v>2.2522280000000002E-3</v>
      </c>
      <c r="C91" s="5"/>
      <c r="J91">
        <f t="shared" si="2"/>
        <v>-2.2522280000000002E-3</v>
      </c>
      <c r="K91" s="5">
        <f t="shared" si="3"/>
        <v>110.67459459459459</v>
      </c>
    </row>
    <row r="92" spans="1:11" x14ac:dyDescent="0.2">
      <c r="A92" s="4">
        <v>1</v>
      </c>
      <c r="B92" s="4">
        <v>2.253784E-3</v>
      </c>
      <c r="C92" s="5"/>
      <c r="J92">
        <f t="shared" si="2"/>
        <v>-2.253784E-3</v>
      </c>
      <c r="K92" s="5">
        <f t="shared" si="3"/>
        <v>110.75105651105652</v>
      </c>
    </row>
    <row r="93" spans="1:11" x14ac:dyDescent="0.2">
      <c r="A93" s="4">
        <v>0.97499999999999998</v>
      </c>
      <c r="B93" s="4">
        <v>2.1117979999999998E-3</v>
      </c>
      <c r="C93" s="5"/>
      <c r="J93">
        <f t="shared" si="2"/>
        <v>-2.0590030499999996E-3</v>
      </c>
      <c r="K93" s="5">
        <f t="shared" si="3"/>
        <v>103.77385749385749</v>
      </c>
    </row>
    <row r="94" spans="1:11" x14ac:dyDescent="0.2">
      <c r="A94" s="4">
        <v>0.95</v>
      </c>
      <c r="B94" s="4">
        <v>1.969681E-3</v>
      </c>
      <c r="C94" s="5"/>
      <c r="J94">
        <f t="shared" si="2"/>
        <v>-1.87119695E-3</v>
      </c>
      <c r="K94" s="5">
        <f t="shared" si="3"/>
        <v>96.790221130221127</v>
      </c>
    </row>
    <row r="95" spans="1:11" x14ac:dyDescent="0.2">
      <c r="A95" s="4">
        <v>0.92500000000000004</v>
      </c>
      <c r="B95" s="4">
        <v>1.8297789999999999E-3</v>
      </c>
      <c r="C95" s="5"/>
      <c r="J95">
        <f t="shared" si="2"/>
        <v>-1.692545575E-3</v>
      </c>
      <c r="K95" s="5">
        <f t="shared" si="3"/>
        <v>89.915429975429973</v>
      </c>
    </row>
    <row r="96" spans="1:11" x14ac:dyDescent="0.2">
      <c r="A96" s="4">
        <v>0.9</v>
      </c>
      <c r="B96" s="4">
        <v>1.691854E-3</v>
      </c>
      <c r="C96" s="5"/>
      <c r="J96">
        <f t="shared" si="2"/>
        <v>-1.5226686E-3</v>
      </c>
      <c r="K96" s="5">
        <f t="shared" si="3"/>
        <v>83.137788697788693</v>
      </c>
    </row>
    <row r="97" spans="1:11" x14ac:dyDescent="0.2">
      <c r="A97" s="4">
        <v>0.875</v>
      </c>
      <c r="B97" s="4">
        <v>1.5578910000000001E-3</v>
      </c>
      <c r="C97" s="5"/>
      <c r="J97">
        <f t="shared" si="2"/>
        <v>-1.363154625E-3</v>
      </c>
      <c r="K97" s="5">
        <f t="shared" si="3"/>
        <v>76.554840294840304</v>
      </c>
    </row>
    <row r="98" spans="1:11" x14ac:dyDescent="0.2">
      <c r="A98" s="4">
        <v>0.85</v>
      </c>
      <c r="B98" s="4">
        <v>1.426203E-3</v>
      </c>
      <c r="C98" s="5"/>
      <c r="J98">
        <f t="shared" si="2"/>
        <v>-1.2122725499999999E-3</v>
      </c>
      <c r="K98" s="5">
        <f t="shared" si="3"/>
        <v>70.083685503685516</v>
      </c>
    </row>
    <row r="99" spans="1:11" x14ac:dyDescent="0.2">
      <c r="A99" s="4">
        <v>0.82499999999999996</v>
      </c>
      <c r="B99" s="4">
        <v>1.299122E-3</v>
      </c>
      <c r="C99" s="5"/>
      <c r="J99">
        <f t="shared" si="2"/>
        <v>-1.0717756499999999E-3</v>
      </c>
      <c r="K99" s="5">
        <f t="shared" si="3"/>
        <v>63.838918918918914</v>
      </c>
    </row>
    <row r="100" spans="1:11" x14ac:dyDescent="0.2">
      <c r="A100" s="4">
        <v>0.8</v>
      </c>
      <c r="B100" s="4">
        <v>1.1749429999999999E-3</v>
      </c>
      <c r="C100" s="5"/>
      <c r="J100">
        <f t="shared" si="2"/>
        <v>-9.3995439999999993E-4</v>
      </c>
      <c r="K100" s="5">
        <f t="shared" si="3"/>
        <v>57.736756756756748</v>
      </c>
    </row>
    <row r="101" spans="1:11" x14ac:dyDescent="0.2">
      <c r="A101" s="4">
        <v>0.77500000000000002</v>
      </c>
      <c r="B101" s="4">
        <v>1.055411E-3</v>
      </c>
      <c r="C101" s="5"/>
      <c r="J101">
        <f t="shared" si="2"/>
        <v>-8.1794352500000008E-4</v>
      </c>
      <c r="K101" s="5">
        <f t="shared" si="3"/>
        <v>51.862948402948405</v>
      </c>
    </row>
    <row r="102" spans="1:11" x14ac:dyDescent="0.2">
      <c r="A102" s="4">
        <v>0.75</v>
      </c>
      <c r="B102" s="4">
        <v>9.3605610000000003E-4</v>
      </c>
      <c r="C102" s="5"/>
      <c r="J102">
        <f t="shared" si="2"/>
        <v>-7.0204207500000008E-4</v>
      </c>
      <c r="K102" s="5">
        <f t="shared" si="3"/>
        <v>45.997842751842754</v>
      </c>
    </row>
    <row r="103" spans="1:11" x14ac:dyDescent="0.2">
      <c r="A103" s="4">
        <v>0.72499999999999998</v>
      </c>
      <c r="B103" s="4">
        <v>8.2630750000000004E-4</v>
      </c>
      <c r="C103" s="5"/>
      <c r="J103">
        <f t="shared" si="2"/>
        <v>-5.9907293750000002E-4</v>
      </c>
      <c r="K103" s="5">
        <f t="shared" si="3"/>
        <v>40.604791154791158</v>
      </c>
    </row>
    <row r="104" spans="1:11" x14ac:dyDescent="0.2">
      <c r="A104" s="4">
        <v>0.7</v>
      </c>
      <c r="B104" s="4">
        <v>7.2062950000000004E-4</v>
      </c>
      <c r="C104" s="5"/>
      <c r="J104">
        <f t="shared" si="2"/>
        <v>-5.0444064999999999E-4</v>
      </c>
      <c r="K104" s="5">
        <f t="shared" si="3"/>
        <v>35.411769041769041</v>
      </c>
    </row>
    <row r="105" spans="1:11" x14ac:dyDescent="0.2">
      <c r="A105" s="4">
        <v>0.67500000000000004</v>
      </c>
      <c r="B105" s="4">
        <v>6.193215E-4</v>
      </c>
      <c r="C105" s="5"/>
      <c r="J105">
        <f t="shared" si="2"/>
        <v>-4.1804201250000004E-4</v>
      </c>
      <c r="K105" s="5">
        <f t="shared" si="3"/>
        <v>30.433488943488943</v>
      </c>
    </row>
    <row r="106" spans="1:11" x14ac:dyDescent="0.2">
      <c r="A106" s="4">
        <v>0.65</v>
      </c>
      <c r="B106" s="4">
        <v>5.2354310000000005E-4</v>
      </c>
      <c r="C106" s="5"/>
      <c r="J106">
        <f t="shared" si="2"/>
        <v>-3.4030301500000002E-4</v>
      </c>
      <c r="K106" s="5">
        <f t="shared" si="3"/>
        <v>25.726933660933664</v>
      </c>
    </row>
    <row r="107" spans="1:11" x14ac:dyDescent="0.2">
      <c r="A107" s="4">
        <v>0.625</v>
      </c>
      <c r="B107" s="4">
        <v>4.3309620000000002E-4</v>
      </c>
      <c r="C107" s="5"/>
      <c r="J107">
        <f t="shared" si="2"/>
        <v>-2.7068512499999999E-4</v>
      </c>
      <c r="K107" s="5">
        <f t="shared" si="3"/>
        <v>21.282368550368552</v>
      </c>
    </row>
    <row r="108" spans="1:11" x14ac:dyDescent="0.2">
      <c r="A108" s="4">
        <v>0.6</v>
      </c>
      <c r="B108" s="4">
        <v>3.4912529999999998E-4</v>
      </c>
      <c r="C108" s="5"/>
      <c r="J108">
        <f t="shared" si="2"/>
        <v>-2.0947517999999999E-4</v>
      </c>
      <c r="K108" s="5">
        <f t="shared" si="3"/>
        <v>17.156034398034397</v>
      </c>
    </row>
    <row r="109" spans="1:11" x14ac:dyDescent="0.2">
      <c r="A109" s="4">
        <v>0.57499999999999996</v>
      </c>
      <c r="B109" s="4">
        <v>2.7144810000000001E-4</v>
      </c>
      <c r="C109" s="5"/>
      <c r="J109">
        <f t="shared" si="2"/>
        <v>-1.5608265749999999E-4</v>
      </c>
      <c r="K109" s="5">
        <f t="shared" si="3"/>
        <v>13.338972972972973</v>
      </c>
    </row>
    <row r="110" spans="1:11" x14ac:dyDescent="0.2">
      <c r="A110" s="4">
        <v>0.55000000000000004</v>
      </c>
      <c r="B110" s="4">
        <v>2.008353E-4</v>
      </c>
      <c r="C110" s="5"/>
      <c r="J110">
        <f t="shared" si="2"/>
        <v>-1.1045941500000002E-4</v>
      </c>
      <c r="K110" s="5">
        <f t="shared" si="3"/>
        <v>9.8690565110565114</v>
      </c>
    </row>
    <row r="111" spans="1:11" x14ac:dyDescent="0.2">
      <c r="A111" s="4">
        <v>0.52500000000000002</v>
      </c>
      <c r="B111" s="4">
        <v>1.382682E-4</v>
      </c>
      <c r="C111" s="5"/>
      <c r="J111">
        <f t="shared" si="2"/>
        <v>-7.2590805000000003E-5</v>
      </c>
      <c r="K111" s="5">
        <f t="shared" si="3"/>
        <v>6.794506142506143</v>
      </c>
    </row>
    <row r="112" spans="1:11" x14ac:dyDescent="0.2">
      <c r="A112" s="4">
        <v>0.5</v>
      </c>
      <c r="B112" s="4">
        <v>8.1990900000000001E-5</v>
      </c>
      <c r="C112" s="5"/>
      <c r="J112">
        <f t="shared" si="2"/>
        <v>-4.0995450000000001E-5</v>
      </c>
      <c r="K112" s="5">
        <f t="shared" si="3"/>
        <v>4.0290368550368552</v>
      </c>
    </row>
    <row r="113" spans="1:11" x14ac:dyDescent="0.2">
      <c r="A113" s="4">
        <v>0.47499999999999998</v>
      </c>
      <c r="B113" s="4">
        <v>3.2790909999999999E-5</v>
      </c>
      <c r="C113" s="5"/>
      <c r="J113">
        <f t="shared" si="2"/>
        <v>-1.5575682249999997E-5</v>
      </c>
      <c r="K113" s="5">
        <f t="shared" si="3"/>
        <v>1.6113469287469286</v>
      </c>
    </row>
    <row r="114" spans="1:11" x14ac:dyDescent="0.2">
      <c r="A114" s="4">
        <v>0.45</v>
      </c>
      <c r="B114" s="4">
        <v>-1.118741E-5</v>
      </c>
      <c r="C114" s="5"/>
      <c r="J114">
        <f t="shared" si="2"/>
        <v>5.0343344999999996E-6</v>
      </c>
      <c r="K114" s="5">
        <f t="shared" si="3"/>
        <v>-0.54974987714987711</v>
      </c>
    </row>
    <row r="115" spans="1:11" x14ac:dyDescent="0.2">
      <c r="A115" s="4">
        <v>0.42499999999999999</v>
      </c>
      <c r="B115" s="4">
        <v>-4.6722309999999999E-5</v>
      </c>
      <c r="C115" s="5"/>
      <c r="J115">
        <f t="shared" si="2"/>
        <v>1.9856981749999998E-5</v>
      </c>
      <c r="K115" s="5">
        <f t="shared" si="3"/>
        <v>-2.2959366093366089</v>
      </c>
    </row>
    <row r="116" spans="1:11" x14ac:dyDescent="0.2">
      <c r="A116" s="4">
        <v>0.4</v>
      </c>
      <c r="B116" s="4">
        <v>-8.0779079999999999E-5</v>
      </c>
      <c r="C116" s="5"/>
      <c r="J116">
        <f t="shared" si="2"/>
        <v>3.2311631999999998E-5</v>
      </c>
      <c r="K116" s="5">
        <f t="shared" si="3"/>
        <v>-3.9694879606879607</v>
      </c>
    </row>
    <row r="117" spans="1:11" x14ac:dyDescent="0.2">
      <c r="A117" s="4">
        <v>0.375</v>
      </c>
      <c r="B117" s="4">
        <v>-1.071641E-4</v>
      </c>
      <c r="C117" s="5"/>
      <c r="J117">
        <f t="shared" si="2"/>
        <v>4.0186537499999998E-5</v>
      </c>
      <c r="K117" s="5">
        <f t="shared" si="3"/>
        <v>-5.26604914004914</v>
      </c>
    </row>
    <row r="118" spans="1:11" x14ac:dyDescent="0.2">
      <c r="A118" s="4">
        <v>0.35</v>
      </c>
      <c r="B118" s="4">
        <v>-1.3266840000000001E-4</v>
      </c>
      <c r="C118" s="5"/>
      <c r="J118">
        <f t="shared" si="2"/>
        <v>4.6433939999999999E-5</v>
      </c>
      <c r="K118" s="5">
        <f t="shared" si="3"/>
        <v>-6.5193316953316964</v>
      </c>
    </row>
    <row r="119" spans="1:11" x14ac:dyDescent="0.2">
      <c r="A119" s="4">
        <v>0.32500000000000001</v>
      </c>
      <c r="B119" s="4">
        <v>-1.5845550000000001E-4</v>
      </c>
      <c r="C119" s="5"/>
      <c r="J119">
        <f t="shared" si="2"/>
        <v>5.1498037500000007E-5</v>
      </c>
      <c r="K119" s="5">
        <f t="shared" si="3"/>
        <v>-7.7865110565110562</v>
      </c>
    </row>
    <row r="120" spans="1:11" x14ac:dyDescent="0.2">
      <c r="A120" s="4">
        <v>0.3</v>
      </c>
      <c r="B120" s="4">
        <v>-1.8079479999999999E-4</v>
      </c>
      <c r="C120" s="5"/>
      <c r="J120">
        <f t="shared" si="2"/>
        <v>5.4238439999999995E-5</v>
      </c>
      <c r="K120" s="5">
        <f t="shared" si="3"/>
        <v>-8.884265356265356</v>
      </c>
    </row>
    <row r="121" spans="1:11" x14ac:dyDescent="0.2">
      <c r="A121" s="4">
        <v>0.27500000000000002</v>
      </c>
      <c r="B121" s="4">
        <v>-2.010786E-4</v>
      </c>
      <c r="C121" s="5"/>
      <c r="J121">
        <f t="shared" si="2"/>
        <v>5.5296615000000003E-5</v>
      </c>
      <c r="K121" s="5">
        <f t="shared" si="3"/>
        <v>-9.8810122850122841</v>
      </c>
    </row>
    <row r="122" spans="1:11" x14ac:dyDescent="0.2">
      <c r="A122" s="4">
        <v>0.25</v>
      </c>
      <c r="B122" s="4">
        <v>-2.2163599999999999E-4</v>
      </c>
      <c r="C122" s="5"/>
      <c r="J122">
        <f t="shared" si="2"/>
        <v>5.5408999999999998E-5</v>
      </c>
      <c r="K122" s="5">
        <f t="shared" si="3"/>
        <v>-10.891203931203931</v>
      </c>
    </row>
    <row r="123" spans="1:11" x14ac:dyDescent="0.2">
      <c r="A123" s="4">
        <v>0.22500000000000001</v>
      </c>
      <c r="B123" s="4">
        <v>-2.399038E-4</v>
      </c>
      <c r="C123" s="5"/>
      <c r="J123">
        <f t="shared" si="2"/>
        <v>5.3978355000000002E-5</v>
      </c>
      <c r="K123" s="5">
        <f t="shared" si="3"/>
        <v>-11.788884520884521</v>
      </c>
    </row>
    <row r="124" spans="1:11" x14ac:dyDescent="0.2">
      <c r="A124" s="4">
        <v>0.2</v>
      </c>
      <c r="B124" s="4">
        <v>-2.5815629999999999E-4</v>
      </c>
      <c r="C124" s="5"/>
      <c r="J124">
        <f t="shared" si="2"/>
        <v>5.1631259999999999E-5</v>
      </c>
      <c r="K124" s="5">
        <f t="shared" si="3"/>
        <v>-12.685813267813268</v>
      </c>
    </row>
    <row r="125" spans="1:11" x14ac:dyDescent="0.2">
      <c r="A125" s="4">
        <v>0.17499999999999999</v>
      </c>
      <c r="B125" s="4">
        <v>-2.7443649999999998E-4</v>
      </c>
      <c r="C125" s="5"/>
      <c r="J125">
        <f t="shared" si="2"/>
        <v>4.8026387499999994E-5</v>
      </c>
      <c r="K125" s="5">
        <f t="shared" si="3"/>
        <v>-13.485823095823095</v>
      </c>
    </row>
    <row r="126" spans="1:11" x14ac:dyDescent="0.2">
      <c r="A126" s="4">
        <v>0.15</v>
      </c>
      <c r="B126" s="4">
        <v>-2.9034429999999999E-4</v>
      </c>
      <c r="C126" s="5"/>
      <c r="J126">
        <f t="shared" si="2"/>
        <v>4.3551644999999995E-5</v>
      </c>
      <c r="K126" s="5">
        <f t="shared" si="3"/>
        <v>-14.26753316953317</v>
      </c>
    </row>
    <row r="127" spans="1:11" x14ac:dyDescent="0.2">
      <c r="A127" s="4">
        <v>0.125</v>
      </c>
      <c r="B127" s="4">
        <v>-3.0568639999999997E-4</v>
      </c>
      <c r="C127" s="5"/>
      <c r="J127">
        <f t="shared" si="2"/>
        <v>3.8210799999999997E-5</v>
      </c>
      <c r="K127" s="5">
        <f t="shared" si="3"/>
        <v>-15.021444717444716</v>
      </c>
    </row>
    <row r="128" spans="1:11" x14ac:dyDescent="0.2">
      <c r="A128" s="4">
        <v>0.1</v>
      </c>
      <c r="B128" s="4">
        <v>-3.2331260000000001E-4</v>
      </c>
      <c r="C128" s="5"/>
      <c r="J128">
        <f t="shared" si="2"/>
        <v>3.2331260000000004E-5</v>
      </c>
      <c r="K128" s="5">
        <f t="shared" si="3"/>
        <v>-15.887597051597051</v>
      </c>
    </row>
    <row r="129" spans="1:11" x14ac:dyDescent="0.2">
      <c r="A129" s="4">
        <v>7.4999999999999997E-2</v>
      </c>
      <c r="B129" s="4">
        <v>-3.3599880000000001E-4</v>
      </c>
      <c r="C129" s="5"/>
      <c r="J129">
        <f t="shared" si="2"/>
        <v>2.519991E-5</v>
      </c>
      <c r="K129" s="5">
        <f t="shared" si="3"/>
        <v>-16.510997542997544</v>
      </c>
    </row>
    <row r="130" spans="1:11" x14ac:dyDescent="0.2">
      <c r="A130" s="4">
        <v>0.05</v>
      </c>
      <c r="B130" s="4">
        <v>-3.533357E-4</v>
      </c>
      <c r="C130" s="5"/>
      <c r="J130">
        <f t="shared" si="2"/>
        <v>1.7666785000000001E-5</v>
      </c>
      <c r="K130" s="5">
        <f t="shared" si="3"/>
        <v>-17.36293366093366</v>
      </c>
    </row>
    <row r="131" spans="1:11" x14ac:dyDescent="0.2">
      <c r="A131" s="4">
        <v>2.5000000000000001E-2</v>
      </c>
      <c r="B131" s="4">
        <v>-3.640068E-4</v>
      </c>
      <c r="C131" s="5"/>
      <c r="J131">
        <f t="shared" si="2"/>
        <v>9.100170000000001E-6</v>
      </c>
      <c r="K131" s="5">
        <f t="shared" si="3"/>
        <v>-17.88731203931204</v>
      </c>
    </row>
    <row r="132" spans="1:11" x14ac:dyDescent="0.2">
      <c r="A132" s="4">
        <v>0</v>
      </c>
      <c r="B132" s="4">
        <v>-3.7626370000000002E-4</v>
      </c>
      <c r="C132" s="5"/>
      <c r="J132">
        <f t="shared" si="2"/>
        <v>0</v>
      </c>
      <c r="K132" s="5">
        <f t="shared" si="3"/>
        <v>-18.489616707616708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5" priority="1" stopIfTrue="1" operator="equal">
      <formula>0</formula>
    </cfRule>
  </conditionalFormatting>
  <conditionalFormatting sqref="E23:E24">
    <cfRule type="cellIs" dxfId="14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81</v>
      </c>
    </row>
    <row r="3" spans="1:16" x14ac:dyDescent="0.2">
      <c r="C3" s="1" t="s">
        <v>29</v>
      </c>
      <c r="D3" t="s">
        <v>81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-3.9296030000000003E-4</v>
      </c>
      <c r="C10" s="5"/>
      <c r="D10" s="1" t="s">
        <v>9</v>
      </c>
      <c r="E10" s="7">
        <f>-F10*1000/$D$7</f>
        <v>19.310088452088454</v>
      </c>
      <c r="F10" s="3">
        <f>((INDEX(A10:B11,1,2)+INDEX(A10:B11,2,2))-((INDEX(A10:B11,1,2)-INDEX(A10:B11,2,2))/(INDEX(A10:B11,1,1)-INDEX(A10:B11,2,1))*(INDEX(A10:B11,1,1)+INDEX(A10:B11,2,1))))/2</f>
        <v>-3.9296030000000003E-4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-19.310088452088454</v>
      </c>
      <c r="L10" s="1" t="s">
        <v>23</v>
      </c>
      <c r="M10" s="4">
        <f>MAX(E14:E15)/20</f>
        <v>2.2932072261958425E-2</v>
      </c>
      <c r="N10" s="6">
        <f>-E10</f>
        <v>-19.310088452088454</v>
      </c>
      <c r="O10" s="6">
        <f>-E11</f>
        <v>-18.858584766584766</v>
      </c>
      <c r="P10" s="6">
        <f>-E12</f>
        <v>-18.829071253071252</v>
      </c>
    </row>
    <row r="11" spans="1:16" x14ac:dyDescent="0.2">
      <c r="A11" s="4">
        <v>-2.5000000000000001E-2</v>
      </c>
      <c r="B11" s="4">
        <v>-4.05821E-4</v>
      </c>
      <c r="C11" s="5"/>
      <c r="D11" s="1" t="s">
        <v>10</v>
      </c>
      <c r="E11" s="7">
        <f>-F11*1000/$D$7</f>
        <v>18.858584766584766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-3.8377219999999996E-4</v>
      </c>
      <c r="G11" s="5" t="s">
        <v>107</v>
      </c>
      <c r="H11" t="s">
        <v>108</v>
      </c>
      <c r="J11">
        <f t="shared" si="0"/>
        <v>-1.0145525000000001E-5</v>
      </c>
      <c r="K11" s="5">
        <f t="shared" si="1"/>
        <v>-19.942063882063881</v>
      </c>
      <c r="L11" s="1"/>
      <c r="M11" s="4">
        <f>-MAX(E15:E16)/20</f>
        <v>-2.2932072261958425E-2</v>
      </c>
      <c r="N11" s="6">
        <f>-E10</f>
        <v>-19.310088452088454</v>
      </c>
      <c r="O11" s="6">
        <f>-E11</f>
        <v>-18.858584766584766</v>
      </c>
      <c r="P11" s="6">
        <f>-E12</f>
        <v>-18.829071253071252</v>
      </c>
    </row>
    <row r="12" spans="1:16" x14ac:dyDescent="0.2">
      <c r="A12" s="4">
        <v>-0.05</v>
      </c>
      <c r="B12" s="4">
        <v>-4.1735539999999998E-4</v>
      </c>
      <c r="C12" s="5"/>
      <c r="D12" s="1" t="s">
        <v>11</v>
      </c>
      <c r="E12" s="7">
        <f>-F12*1000/$D$7</f>
        <v>18.829071253071252</v>
      </c>
      <c r="F12" s="3">
        <f>((INDEX(A131:B132,1,2)+INDEX(A131:B132,2,2))-((INDEX(A131:B132,1,2)-INDEX(A131:B132,2,2))/(INDEX(A131:B132,1,1)-INDEX(A131:B132,2,1))*(INDEX(A131:B132,1,1)+INDEX(A131:B132,2,1))))/2</f>
        <v>-3.8317160000000001E-4</v>
      </c>
      <c r="G12" t="s">
        <v>109</v>
      </c>
      <c r="H12" t="s">
        <v>110</v>
      </c>
      <c r="J12">
        <f t="shared" si="0"/>
        <v>-2.0867770000000002E-5</v>
      </c>
      <c r="K12" s="5">
        <f t="shared" si="1"/>
        <v>-20.508864864864865</v>
      </c>
      <c r="L12" s="1"/>
    </row>
    <row r="13" spans="1:16" x14ac:dyDescent="0.2">
      <c r="A13" s="4">
        <v>-7.4999999999999997E-2</v>
      </c>
      <c r="B13" s="4">
        <v>-4.3107040000000001E-4</v>
      </c>
      <c r="C13" s="5"/>
      <c r="E13" s="3" t="s">
        <v>53</v>
      </c>
      <c r="F13" s="5"/>
      <c r="J13">
        <f t="shared" si="0"/>
        <v>-3.2330279999999996E-5</v>
      </c>
      <c r="K13" s="5">
        <f t="shared" si="1"/>
        <v>-21.18282063882064</v>
      </c>
      <c r="L13" s="1" t="s">
        <v>24</v>
      </c>
      <c r="M13" s="6">
        <f>E14</f>
        <v>0.42992406325322668</v>
      </c>
      <c r="N13" s="6">
        <f>-MAX(E10:E12)/15</f>
        <v>-1.2873392301392304</v>
      </c>
    </row>
    <row r="14" spans="1:16" x14ac:dyDescent="0.2">
      <c r="A14" s="4">
        <v>-0.1</v>
      </c>
      <c r="B14" s="4">
        <v>-4.4419929999999999E-4</v>
      </c>
      <c r="C14" s="5"/>
      <c r="D14" s="1" t="s">
        <v>12</v>
      </c>
      <c r="E14" s="7">
        <f>F14</f>
        <v>0.42992406325322668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0.42992406325322668</v>
      </c>
      <c r="G14" s="5" t="s">
        <v>119</v>
      </c>
      <c r="H14" t="s">
        <v>120</v>
      </c>
      <c r="J14">
        <f t="shared" si="0"/>
        <v>-4.441993E-5</v>
      </c>
      <c r="K14" s="5">
        <f t="shared" si="1"/>
        <v>-21.827975429975428</v>
      </c>
      <c r="L14" s="1"/>
      <c r="M14">
        <f>E14</f>
        <v>0.42992406325322668</v>
      </c>
      <c r="N14" s="6">
        <f>MAX(E10:E12)/15</f>
        <v>1.2873392301392304</v>
      </c>
    </row>
    <row r="15" spans="1:16" x14ac:dyDescent="0.2">
      <c r="A15" s="4">
        <v>-0.125</v>
      </c>
      <c r="B15" s="4">
        <v>-4.595372E-4</v>
      </c>
      <c r="C15" s="5"/>
      <c r="D15" s="1" t="s">
        <v>13</v>
      </c>
      <c r="E15" s="3">
        <f>F15</f>
        <v>0.4586414452391685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0.4586414452391685</v>
      </c>
      <c r="G15" s="5" t="s">
        <v>115</v>
      </c>
      <c r="H15" t="s">
        <v>116</v>
      </c>
      <c r="J15">
        <f t="shared" si="0"/>
        <v>-5.744215E-5</v>
      </c>
      <c r="K15" s="5">
        <f t="shared" si="1"/>
        <v>-22.581680589680587</v>
      </c>
      <c r="L15" s="1"/>
      <c r="M15" s="6">
        <f>E15</f>
        <v>0.4586414452391685</v>
      </c>
      <c r="N15" s="6">
        <f>-MAX(E10:E12)/15</f>
        <v>-1.2873392301392304</v>
      </c>
    </row>
    <row r="16" spans="1:16" x14ac:dyDescent="0.2">
      <c r="A16" s="4">
        <v>-0.15</v>
      </c>
      <c r="B16" s="4">
        <v>-4.7547630000000001E-4</v>
      </c>
      <c r="C16" s="5"/>
      <c r="E16" s="3"/>
      <c r="J16">
        <f t="shared" si="0"/>
        <v>-7.1321445000000001E-5</v>
      </c>
      <c r="K16" s="5">
        <f t="shared" si="1"/>
        <v>-23.364928746928747</v>
      </c>
      <c r="L16" s="1"/>
      <c r="M16">
        <f>E15</f>
        <v>0.4586414452391685</v>
      </c>
      <c r="N16" s="6">
        <f>MAX(E10:E12)/15</f>
        <v>1.2873392301392304</v>
      </c>
    </row>
    <row r="17" spans="1:19" x14ac:dyDescent="0.2">
      <c r="A17" s="4">
        <v>-0.17499999999999999</v>
      </c>
      <c r="B17" s="4">
        <v>-4.8890160000000002E-4</v>
      </c>
      <c r="C17" s="25"/>
      <c r="D17" s="1" t="s">
        <v>14</v>
      </c>
      <c r="E17" s="9">
        <f>F17</f>
        <v>0.30588388289800239</v>
      </c>
      <c r="F17">
        <f>(-1)*MAX(J30:J91)/F11/E14</f>
        <v>0.30588388289800239</v>
      </c>
      <c r="G17" t="s">
        <v>117</v>
      </c>
      <c r="J17">
        <f t="shared" si="0"/>
        <v>-8.5557779999999995E-5</v>
      </c>
      <c r="K17" s="5">
        <f t="shared" si="1"/>
        <v>-24.024648648648647</v>
      </c>
      <c r="L17" s="1"/>
      <c r="N17" s="6"/>
    </row>
    <row r="18" spans="1:19" x14ac:dyDescent="0.2">
      <c r="A18" s="4">
        <v>-0.2</v>
      </c>
      <c r="B18" s="4">
        <v>-5.027066E-4</v>
      </c>
      <c r="C18" s="25"/>
      <c r="D18" s="1" t="s">
        <v>15</v>
      </c>
      <c r="E18" s="9">
        <f>F18</f>
        <v>0.31924878134042828</v>
      </c>
      <c r="F18">
        <f>(-1)*MAX(J91:J130)/F12/E15</f>
        <v>0.31924878134042828</v>
      </c>
      <c r="G18" t="s">
        <v>113</v>
      </c>
      <c r="J18">
        <f t="shared" si="0"/>
        <v>-1.0054132000000001E-4</v>
      </c>
      <c r="K18" s="5">
        <f t="shared" si="1"/>
        <v>-24.703027027027026</v>
      </c>
      <c r="L18" s="1" t="s">
        <v>25</v>
      </c>
      <c r="M18" s="5">
        <v>0</v>
      </c>
      <c r="N18" s="5">
        <f>INDEX(K30:K91,MATCH(MAX(J30:J91),J30:J91,0),1)</f>
        <v>-11.022368550368549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-5.2152209999999999E-4</v>
      </c>
      <c r="C19" s="25"/>
      <c r="D19" s="1"/>
      <c r="J19">
        <f t="shared" si="0"/>
        <v>-1.173424725E-4</v>
      </c>
      <c r="K19" s="5">
        <f t="shared" si="1"/>
        <v>-25.627621621621621</v>
      </c>
      <c r="L19" s="1"/>
      <c r="M19" s="5">
        <f>INDEX(A30:A91,MATCH(MAX(J30:J91),J30:J91,0),1)</f>
        <v>0.22500000000000001</v>
      </c>
      <c r="N19" s="5">
        <f>INDEX(K30:K91,MATCH(MAX(J30:J91),J30:J91,0),1)</f>
        <v>-11.022368550368549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-5.3703170000000001E-4</v>
      </c>
      <c r="C20" s="25"/>
      <c r="D20" s="1" t="s">
        <v>16</v>
      </c>
      <c r="E20" s="8">
        <f>F20</f>
        <v>2.4800329238329238E-2</v>
      </c>
      <c r="F20">
        <f>MAX(J30:J91)/D5/D7*1000</f>
        <v>2.4800329238329238E-2</v>
      </c>
      <c r="G20" t="s">
        <v>118</v>
      </c>
      <c r="J20">
        <f t="shared" si="0"/>
        <v>-1.34257925E-4</v>
      </c>
      <c r="K20" s="5">
        <f t="shared" si="1"/>
        <v>-26.389764127764128</v>
      </c>
      <c r="M20" s="5">
        <f>INDEX(A30:A91,MATCH(MAX(J30:J91),J30:J91,0),1)</f>
        <v>0.22500000000000001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-5.5280460000000004E-4</v>
      </c>
      <c r="C21" s="25"/>
      <c r="D21" s="1" t="s">
        <v>17</v>
      </c>
      <c r="E21" s="8">
        <f>F21</f>
        <v>2.7569662162162164E-2</v>
      </c>
      <c r="F21">
        <f>MAX(J91:J130)/D5/D7*1000</f>
        <v>2.7569662162162164E-2</v>
      </c>
      <c r="G21" t="s">
        <v>114</v>
      </c>
      <c r="J21">
        <f t="shared" si="0"/>
        <v>-1.5202126500000001E-4</v>
      </c>
      <c r="K21" s="5">
        <f t="shared" si="1"/>
        <v>-27.164845208845215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-5.7164599999999998E-4</v>
      </c>
      <c r="C22" s="5"/>
      <c r="J22">
        <f t="shared" si="0"/>
        <v>-1.7149379999999999E-4</v>
      </c>
      <c r="K22" s="5">
        <f t="shared" si="1"/>
        <v>-28.09071253071253</v>
      </c>
      <c r="M22" s="5">
        <v>0</v>
      </c>
      <c r="N22" s="5">
        <f>INDEX(K91:K130,MATCH(MAX(J91:J130),J91:J130,0),1)</f>
        <v>-10.025331695331694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-5.8545959999999997E-4</v>
      </c>
      <c r="C23" s="5"/>
      <c r="D23" s="1" t="s">
        <v>43</v>
      </c>
      <c r="E23" s="24">
        <f>E11*E14*E17/D5-E20</f>
        <v>0</v>
      </c>
      <c r="J23">
        <f t="shared" si="0"/>
        <v>-1.9027437E-4</v>
      </c>
      <c r="K23" s="5">
        <f t="shared" si="1"/>
        <v>-28.769513513513512</v>
      </c>
      <c r="M23" s="5">
        <f>INDEX(A91:A130,MATCH(MAX(J91:J130),J91:J130,0),1)</f>
        <v>0.27500000000000002</v>
      </c>
      <c r="N23" s="5">
        <f>INDEX(K91:K130,MATCH(MAX(J91:J130),J91:J130,0),1)</f>
        <v>-10.025331695331694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-6.0613349999999997E-4</v>
      </c>
      <c r="C24" s="5"/>
      <c r="E24" s="24">
        <f>E12*E15*E18/D5-E21</f>
        <v>0</v>
      </c>
      <c r="J24">
        <f t="shared" si="0"/>
        <v>-2.1214672499999997E-4</v>
      </c>
      <c r="K24" s="5">
        <f t="shared" si="1"/>
        <v>-29.785429975429974</v>
      </c>
      <c r="M24" s="5">
        <f>INDEX(A91:A130,MATCH(MAX(J91:J130),J91:J130,0),1)</f>
        <v>0.27500000000000002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-6.245879E-4</v>
      </c>
      <c r="C25" s="26"/>
      <c r="J25">
        <f t="shared" si="0"/>
        <v>-2.3422046249999999E-4</v>
      </c>
      <c r="K25" s="5">
        <f t="shared" si="1"/>
        <v>-30.692280098280097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-6.3852280000000004E-4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-2.5540912000000002E-4</v>
      </c>
      <c r="K26" s="5">
        <f t="shared" si="1"/>
        <v>-31.377041769041771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-6.6139789999999996E-4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-2.8109410749999997E-4</v>
      </c>
      <c r="K27" s="5">
        <f t="shared" si="1"/>
        <v>-32.501125307125307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-6.8158499999999996E-4</v>
      </c>
      <c r="C28" s="5"/>
      <c r="J28">
        <f t="shared" si="0"/>
        <v>-3.0671324999999999E-4</v>
      </c>
      <c r="K28" s="5">
        <f t="shared" si="1"/>
        <v>-33.493120393120392</v>
      </c>
    </row>
    <row r="29" spans="1:19" x14ac:dyDescent="0.2">
      <c r="A29" s="4">
        <v>-0.47499999999999998</v>
      </c>
      <c r="B29" s="4">
        <v>-6.9681630000000005E-4</v>
      </c>
      <c r="C29" s="5"/>
      <c r="J29">
        <f t="shared" si="0"/>
        <v>-3.309877425E-4</v>
      </c>
      <c r="K29" s="5">
        <f t="shared" si="1"/>
        <v>-34.241587223587224</v>
      </c>
    </row>
    <row r="30" spans="1:19" x14ac:dyDescent="0.2">
      <c r="A30" s="4">
        <v>-0.5</v>
      </c>
      <c r="B30" s="4">
        <v>-7.1715699999999995E-4</v>
      </c>
      <c r="C30" s="5"/>
      <c r="J30">
        <f t="shared" si="0"/>
        <v>-3.5857849999999998E-4</v>
      </c>
      <c r="K30" s="5">
        <f t="shared" si="1"/>
        <v>-35.24113022113022</v>
      </c>
    </row>
    <row r="31" spans="1:19" x14ac:dyDescent="0.2">
      <c r="A31" s="4">
        <v>-0.5</v>
      </c>
      <c r="B31" s="4">
        <v>-7.2097269999999998E-4</v>
      </c>
      <c r="C31" s="5"/>
      <c r="J31">
        <f t="shared" si="0"/>
        <v>-3.6048634999999999E-4</v>
      </c>
      <c r="K31" s="5">
        <f t="shared" si="1"/>
        <v>-35.428633906633905</v>
      </c>
    </row>
    <row r="32" spans="1:19" x14ac:dyDescent="0.2">
      <c r="A32" s="4">
        <v>-0.47499999999999998</v>
      </c>
      <c r="B32" s="4">
        <v>-6.9609209999999997E-4</v>
      </c>
      <c r="C32" s="5"/>
      <c r="J32">
        <f t="shared" si="0"/>
        <v>-3.3064374749999998E-4</v>
      </c>
      <c r="K32" s="5">
        <f t="shared" si="1"/>
        <v>-34.206000000000003</v>
      </c>
    </row>
    <row r="33" spans="1:11" x14ac:dyDescent="0.2">
      <c r="A33" s="4">
        <v>-0.45</v>
      </c>
      <c r="B33" s="4">
        <v>-6.7915819999999998E-4</v>
      </c>
      <c r="C33" s="5"/>
      <c r="J33">
        <f t="shared" si="0"/>
        <v>-3.0562119000000001E-4</v>
      </c>
      <c r="K33" s="5">
        <f t="shared" si="1"/>
        <v>-33.373867321867316</v>
      </c>
    </row>
    <row r="34" spans="1:11" x14ac:dyDescent="0.2">
      <c r="A34" s="4">
        <v>-0.42499999999999999</v>
      </c>
      <c r="B34" s="4">
        <v>-6.6149929999999996E-4</v>
      </c>
      <c r="C34" s="5"/>
      <c r="J34">
        <f t="shared" si="0"/>
        <v>-2.8113720249999999E-4</v>
      </c>
      <c r="K34" s="5">
        <f t="shared" si="1"/>
        <v>-32.506108108108108</v>
      </c>
    </row>
    <row r="35" spans="1:11" x14ac:dyDescent="0.2">
      <c r="A35" s="4">
        <v>-0.4</v>
      </c>
      <c r="B35" s="4">
        <v>-6.4273710000000003E-4</v>
      </c>
      <c r="C35" s="5"/>
      <c r="J35">
        <f t="shared" si="0"/>
        <v>-2.5709484000000003E-4</v>
      </c>
      <c r="K35" s="5">
        <f t="shared" si="1"/>
        <v>-31.584132678132683</v>
      </c>
    </row>
    <row r="36" spans="1:11" x14ac:dyDescent="0.2">
      <c r="A36" s="4">
        <v>-0.375</v>
      </c>
      <c r="B36" s="4">
        <v>-6.2710900000000004E-4</v>
      </c>
      <c r="C36" s="5"/>
      <c r="J36">
        <f t="shared" si="0"/>
        <v>-2.3516587500000002E-4</v>
      </c>
      <c r="K36" s="5">
        <f t="shared" si="1"/>
        <v>-30.816167076167076</v>
      </c>
    </row>
    <row r="37" spans="1:11" x14ac:dyDescent="0.2">
      <c r="A37" s="4">
        <v>-0.35</v>
      </c>
      <c r="B37" s="4">
        <v>-6.0538940000000004E-4</v>
      </c>
      <c r="C37" s="5"/>
      <c r="J37">
        <f t="shared" si="0"/>
        <v>-2.1188629E-4</v>
      </c>
      <c r="K37" s="5">
        <f t="shared" si="1"/>
        <v>-29.748864864864867</v>
      </c>
    </row>
    <row r="38" spans="1:11" x14ac:dyDescent="0.2">
      <c r="A38" s="4">
        <v>-0.32500000000000001</v>
      </c>
      <c r="B38" s="4">
        <v>-5.896486E-4</v>
      </c>
      <c r="C38" s="5"/>
      <c r="J38">
        <f t="shared" si="0"/>
        <v>-1.91635795E-4</v>
      </c>
      <c r="K38" s="5">
        <f t="shared" si="1"/>
        <v>-28.975361179361176</v>
      </c>
    </row>
    <row r="39" spans="1:11" x14ac:dyDescent="0.2">
      <c r="A39" s="4">
        <v>-0.3</v>
      </c>
      <c r="B39" s="4">
        <v>-5.7249700000000004E-4</v>
      </c>
      <c r="C39" s="5"/>
      <c r="J39">
        <f t="shared" si="0"/>
        <v>-1.7174910000000002E-4</v>
      </c>
      <c r="K39" s="5">
        <f t="shared" si="1"/>
        <v>-28.132530712530713</v>
      </c>
    </row>
    <row r="40" spans="1:11" x14ac:dyDescent="0.2">
      <c r="A40" s="4">
        <v>-0.27500000000000002</v>
      </c>
      <c r="B40" s="4">
        <v>-5.5610329999999995E-4</v>
      </c>
      <c r="C40" s="5"/>
      <c r="J40">
        <f t="shared" si="0"/>
        <v>-1.5292840750000001E-4</v>
      </c>
      <c r="K40" s="5">
        <f t="shared" si="1"/>
        <v>-27.326943488943488</v>
      </c>
    </row>
    <row r="41" spans="1:11" x14ac:dyDescent="0.2">
      <c r="A41" s="4">
        <v>-0.25</v>
      </c>
      <c r="B41" s="4">
        <v>-5.3827439999999996E-4</v>
      </c>
      <c r="C41" s="5"/>
      <c r="J41">
        <f t="shared" si="0"/>
        <v>-1.3456859999999999E-4</v>
      </c>
      <c r="K41" s="5">
        <f t="shared" si="1"/>
        <v>-26.450830466830464</v>
      </c>
    </row>
    <row r="42" spans="1:11" x14ac:dyDescent="0.2">
      <c r="A42" s="4">
        <v>-0.22500000000000001</v>
      </c>
      <c r="B42" s="4">
        <v>-5.2226059999999996E-4</v>
      </c>
      <c r="C42" s="5"/>
      <c r="J42">
        <f t="shared" si="0"/>
        <v>-1.17508635E-4</v>
      </c>
      <c r="K42" s="5">
        <f t="shared" si="1"/>
        <v>-25.663911547911546</v>
      </c>
    </row>
    <row r="43" spans="1:11" x14ac:dyDescent="0.2">
      <c r="A43" s="4">
        <v>-0.2</v>
      </c>
      <c r="B43" s="4">
        <v>-5.0472600000000005E-4</v>
      </c>
      <c r="C43" s="5"/>
      <c r="J43">
        <f t="shared" si="0"/>
        <v>-1.0094520000000002E-4</v>
      </c>
      <c r="K43" s="5">
        <f t="shared" si="1"/>
        <v>-24.802260442260444</v>
      </c>
    </row>
    <row r="44" spans="1:11" x14ac:dyDescent="0.2">
      <c r="A44" s="4">
        <v>-0.17499999999999999</v>
      </c>
      <c r="B44" s="4">
        <v>-4.8986950000000004E-4</v>
      </c>
      <c r="C44" s="5"/>
      <c r="J44">
        <f t="shared" si="0"/>
        <v>-8.5727162500000002E-5</v>
      </c>
      <c r="K44" s="5">
        <f t="shared" si="1"/>
        <v>-24.072211302211304</v>
      </c>
    </row>
    <row r="45" spans="1:11" x14ac:dyDescent="0.2">
      <c r="A45" s="4">
        <v>-0.15</v>
      </c>
      <c r="B45" s="4">
        <v>-4.776003E-4</v>
      </c>
      <c r="C45" s="5"/>
      <c r="J45">
        <f t="shared" si="0"/>
        <v>-7.1640044999999995E-5</v>
      </c>
      <c r="K45" s="5">
        <f t="shared" si="1"/>
        <v>-23.46930221130221</v>
      </c>
    </row>
    <row r="46" spans="1:11" x14ac:dyDescent="0.2">
      <c r="A46" s="4">
        <v>-0.125</v>
      </c>
      <c r="B46" s="4">
        <v>-4.5869070000000001E-4</v>
      </c>
      <c r="C46" s="5"/>
      <c r="J46">
        <f t="shared" si="0"/>
        <v>-5.7336337500000001E-5</v>
      </c>
      <c r="K46" s="5">
        <f t="shared" si="1"/>
        <v>-22.54008353808354</v>
      </c>
    </row>
    <row r="47" spans="1:11" x14ac:dyDescent="0.2">
      <c r="A47" s="4">
        <v>-0.1</v>
      </c>
      <c r="B47" s="4">
        <v>-4.4364719999999999E-4</v>
      </c>
      <c r="C47" s="5"/>
      <c r="J47">
        <f t="shared" si="0"/>
        <v>-4.436472E-5</v>
      </c>
      <c r="K47" s="5">
        <f t="shared" si="1"/>
        <v>-21.800845208845207</v>
      </c>
    </row>
    <row r="48" spans="1:11" x14ac:dyDescent="0.2">
      <c r="A48" s="4">
        <v>-7.4999999999999997E-2</v>
      </c>
      <c r="B48" s="4">
        <v>-4.2953909999999997E-4</v>
      </c>
      <c r="C48" s="5"/>
      <c r="J48">
        <f t="shared" si="0"/>
        <v>-3.2215432499999995E-5</v>
      </c>
      <c r="K48" s="5">
        <f t="shared" si="1"/>
        <v>-21.107572481572479</v>
      </c>
    </row>
    <row r="49" spans="1:11" x14ac:dyDescent="0.2">
      <c r="A49" s="4">
        <v>-0.05</v>
      </c>
      <c r="B49" s="4">
        <v>-4.1439619999999999E-4</v>
      </c>
      <c r="C49" s="5"/>
      <c r="J49">
        <f t="shared" si="0"/>
        <v>-2.0719810000000002E-5</v>
      </c>
      <c r="K49" s="5">
        <f t="shared" si="1"/>
        <v>-20.36344963144963</v>
      </c>
    </row>
    <row r="50" spans="1:11" x14ac:dyDescent="0.2">
      <c r="A50" s="4">
        <v>-2.5000000000000001E-2</v>
      </c>
      <c r="B50" s="4">
        <v>-3.9968529999999999E-4</v>
      </c>
      <c r="C50" s="5"/>
      <c r="J50">
        <f t="shared" si="0"/>
        <v>-9.992132500000001E-6</v>
      </c>
      <c r="K50" s="5">
        <f t="shared" si="1"/>
        <v>-19.64055528255528</v>
      </c>
    </row>
    <row r="51" spans="1:11" x14ac:dyDescent="0.2">
      <c r="A51" s="4">
        <v>0</v>
      </c>
      <c r="B51" s="4">
        <v>-3.8377220000000001E-4</v>
      </c>
      <c r="C51" s="5"/>
      <c r="J51">
        <f t="shared" si="0"/>
        <v>0</v>
      </c>
      <c r="K51" s="5">
        <f t="shared" si="1"/>
        <v>-18.858584766584766</v>
      </c>
    </row>
    <row r="52" spans="1:11" x14ac:dyDescent="0.2">
      <c r="A52" s="4">
        <v>2.5000000000000001E-2</v>
      </c>
      <c r="B52" s="4">
        <v>-3.694382E-4</v>
      </c>
      <c r="C52" s="5"/>
      <c r="J52">
        <f t="shared" si="0"/>
        <v>9.2359550000000013E-6</v>
      </c>
      <c r="K52" s="5">
        <f t="shared" si="1"/>
        <v>-18.154211302211301</v>
      </c>
    </row>
    <row r="53" spans="1:11" x14ac:dyDescent="0.2">
      <c r="A53" s="4">
        <v>0.05</v>
      </c>
      <c r="B53" s="4">
        <v>-3.5469869999999999E-4</v>
      </c>
      <c r="C53" s="5"/>
      <c r="J53">
        <f t="shared" si="0"/>
        <v>1.7734935000000001E-5</v>
      </c>
      <c r="K53" s="5">
        <f t="shared" si="1"/>
        <v>-17.429911547911548</v>
      </c>
    </row>
    <row r="54" spans="1:11" x14ac:dyDescent="0.2">
      <c r="A54" s="4">
        <v>7.4999999999999997E-2</v>
      </c>
      <c r="B54" s="4">
        <v>-3.3780259999999999E-4</v>
      </c>
      <c r="C54" s="5"/>
      <c r="J54">
        <f t="shared" si="0"/>
        <v>2.5335194999999997E-5</v>
      </c>
      <c r="K54" s="5">
        <f t="shared" si="1"/>
        <v>-16.599636363636364</v>
      </c>
    </row>
    <row r="55" spans="1:11" x14ac:dyDescent="0.2">
      <c r="A55" s="4">
        <v>0.1</v>
      </c>
      <c r="B55" s="4">
        <v>-3.190693E-4</v>
      </c>
      <c r="C55" s="5"/>
      <c r="J55">
        <f t="shared" si="0"/>
        <v>3.190693E-5</v>
      </c>
      <c r="K55" s="5">
        <f t="shared" si="1"/>
        <v>-15.679081081081081</v>
      </c>
    </row>
    <row r="56" spans="1:11" x14ac:dyDescent="0.2">
      <c r="A56" s="4">
        <v>0.125</v>
      </c>
      <c r="B56" s="4">
        <v>-3.005878E-4</v>
      </c>
      <c r="C56" s="5"/>
      <c r="J56">
        <f t="shared" si="0"/>
        <v>3.7573475E-5</v>
      </c>
      <c r="K56" s="5">
        <f t="shared" si="1"/>
        <v>-14.770899262899263</v>
      </c>
    </row>
    <row r="57" spans="1:11" x14ac:dyDescent="0.2">
      <c r="A57" s="4">
        <v>0.15</v>
      </c>
      <c r="B57" s="4">
        <v>-2.8240379999999997E-4</v>
      </c>
      <c r="C57" s="5"/>
      <c r="J57">
        <f t="shared" si="0"/>
        <v>4.2360569999999993E-5</v>
      </c>
      <c r="K57" s="5">
        <f t="shared" si="1"/>
        <v>-13.877336609336609</v>
      </c>
    </row>
    <row r="58" spans="1:11" x14ac:dyDescent="0.2">
      <c r="A58" s="4">
        <v>0.17499999999999999</v>
      </c>
      <c r="B58" s="4">
        <v>-2.6167570000000003E-4</v>
      </c>
      <c r="C58" s="5"/>
      <c r="J58">
        <f t="shared" si="0"/>
        <v>4.5793247500000001E-5</v>
      </c>
      <c r="K58" s="5">
        <f t="shared" si="1"/>
        <v>-12.858756756756756</v>
      </c>
    </row>
    <row r="59" spans="1:11" x14ac:dyDescent="0.2">
      <c r="A59" s="4">
        <v>0.2</v>
      </c>
      <c r="B59" s="4">
        <v>-2.428229E-4</v>
      </c>
      <c r="C59" s="5"/>
      <c r="J59">
        <f t="shared" si="0"/>
        <v>4.8564580000000005E-5</v>
      </c>
      <c r="K59" s="5">
        <f t="shared" si="1"/>
        <v>-11.932329238329238</v>
      </c>
    </row>
    <row r="60" spans="1:11" x14ac:dyDescent="0.2">
      <c r="A60" s="4">
        <v>0.22500000000000001</v>
      </c>
      <c r="B60" s="4">
        <v>-2.2430519999999999E-4</v>
      </c>
      <c r="C60" s="5"/>
      <c r="J60">
        <f t="shared" si="0"/>
        <v>5.0468669999999998E-5</v>
      </c>
      <c r="K60" s="5">
        <f t="shared" si="1"/>
        <v>-11.022368550368549</v>
      </c>
    </row>
    <row r="61" spans="1:11" x14ac:dyDescent="0.2">
      <c r="A61" s="4">
        <v>0.25</v>
      </c>
      <c r="B61" s="4">
        <v>-2.0054329999999999E-4</v>
      </c>
      <c r="C61" s="5"/>
      <c r="J61">
        <f t="shared" si="0"/>
        <v>5.0135824999999997E-5</v>
      </c>
      <c r="K61" s="5">
        <f t="shared" si="1"/>
        <v>-9.854707616707616</v>
      </c>
    </row>
    <row r="62" spans="1:11" x14ac:dyDescent="0.2">
      <c r="A62" s="4">
        <v>0.27500000000000002</v>
      </c>
      <c r="B62" s="4">
        <v>-1.7813249999999999E-4</v>
      </c>
      <c r="C62" s="5"/>
      <c r="J62">
        <f t="shared" si="0"/>
        <v>4.8986437500000002E-5</v>
      </c>
      <c r="K62" s="5">
        <f t="shared" si="1"/>
        <v>-8.7534398034398038</v>
      </c>
    </row>
    <row r="63" spans="1:11" x14ac:dyDescent="0.2">
      <c r="A63" s="4">
        <v>0.3</v>
      </c>
      <c r="B63" s="4">
        <v>-1.5248289999999999E-4</v>
      </c>
      <c r="C63" s="5"/>
      <c r="J63">
        <f t="shared" si="0"/>
        <v>4.5744869999999994E-5</v>
      </c>
      <c r="K63" s="5">
        <f t="shared" si="1"/>
        <v>-7.4930171990171974</v>
      </c>
    </row>
    <row r="64" spans="1:11" x14ac:dyDescent="0.2">
      <c r="A64" s="4">
        <v>0.32500000000000001</v>
      </c>
      <c r="B64" s="4">
        <v>-1.2860209999999999E-4</v>
      </c>
      <c r="C64" s="5"/>
      <c r="J64">
        <f t="shared" si="0"/>
        <v>4.1795682499999999E-5</v>
      </c>
      <c r="K64" s="5">
        <f t="shared" si="1"/>
        <v>-6.3195135135135132</v>
      </c>
    </row>
    <row r="65" spans="1:11" x14ac:dyDescent="0.2">
      <c r="A65" s="4">
        <v>0.35</v>
      </c>
      <c r="B65" s="4">
        <v>-1.0080789999999999E-4</v>
      </c>
      <c r="C65" s="5"/>
      <c r="J65">
        <f t="shared" si="0"/>
        <v>3.5282764999999998E-5</v>
      </c>
      <c r="K65" s="5">
        <f t="shared" si="1"/>
        <v>-4.9537051597051596</v>
      </c>
    </row>
    <row r="66" spans="1:11" x14ac:dyDescent="0.2">
      <c r="A66" s="4">
        <v>0.375</v>
      </c>
      <c r="B66" s="4">
        <v>-7.3004150000000005E-5</v>
      </c>
      <c r="C66" s="5"/>
      <c r="J66">
        <f t="shared" si="0"/>
        <v>2.7376556250000003E-5</v>
      </c>
      <c r="K66" s="5">
        <f t="shared" si="1"/>
        <v>-3.5874275184275186</v>
      </c>
    </row>
    <row r="67" spans="1:11" x14ac:dyDescent="0.2">
      <c r="A67" s="4">
        <v>0.4</v>
      </c>
      <c r="B67" s="4">
        <v>-3.8928150000000001E-5</v>
      </c>
      <c r="C67" s="5"/>
      <c r="J67">
        <f t="shared" si="0"/>
        <v>1.5571260000000002E-5</v>
      </c>
      <c r="K67" s="5">
        <f t="shared" si="1"/>
        <v>-1.9129312039312041</v>
      </c>
    </row>
    <row r="68" spans="1:11" x14ac:dyDescent="0.2">
      <c r="A68" s="4">
        <v>0.42499999999999999</v>
      </c>
      <c r="B68" s="4">
        <v>-7.100889E-6</v>
      </c>
      <c r="C68" s="5"/>
      <c r="J68">
        <f t="shared" si="0"/>
        <v>3.0178778249999999E-6</v>
      </c>
      <c r="K68" s="5">
        <f t="shared" si="1"/>
        <v>-0.34893803439803439</v>
      </c>
    </row>
    <row r="69" spans="1:11" x14ac:dyDescent="0.2">
      <c r="A69" s="4">
        <v>0.45</v>
      </c>
      <c r="B69" s="4">
        <v>2.8951090000000001E-5</v>
      </c>
      <c r="C69" s="5"/>
      <c r="J69">
        <f t="shared" si="0"/>
        <v>-1.30279905E-5</v>
      </c>
      <c r="K69" s="5">
        <f t="shared" si="1"/>
        <v>1.4226579852579853</v>
      </c>
    </row>
    <row r="70" spans="1:11" x14ac:dyDescent="0.2">
      <c r="A70" s="4">
        <v>0.47499999999999998</v>
      </c>
      <c r="B70" s="4">
        <v>7.3221989999999997E-5</v>
      </c>
      <c r="C70" s="5"/>
      <c r="J70">
        <f t="shared" si="0"/>
        <v>-3.4780445249999999E-5</v>
      </c>
      <c r="K70" s="5">
        <f t="shared" si="1"/>
        <v>3.5981321867321867</v>
      </c>
    </row>
    <row r="71" spans="1:11" x14ac:dyDescent="0.2">
      <c r="A71" s="4">
        <v>0.5</v>
      </c>
      <c r="B71" s="4">
        <v>1.202164E-4</v>
      </c>
      <c r="C71" s="5"/>
      <c r="J71">
        <f t="shared" si="0"/>
        <v>-6.0108200000000002E-5</v>
      </c>
      <c r="K71" s="5">
        <f t="shared" si="1"/>
        <v>5.9074398034398037</v>
      </c>
    </row>
    <row r="72" spans="1:11" x14ac:dyDescent="0.2">
      <c r="A72" s="4">
        <v>0.52500000000000002</v>
      </c>
      <c r="B72" s="4">
        <v>1.7426320000000001E-4</v>
      </c>
      <c r="C72" s="5"/>
      <c r="J72">
        <f t="shared" si="0"/>
        <v>-9.1488180000000015E-5</v>
      </c>
      <c r="K72" s="5">
        <f t="shared" si="1"/>
        <v>8.5633022113022115</v>
      </c>
    </row>
    <row r="73" spans="1:11" x14ac:dyDescent="0.2">
      <c r="A73" s="4">
        <v>0.55000000000000004</v>
      </c>
      <c r="B73" s="4">
        <v>2.340078E-4</v>
      </c>
      <c r="C73" s="5"/>
      <c r="J73">
        <f t="shared" si="0"/>
        <v>-1.2870429E-4</v>
      </c>
      <c r="K73" s="5">
        <f t="shared" si="1"/>
        <v>11.49915479115479</v>
      </c>
    </row>
    <row r="74" spans="1:11" x14ac:dyDescent="0.2">
      <c r="A74" s="4">
        <v>0.57499999999999996</v>
      </c>
      <c r="B74" s="4">
        <v>3.0056849999999998E-4</v>
      </c>
      <c r="C74" s="5"/>
      <c r="J74">
        <f t="shared" ref="J74:J137" si="2">-(B74*A74)</f>
        <v>-1.7282688749999998E-4</v>
      </c>
      <c r="K74" s="5">
        <f t="shared" ref="K74:K137" si="3">B74*1000/$D$7</f>
        <v>14.769950859950859</v>
      </c>
    </row>
    <row r="75" spans="1:11" x14ac:dyDescent="0.2">
      <c r="A75" s="4">
        <v>0.6</v>
      </c>
      <c r="B75" s="4">
        <v>3.724825E-4</v>
      </c>
      <c r="C75" s="5"/>
      <c r="J75">
        <f t="shared" si="2"/>
        <v>-2.2348949999999998E-4</v>
      </c>
      <c r="K75" s="5">
        <f t="shared" si="3"/>
        <v>18.303808353808353</v>
      </c>
    </row>
    <row r="76" spans="1:11" x14ac:dyDescent="0.2">
      <c r="A76" s="4">
        <v>0.625</v>
      </c>
      <c r="B76" s="4">
        <v>4.505663E-4</v>
      </c>
      <c r="C76" s="5"/>
      <c r="J76">
        <f t="shared" si="2"/>
        <v>-2.816039375E-4</v>
      </c>
      <c r="K76" s="5">
        <f t="shared" si="3"/>
        <v>22.140850122850122</v>
      </c>
    </row>
    <row r="77" spans="1:11" x14ac:dyDescent="0.2">
      <c r="A77" s="4">
        <v>0.65</v>
      </c>
      <c r="B77" s="4">
        <v>5.342608E-4</v>
      </c>
      <c r="C77" s="5"/>
      <c r="J77">
        <f t="shared" si="2"/>
        <v>-3.4726952000000002E-4</v>
      </c>
      <c r="K77" s="5">
        <f t="shared" si="3"/>
        <v>26.253601965601966</v>
      </c>
    </row>
    <row r="78" spans="1:11" x14ac:dyDescent="0.2">
      <c r="A78" s="4">
        <v>0.67500000000000004</v>
      </c>
      <c r="B78" s="4">
        <v>6.2348320000000005E-4</v>
      </c>
      <c r="C78" s="5"/>
      <c r="J78">
        <f t="shared" si="2"/>
        <v>-4.2085116000000004E-4</v>
      </c>
      <c r="K78" s="5">
        <f t="shared" si="3"/>
        <v>30.637995085995087</v>
      </c>
    </row>
    <row r="79" spans="1:11" x14ac:dyDescent="0.2">
      <c r="A79" s="4">
        <v>0.7</v>
      </c>
      <c r="B79" s="4">
        <v>7.1748669999999995E-4</v>
      </c>
      <c r="C79" s="5"/>
      <c r="J79">
        <f t="shared" si="2"/>
        <v>-5.0224068999999989E-4</v>
      </c>
      <c r="K79" s="5">
        <f t="shared" si="3"/>
        <v>35.257331695331693</v>
      </c>
    </row>
    <row r="80" spans="1:11" x14ac:dyDescent="0.2">
      <c r="A80" s="4">
        <v>0.72499999999999998</v>
      </c>
      <c r="B80" s="4">
        <v>8.168645E-4</v>
      </c>
      <c r="C80" s="5"/>
      <c r="J80">
        <f t="shared" si="2"/>
        <v>-5.9222676249999994E-4</v>
      </c>
      <c r="K80" s="5">
        <f t="shared" si="3"/>
        <v>40.14076167076167</v>
      </c>
    </row>
    <row r="81" spans="1:11" x14ac:dyDescent="0.2">
      <c r="A81" s="4">
        <v>0.75</v>
      </c>
      <c r="B81" s="4">
        <v>9.2120210000000001E-4</v>
      </c>
      <c r="C81" s="5"/>
      <c r="J81">
        <f t="shared" si="2"/>
        <v>-6.9090157500000004E-4</v>
      </c>
      <c r="K81" s="5">
        <f t="shared" si="3"/>
        <v>45.267916461916464</v>
      </c>
    </row>
    <row r="82" spans="1:11" x14ac:dyDescent="0.2">
      <c r="A82" s="4">
        <v>0.77500000000000002</v>
      </c>
      <c r="B82" s="4">
        <v>1.0292260000000001E-3</v>
      </c>
      <c r="C82" s="5"/>
      <c r="J82">
        <f t="shared" si="2"/>
        <v>-7.9765015000000006E-4</v>
      </c>
      <c r="K82" s="5">
        <f t="shared" si="3"/>
        <v>50.576216216216217</v>
      </c>
    </row>
    <row r="83" spans="1:11" x14ac:dyDescent="0.2">
      <c r="A83" s="4">
        <v>0.8</v>
      </c>
      <c r="B83" s="4">
        <v>1.146235E-3</v>
      </c>
      <c r="C83" s="5"/>
      <c r="J83">
        <f t="shared" si="2"/>
        <v>-9.1698800000000009E-4</v>
      </c>
      <c r="K83" s="5">
        <f t="shared" si="3"/>
        <v>56.326044226044232</v>
      </c>
    </row>
    <row r="84" spans="1:11" x14ac:dyDescent="0.2">
      <c r="A84" s="4">
        <v>0.82499999999999996</v>
      </c>
      <c r="B84" s="4">
        <v>1.2634250000000001E-3</v>
      </c>
      <c r="C84" s="5"/>
      <c r="J84">
        <f t="shared" si="2"/>
        <v>-1.0423256250000001E-3</v>
      </c>
      <c r="K84" s="5">
        <f t="shared" si="3"/>
        <v>62.084766584766584</v>
      </c>
    </row>
    <row r="85" spans="1:11" x14ac:dyDescent="0.2">
      <c r="A85" s="4">
        <v>0.85</v>
      </c>
      <c r="B85" s="4">
        <v>1.385814E-3</v>
      </c>
      <c r="C85" s="5"/>
      <c r="J85">
        <f t="shared" si="2"/>
        <v>-1.1779418999999999E-3</v>
      </c>
      <c r="K85" s="5">
        <f t="shared" si="3"/>
        <v>68.098968058968055</v>
      </c>
    </row>
    <row r="86" spans="1:11" x14ac:dyDescent="0.2">
      <c r="A86" s="4">
        <v>0.875</v>
      </c>
      <c r="B86" s="4">
        <v>1.512039E-3</v>
      </c>
      <c r="C86" s="5"/>
      <c r="J86">
        <f t="shared" si="2"/>
        <v>-1.323034125E-3</v>
      </c>
      <c r="K86" s="5">
        <f t="shared" si="3"/>
        <v>74.301670761670763</v>
      </c>
    </row>
    <row r="87" spans="1:11" x14ac:dyDescent="0.2">
      <c r="A87" s="4">
        <v>0.9</v>
      </c>
      <c r="B87" s="4">
        <v>1.642265E-3</v>
      </c>
      <c r="C87" s="5"/>
      <c r="J87">
        <f t="shared" si="2"/>
        <v>-1.4780385E-3</v>
      </c>
      <c r="K87" s="5">
        <f t="shared" si="3"/>
        <v>80.7009828009828</v>
      </c>
    </row>
    <row r="88" spans="1:11" x14ac:dyDescent="0.2">
      <c r="A88" s="4">
        <v>0.92500000000000004</v>
      </c>
      <c r="B88" s="4">
        <v>1.7754240000000001E-3</v>
      </c>
      <c r="C88" s="5"/>
      <c r="J88">
        <f t="shared" si="2"/>
        <v>-1.6422672000000001E-3</v>
      </c>
      <c r="K88" s="5">
        <f t="shared" si="3"/>
        <v>87.24442260442261</v>
      </c>
    </row>
    <row r="89" spans="1:11" x14ac:dyDescent="0.2">
      <c r="A89" s="4">
        <v>0.95</v>
      </c>
      <c r="B89" s="4">
        <v>1.9143470000000001E-3</v>
      </c>
      <c r="C89" s="5"/>
      <c r="J89">
        <f t="shared" si="2"/>
        <v>-1.81862965E-3</v>
      </c>
      <c r="K89" s="5">
        <f t="shared" si="3"/>
        <v>94.071105651105654</v>
      </c>
    </row>
    <row r="90" spans="1:11" x14ac:dyDescent="0.2">
      <c r="A90" s="4">
        <v>0.97499999999999998</v>
      </c>
      <c r="B90" s="4">
        <v>2.0556099999999998E-3</v>
      </c>
      <c r="C90" s="5"/>
      <c r="J90">
        <f t="shared" si="2"/>
        <v>-2.0042197499999998E-3</v>
      </c>
      <c r="K90" s="5">
        <f t="shared" si="3"/>
        <v>101.0127764127764</v>
      </c>
    </row>
    <row r="91" spans="1:11" x14ac:dyDescent="0.2">
      <c r="A91" s="4">
        <v>1</v>
      </c>
      <c r="B91" s="4">
        <v>2.2037430000000002E-3</v>
      </c>
      <c r="C91" s="5"/>
      <c r="J91">
        <f t="shared" si="2"/>
        <v>-2.2037430000000002E-3</v>
      </c>
      <c r="K91" s="5">
        <f t="shared" si="3"/>
        <v>108.29203931203932</v>
      </c>
    </row>
    <row r="92" spans="1:11" x14ac:dyDescent="0.2">
      <c r="A92" s="4">
        <v>1</v>
      </c>
      <c r="B92" s="4">
        <v>2.2074500000000001E-3</v>
      </c>
      <c r="C92" s="5"/>
      <c r="J92">
        <f t="shared" si="2"/>
        <v>-2.2074500000000001E-3</v>
      </c>
      <c r="K92" s="5">
        <f t="shared" si="3"/>
        <v>108.47420147420148</v>
      </c>
    </row>
    <row r="93" spans="1:11" x14ac:dyDescent="0.2">
      <c r="A93" s="4">
        <v>0.97499999999999998</v>
      </c>
      <c r="B93" s="4">
        <v>2.0663719999999999E-3</v>
      </c>
      <c r="C93" s="5"/>
      <c r="J93">
        <f t="shared" si="2"/>
        <v>-2.0147126999999999E-3</v>
      </c>
      <c r="K93" s="5">
        <f t="shared" si="3"/>
        <v>101.54162162162162</v>
      </c>
    </row>
    <row r="94" spans="1:11" x14ac:dyDescent="0.2">
      <c r="A94" s="4">
        <v>0.95</v>
      </c>
      <c r="B94" s="4">
        <v>1.926924E-3</v>
      </c>
      <c r="C94" s="5"/>
      <c r="J94">
        <f t="shared" si="2"/>
        <v>-1.8305778E-3</v>
      </c>
      <c r="K94" s="5">
        <f t="shared" si="3"/>
        <v>94.68914004914005</v>
      </c>
    </row>
    <row r="95" spans="1:11" x14ac:dyDescent="0.2">
      <c r="A95" s="4">
        <v>0.92500000000000004</v>
      </c>
      <c r="B95" s="4">
        <v>1.7889099999999999E-3</v>
      </c>
      <c r="C95" s="5"/>
      <c r="J95">
        <f t="shared" si="2"/>
        <v>-1.65474175E-3</v>
      </c>
      <c r="K95" s="5">
        <f t="shared" si="3"/>
        <v>87.907125307125312</v>
      </c>
    </row>
    <row r="96" spans="1:11" x14ac:dyDescent="0.2">
      <c r="A96" s="4">
        <v>0.9</v>
      </c>
      <c r="B96" s="4">
        <v>1.655236E-3</v>
      </c>
      <c r="C96" s="5"/>
      <c r="J96">
        <f t="shared" si="2"/>
        <v>-1.4897124000000002E-3</v>
      </c>
      <c r="K96" s="5">
        <f t="shared" si="3"/>
        <v>81.33837837837838</v>
      </c>
    </row>
    <row r="97" spans="1:11" x14ac:dyDescent="0.2">
      <c r="A97" s="4">
        <v>0.875</v>
      </c>
      <c r="B97" s="4">
        <v>1.5236399999999999E-3</v>
      </c>
      <c r="C97" s="5"/>
      <c r="J97">
        <f t="shared" si="2"/>
        <v>-1.333185E-3</v>
      </c>
      <c r="K97" s="5">
        <f t="shared" si="3"/>
        <v>74.871744471744464</v>
      </c>
    </row>
    <row r="98" spans="1:11" x14ac:dyDescent="0.2">
      <c r="A98" s="4">
        <v>0.85</v>
      </c>
      <c r="B98" s="4">
        <v>1.39507E-3</v>
      </c>
      <c r="C98" s="5"/>
      <c r="J98">
        <f t="shared" si="2"/>
        <v>-1.1858094999999999E-3</v>
      </c>
      <c r="K98" s="5">
        <f t="shared" si="3"/>
        <v>68.55380835380835</v>
      </c>
    </row>
    <row r="99" spans="1:11" x14ac:dyDescent="0.2">
      <c r="A99" s="4">
        <v>0.82499999999999996</v>
      </c>
      <c r="B99" s="4">
        <v>1.2703199999999999E-3</v>
      </c>
      <c r="C99" s="5"/>
      <c r="J99">
        <f t="shared" si="2"/>
        <v>-1.0480139999999999E-3</v>
      </c>
      <c r="K99" s="5">
        <f t="shared" si="3"/>
        <v>62.423587223587219</v>
      </c>
    </row>
    <row r="100" spans="1:11" x14ac:dyDescent="0.2">
      <c r="A100" s="4">
        <v>0.8</v>
      </c>
      <c r="B100" s="4">
        <v>1.148741E-3</v>
      </c>
      <c r="C100" s="5"/>
      <c r="J100">
        <f t="shared" si="2"/>
        <v>-9.1899280000000004E-4</v>
      </c>
      <c r="K100" s="5">
        <f t="shared" si="3"/>
        <v>56.449189189189191</v>
      </c>
    </row>
    <row r="101" spans="1:11" x14ac:dyDescent="0.2">
      <c r="A101" s="4">
        <v>0.77500000000000002</v>
      </c>
      <c r="B101" s="4">
        <v>1.031742E-3</v>
      </c>
      <c r="C101" s="5"/>
      <c r="J101">
        <f t="shared" si="2"/>
        <v>-7.9960005000000005E-4</v>
      </c>
      <c r="K101" s="5">
        <f t="shared" si="3"/>
        <v>50.699852579852575</v>
      </c>
    </row>
    <row r="102" spans="1:11" x14ac:dyDescent="0.2">
      <c r="A102" s="4">
        <v>0.75</v>
      </c>
      <c r="B102" s="4">
        <v>9.1551879999999999E-4</v>
      </c>
      <c r="C102" s="5"/>
      <c r="J102">
        <f t="shared" si="2"/>
        <v>-6.8663909999999999E-4</v>
      </c>
      <c r="K102" s="5">
        <f t="shared" si="3"/>
        <v>44.988638820638819</v>
      </c>
    </row>
    <row r="103" spans="1:11" x14ac:dyDescent="0.2">
      <c r="A103" s="4">
        <v>0.72499999999999998</v>
      </c>
      <c r="B103" s="4">
        <v>8.0705540000000002E-4</v>
      </c>
      <c r="C103" s="5"/>
      <c r="J103">
        <f t="shared" si="2"/>
        <v>-5.8511516499999998E-4</v>
      </c>
      <c r="K103" s="5">
        <f t="shared" si="3"/>
        <v>39.65874201474201</v>
      </c>
    </row>
    <row r="104" spans="1:11" x14ac:dyDescent="0.2">
      <c r="A104" s="4">
        <v>0.7</v>
      </c>
      <c r="B104" s="4">
        <v>7.0378270000000004E-4</v>
      </c>
      <c r="C104" s="5"/>
      <c r="J104">
        <f t="shared" si="2"/>
        <v>-4.9264789000000005E-4</v>
      </c>
      <c r="K104" s="5">
        <f t="shared" si="3"/>
        <v>34.583916461916466</v>
      </c>
    </row>
    <row r="105" spans="1:11" x14ac:dyDescent="0.2">
      <c r="A105" s="4">
        <v>0.67500000000000004</v>
      </c>
      <c r="B105" s="4">
        <v>6.0486329999999997E-4</v>
      </c>
      <c r="C105" s="5"/>
      <c r="J105">
        <f t="shared" si="2"/>
        <v>-4.0828272750000001E-4</v>
      </c>
      <c r="K105" s="5">
        <f t="shared" si="3"/>
        <v>29.723012285012285</v>
      </c>
    </row>
    <row r="106" spans="1:11" x14ac:dyDescent="0.2">
      <c r="A106" s="4">
        <v>0.65</v>
      </c>
      <c r="B106" s="4">
        <v>5.1098579999999999E-4</v>
      </c>
      <c r="C106" s="5"/>
      <c r="J106">
        <f t="shared" si="2"/>
        <v>-3.3214076999999999E-4</v>
      </c>
      <c r="K106" s="5">
        <f t="shared" si="3"/>
        <v>25.10986732186732</v>
      </c>
    </row>
    <row r="107" spans="1:11" x14ac:dyDescent="0.2">
      <c r="A107" s="4">
        <v>0.625</v>
      </c>
      <c r="B107" s="4">
        <v>4.224071E-4</v>
      </c>
      <c r="C107" s="5"/>
      <c r="J107">
        <f t="shared" si="2"/>
        <v>-2.6400443750000002E-4</v>
      </c>
      <c r="K107" s="5">
        <f t="shared" si="3"/>
        <v>20.75710565110565</v>
      </c>
    </row>
    <row r="108" spans="1:11" x14ac:dyDescent="0.2">
      <c r="A108" s="4">
        <v>0.6</v>
      </c>
      <c r="B108" s="4">
        <v>3.4002560000000003E-4</v>
      </c>
      <c r="C108" s="5"/>
      <c r="J108">
        <f t="shared" si="2"/>
        <v>-2.0401536000000002E-4</v>
      </c>
      <c r="K108" s="5">
        <f t="shared" si="3"/>
        <v>16.708874692874694</v>
      </c>
    </row>
    <row r="109" spans="1:11" x14ac:dyDescent="0.2">
      <c r="A109" s="4">
        <v>0.57499999999999996</v>
      </c>
      <c r="B109" s="4">
        <v>2.6406740000000002E-4</v>
      </c>
      <c r="C109" s="5"/>
      <c r="J109">
        <f t="shared" si="2"/>
        <v>-1.51838755E-4</v>
      </c>
      <c r="K109" s="5">
        <f t="shared" si="3"/>
        <v>12.976285012285013</v>
      </c>
    </row>
    <row r="110" spans="1:11" x14ac:dyDescent="0.2">
      <c r="A110" s="4">
        <v>0.55000000000000004</v>
      </c>
      <c r="B110" s="4">
        <v>1.94699E-4</v>
      </c>
      <c r="C110" s="5"/>
      <c r="J110">
        <f t="shared" si="2"/>
        <v>-1.0708445000000001E-4</v>
      </c>
      <c r="K110" s="5">
        <f t="shared" si="3"/>
        <v>9.5675184275184275</v>
      </c>
    </row>
    <row r="111" spans="1:11" x14ac:dyDescent="0.2">
      <c r="A111" s="4">
        <v>0.52500000000000002</v>
      </c>
      <c r="B111" s="4">
        <v>1.320204E-4</v>
      </c>
      <c r="C111" s="5"/>
      <c r="J111">
        <f t="shared" si="2"/>
        <v>-6.9310710000000008E-5</v>
      </c>
      <c r="K111" s="5">
        <f t="shared" si="3"/>
        <v>6.4874889434889438</v>
      </c>
    </row>
    <row r="112" spans="1:11" x14ac:dyDescent="0.2">
      <c r="A112" s="4">
        <v>0.5</v>
      </c>
      <c r="B112" s="4">
        <v>7.6887480000000004E-5</v>
      </c>
      <c r="C112" s="5"/>
      <c r="J112">
        <f t="shared" si="2"/>
        <v>-3.8443740000000002E-5</v>
      </c>
      <c r="K112" s="5">
        <f t="shared" si="3"/>
        <v>3.778254545454546</v>
      </c>
    </row>
    <row r="113" spans="1:11" x14ac:dyDescent="0.2">
      <c r="A113" s="4">
        <v>0.47499999999999998</v>
      </c>
      <c r="B113" s="4">
        <v>2.8365590000000001E-5</v>
      </c>
      <c r="C113" s="5"/>
      <c r="J113">
        <f t="shared" si="2"/>
        <v>-1.347365525E-5</v>
      </c>
      <c r="K113" s="5">
        <f t="shared" si="3"/>
        <v>1.3938864864864864</v>
      </c>
    </row>
    <row r="114" spans="1:11" x14ac:dyDescent="0.2">
      <c r="A114" s="4">
        <v>0.45</v>
      </c>
      <c r="B114" s="4">
        <v>-1.4984190000000001E-5</v>
      </c>
      <c r="C114" s="5"/>
      <c r="J114">
        <f t="shared" si="2"/>
        <v>6.7428855000000006E-6</v>
      </c>
      <c r="K114" s="5">
        <f t="shared" si="3"/>
        <v>-0.73632383292383297</v>
      </c>
    </row>
    <row r="115" spans="1:11" x14ac:dyDescent="0.2">
      <c r="A115" s="4">
        <v>0.42499999999999999</v>
      </c>
      <c r="B115" s="4">
        <v>-4.9819969999999999E-5</v>
      </c>
      <c r="C115" s="5"/>
      <c r="J115">
        <f t="shared" si="2"/>
        <v>2.117348725E-5</v>
      </c>
      <c r="K115" s="5">
        <f t="shared" si="3"/>
        <v>-2.448155773955774</v>
      </c>
    </row>
    <row r="116" spans="1:11" x14ac:dyDescent="0.2">
      <c r="A116" s="4">
        <v>0.4</v>
      </c>
      <c r="B116" s="4">
        <v>-8.3036819999999999E-5</v>
      </c>
      <c r="C116" s="5"/>
      <c r="J116">
        <f t="shared" si="2"/>
        <v>3.3214728000000002E-5</v>
      </c>
      <c r="K116" s="5">
        <f t="shared" si="3"/>
        <v>-4.080433415233415</v>
      </c>
    </row>
    <row r="117" spans="1:11" x14ac:dyDescent="0.2">
      <c r="A117" s="4">
        <v>0.375</v>
      </c>
      <c r="B117" s="4">
        <v>-1.0864120000000001E-4</v>
      </c>
      <c r="C117" s="5"/>
      <c r="J117">
        <f t="shared" si="2"/>
        <v>4.0740450000000004E-5</v>
      </c>
      <c r="K117" s="5">
        <f t="shared" si="3"/>
        <v>-5.3386339066339072</v>
      </c>
    </row>
    <row r="118" spans="1:11" x14ac:dyDescent="0.2">
      <c r="A118" s="4">
        <v>0.35</v>
      </c>
      <c r="B118" s="4">
        <v>-1.3530829999999999E-4</v>
      </c>
      <c r="C118" s="5"/>
      <c r="J118">
        <f t="shared" si="2"/>
        <v>4.7357904999999996E-5</v>
      </c>
      <c r="K118" s="5">
        <f t="shared" si="3"/>
        <v>-6.6490565110565107</v>
      </c>
    </row>
    <row r="119" spans="1:11" x14ac:dyDescent="0.2">
      <c r="A119" s="4">
        <v>0.32500000000000001</v>
      </c>
      <c r="B119" s="4">
        <v>-1.6070280000000001E-4</v>
      </c>
      <c r="C119" s="5"/>
      <c r="J119">
        <f t="shared" si="2"/>
        <v>5.2228410000000004E-5</v>
      </c>
      <c r="K119" s="5">
        <f t="shared" si="3"/>
        <v>-7.8969434889434895</v>
      </c>
    </row>
    <row r="120" spans="1:11" x14ac:dyDescent="0.2">
      <c r="A120" s="4">
        <v>0.3</v>
      </c>
      <c r="B120" s="4">
        <v>-1.8367810000000001E-4</v>
      </c>
      <c r="C120" s="5"/>
      <c r="J120">
        <f t="shared" si="2"/>
        <v>5.510343E-5</v>
      </c>
      <c r="K120" s="5">
        <f t="shared" si="3"/>
        <v>-9.0259508599508607</v>
      </c>
    </row>
    <row r="121" spans="1:11" x14ac:dyDescent="0.2">
      <c r="A121" s="4">
        <v>0.27500000000000002</v>
      </c>
      <c r="B121" s="4">
        <v>-2.040155E-4</v>
      </c>
      <c r="C121" s="5"/>
      <c r="J121">
        <f t="shared" si="2"/>
        <v>5.6104262500000005E-5</v>
      </c>
      <c r="K121" s="5">
        <f t="shared" si="3"/>
        <v>-10.025331695331694</v>
      </c>
    </row>
    <row r="122" spans="1:11" x14ac:dyDescent="0.2">
      <c r="A122" s="4">
        <v>0.25</v>
      </c>
      <c r="B122" s="4">
        <v>-2.2359880000000001E-4</v>
      </c>
      <c r="C122" s="5"/>
      <c r="J122">
        <f t="shared" si="2"/>
        <v>5.5899700000000003E-5</v>
      </c>
      <c r="K122" s="5">
        <f t="shared" si="3"/>
        <v>-10.98765601965602</v>
      </c>
    </row>
    <row r="123" spans="1:11" x14ac:dyDescent="0.2">
      <c r="A123" s="4">
        <v>0.22500000000000001</v>
      </c>
      <c r="B123" s="4">
        <v>-2.4422769999999999E-4</v>
      </c>
      <c r="C123" s="5"/>
      <c r="J123">
        <f t="shared" si="2"/>
        <v>5.4951232499999995E-5</v>
      </c>
      <c r="K123" s="5">
        <f t="shared" si="3"/>
        <v>-12.001361179361179</v>
      </c>
    </row>
    <row r="124" spans="1:11" x14ac:dyDescent="0.2">
      <c r="A124" s="4">
        <v>0.2</v>
      </c>
      <c r="B124" s="4">
        <v>-2.5914299999999998E-4</v>
      </c>
      <c r="C124" s="5"/>
      <c r="J124">
        <f t="shared" si="2"/>
        <v>5.18286E-5</v>
      </c>
      <c r="K124" s="5">
        <f t="shared" si="3"/>
        <v>-12.734299754299752</v>
      </c>
    </row>
    <row r="125" spans="1:11" x14ac:dyDescent="0.2">
      <c r="A125" s="4">
        <v>0.17499999999999999</v>
      </c>
      <c r="B125" s="4">
        <v>-2.7934980000000003E-4</v>
      </c>
      <c r="C125" s="5"/>
      <c r="J125">
        <f t="shared" si="2"/>
        <v>4.8886215000000001E-5</v>
      </c>
      <c r="K125" s="5">
        <f t="shared" si="3"/>
        <v>-13.7272628992629</v>
      </c>
    </row>
    <row r="126" spans="1:11" x14ac:dyDescent="0.2">
      <c r="A126" s="4">
        <v>0.15</v>
      </c>
      <c r="B126" s="4">
        <v>-2.9357720000000001E-4</v>
      </c>
      <c r="C126" s="5"/>
      <c r="J126">
        <f t="shared" si="2"/>
        <v>4.4036580000000003E-5</v>
      </c>
      <c r="K126" s="5">
        <f t="shared" si="3"/>
        <v>-14.426398034398035</v>
      </c>
    </row>
    <row r="127" spans="1:11" x14ac:dyDescent="0.2">
      <c r="A127" s="4">
        <v>0.125</v>
      </c>
      <c r="B127" s="4">
        <v>-3.1070570000000001E-4</v>
      </c>
      <c r="C127" s="5"/>
      <c r="J127">
        <f t="shared" si="2"/>
        <v>3.8838212500000001E-5</v>
      </c>
      <c r="K127" s="5">
        <f t="shared" si="3"/>
        <v>-15.268093366093368</v>
      </c>
    </row>
    <row r="128" spans="1:11" x14ac:dyDescent="0.2">
      <c r="A128" s="4">
        <v>0.1</v>
      </c>
      <c r="B128" s="4">
        <v>-3.254342E-4</v>
      </c>
      <c r="C128" s="5"/>
      <c r="J128">
        <f t="shared" si="2"/>
        <v>3.2543419999999999E-5</v>
      </c>
      <c r="K128" s="5">
        <f t="shared" si="3"/>
        <v>-15.99185257985258</v>
      </c>
    </row>
    <row r="129" spans="1:11" x14ac:dyDescent="0.2">
      <c r="A129" s="4">
        <v>7.4999999999999997E-2</v>
      </c>
      <c r="B129" s="4">
        <v>-3.4196029999999998E-4</v>
      </c>
      <c r="C129" s="5"/>
      <c r="J129">
        <f t="shared" si="2"/>
        <v>2.5647022499999998E-5</v>
      </c>
      <c r="K129" s="5">
        <f t="shared" si="3"/>
        <v>-16.803945945945944</v>
      </c>
    </row>
    <row r="130" spans="1:11" x14ac:dyDescent="0.2">
      <c r="A130" s="4">
        <v>0.05</v>
      </c>
      <c r="B130" s="4">
        <v>-3.558333E-4</v>
      </c>
      <c r="C130" s="5"/>
      <c r="J130">
        <f t="shared" si="2"/>
        <v>1.7791665000000002E-5</v>
      </c>
      <c r="K130" s="5">
        <f t="shared" si="3"/>
        <v>-17.48566584766585</v>
      </c>
    </row>
    <row r="131" spans="1:11" x14ac:dyDescent="0.2">
      <c r="A131" s="4">
        <v>2.5000000000000001E-2</v>
      </c>
      <c r="B131" s="4">
        <v>-3.678884E-4</v>
      </c>
      <c r="C131" s="5"/>
      <c r="J131">
        <f t="shared" si="2"/>
        <v>9.1972100000000013E-6</v>
      </c>
      <c r="K131" s="5">
        <f t="shared" si="3"/>
        <v>-18.078054054054054</v>
      </c>
    </row>
    <row r="132" spans="1:11" x14ac:dyDescent="0.2">
      <c r="A132" s="4">
        <v>0</v>
      </c>
      <c r="B132" s="4">
        <v>-3.8317160000000001E-4</v>
      </c>
      <c r="C132" s="5"/>
      <c r="J132">
        <f t="shared" si="2"/>
        <v>0</v>
      </c>
      <c r="K132" s="5">
        <f t="shared" si="3"/>
        <v>-18.829071253071252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3" priority="1" stopIfTrue="1" operator="equal">
      <formula>0</formula>
    </cfRule>
  </conditionalFormatting>
  <conditionalFormatting sqref="E23:E24">
    <cfRule type="cellIs" dxfId="1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79</v>
      </c>
    </row>
    <row r="3" spans="1:16" x14ac:dyDescent="0.2">
      <c r="C3" s="1" t="s">
        <v>29</v>
      </c>
      <c r="D3" t="s">
        <v>79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7.3970000000000007E-8</v>
      </c>
      <c r="C10" s="5"/>
      <c r="D10" s="1" t="s">
        <v>9</v>
      </c>
      <c r="E10" s="7">
        <f>-F10*1000/$D$7</f>
        <v>-3.6348894348893967E-3</v>
      </c>
      <c r="F10" s="3">
        <f>((INDEX(A10:B11,1,2)+INDEX(A10:B11,2,2))-((INDEX(A10:B11,1,2)-INDEX(A10:B11,2,2))/(INDEX(A10:B11,1,1)-INDEX(A10:B11,2,1))*(INDEX(A10:B11,1,1)+INDEX(A10:B11,2,1))))/2</f>
        <v>7.3969999999999226E-8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3.6348894348894353E-3</v>
      </c>
      <c r="L10" s="1" t="s">
        <v>23</v>
      </c>
      <c r="M10" s="4" t="e">
        <f>MAX(E14:E15)/20</f>
        <v>#REF!</v>
      </c>
      <c r="N10" s="6">
        <f>-E10</f>
        <v>3.6348894348893967E-3</v>
      </c>
      <c r="O10" s="6">
        <f>-E11</f>
        <v>2.8527272727272776E-3</v>
      </c>
      <c r="P10" s="6">
        <f>-E12</f>
        <v>3.3426535626535432E-3</v>
      </c>
    </row>
    <row r="11" spans="1:16" x14ac:dyDescent="0.2">
      <c r="A11" s="4">
        <v>-2.5000000000000001E-2</v>
      </c>
      <c r="B11" s="4">
        <v>-8.2821649999999993E-6</v>
      </c>
      <c r="C11" s="5"/>
      <c r="D11" s="1" t="s">
        <v>10</v>
      </c>
      <c r="E11" s="7">
        <f>-F11*1000/$D$7</f>
        <v>-2.8527272727272776E-3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5.8053000000000103E-8</v>
      </c>
      <c r="G11" s="5" t="s">
        <v>107</v>
      </c>
      <c r="H11" t="s">
        <v>108</v>
      </c>
      <c r="J11">
        <f t="shared" si="0"/>
        <v>-2.07054125E-7</v>
      </c>
      <c r="K11" s="5">
        <f t="shared" si="1"/>
        <v>-0.40698599508599503</v>
      </c>
      <c r="L11" s="1"/>
      <c r="M11" s="4" t="e">
        <f>-MAX(E15:E16)/20</f>
        <v>#REF!</v>
      </c>
      <c r="N11" s="6">
        <f>-E10</f>
        <v>3.6348894348893967E-3</v>
      </c>
      <c r="O11" s="6">
        <f>-E11</f>
        <v>2.8527272727272776E-3</v>
      </c>
      <c r="P11" s="6">
        <f>-E12</f>
        <v>3.3426535626535432E-3</v>
      </c>
    </row>
    <row r="12" spans="1:16" x14ac:dyDescent="0.2">
      <c r="A12" s="4">
        <v>-0.05</v>
      </c>
      <c r="B12" s="4">
        <v>-1.666238E-5</v>
      </c>
      <c r="C12" s="5"/>
      <c r="D12" s="1" t="s">
        <v>11</v>
      </c>
      <c r="E12" s="7">
        <f>-F12*1000/$D$7</f>
        <v>-3.3426535626535432E-3</v>
      </c>
      <c r="F12" s="3">
        <f>((INDEX(A131:B132,1,2)+INDEX(A131:B132,2,2))-((INDEX(A131:B132,1,2)-INDEX(A131:B132,2,2))/(INDEX(A131:B132,1,1)-INDEX(A131:B132,2,1))*(INDEX(A131:B132,1,1)+INDEX(A131:B132,2,1))))/2</f>
        <v>6.8022999999999603E-8</v>
      </c>
      <c r="G12" t="s">
        <v>109</v>
      </c>
      <c r="H12" t="s">
        <v>110</v>
      </c>
      <c r="J12">
        <f t="shared" si="0"/>
        <v>-8.3311900000000001E-7</v>
      </c>
      <c r="K12" s="5">
        <f t="shared" si="1"/>
        <v>-0.81879017199017201</v>
      </c>
      <c r="L12" s="1"/>
    </row>
    <row r="13" spans="1:16" x14ac:dyDescent="0.2">
      <c r="A13" s="4">
        <v>-7.4999999999999997E-2</v>
      </c>
      <c r="B13" s="4">
        <v>-2.5647840000000001E-5</v>
      </c>
      <c r="C13" s="5"/>
      <c r="E13" s="3" t="s">
        <v>53</v>
      </c>
      <c r="F13" s="5"/>
      <c r="J13">
        <f t="shared" si="0"/>
        <v>-1.9235880000000002E-6</v>
      </c>
      <c r="K13" s="5">
        <f t="shared" si="1"/>
        <v>-1.2603361179361181</v>
      </c>
      <c r="L13" s="1" t="s">
        <v>24</v>
      </c>
      <c r="M13" s="6">
        <f>E14</f>
        <v>-1.7447498816156037E-4</v>
      </c>
      <c r="N13" s="6">
        <f>-MAX(E10:E12)/15</f>
        <v>1.9018181818181851E-4</v>
      </c>
    </row>
    <row r="14" spans="1:16" x14ac:dyDescent="0.2">
      <c r="A14" s="4">
        <v>-0.1</v>
      </c>
      <c r="B14" s="4">
        <v>-3.5379280000000001E-5</v>
      </c>
      <c r="C14" s="5"/>
      <c r="D14" s="1" t="s">
        <v>12</v>
      </c>
      <c r="E14" s="7">
        <f>F14</f>
        <v>-1.7447498816156037E-4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-1.7447498816156037E-4</v>
      </c>
      <c r="G14" s="5" t="s">
        <v>119</v>
      </c>
      <c r="H14" t="s">
        <v>120</v>
      </c>
      <c r="J14">
        <f t="shared" si="0"/>
        <v>-3.5379280000000004E-6</v>
      </c>
      <c r="K14" s="5">
        <f t="shared" si="1"/>
        <v>-1.7385395577395577</v>
      </c>
      <c r="L14" s="1"/>
      <c r="M14">
        <f>E14</f>
        <v>-1.7447498816156037E-4</v>
      </c>
      <c r="N14" s="6">
        <f>MAX(E10:E12)/15</f>
        <v>-1.9018181818181851E-4</v>
      </c>
    </row>
    <row r="15" spans="1:16" x14ac:dyDescent="0.2">
      <c r="A15" s="4">
        <v>-0.125</v>
      </c>
      <c r="B15" s="4">
        <v>-4.5698300000000003E-5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115</v>
      </c>
      <c r="H15" t="s">
        <v>116</v>
      </c>
      <c r="J15">
        <f t="shared" si="0"/>
        <v>-5.7122875000000003E-6</v>
      </c>
      <c r="K15" s="5">
        <f t="shared" si="1"/>
        <v>-2.245616707616708</v>
      </c>
      <c r="L15" s="1"/>
      <c r="M15" s="6" t="e">
        <f>E15</f>
        <v>#REF!</v>
      </c>
      <c r="N15" s="6">
        <f>-MAX(E10:E12)/15</f>
        <v>1.9018181818181851E-4</v>
      </c>
    </row>
    <row r="16" spans="1:16" x14ac:dyDescent="0.2">
      <c r="A16" s="4">
        <v>-0.15</v>
      </c>
      <c r="B16" s="4">
        <v>-5.702349E-5</v>
      </c>
      <c r="C16" s="5"/>
      <c r="E16" s="3"/>
      <c r="J16">
        <f t="shared" si="0"/>
        <v>-8.5535234999999996E-6</v>
      </c>
      <c r="K16" s="5">
        <f t="shared" si="1"/>
        <v>-2.802137100737101</v>
      </c>
      <c r="L16" s="1"/>
      <c r="M16" t="e">
        <f>E15</f>
        <v>#REF!</v>
      </c>
      <c r="N16" s="6">
        <f>MAX(E10:E12)/15</f>
        <v>-1.9018181818181851E-4</v>
      </c>
    </row>
    <row r="17" spans="1:19" x14ac:dyDescent="0.2">
      <c r="A17" s="4">
        <v>-0.17499999999999999</v>
      </c>
      <c r="B17" s="4">
        <v>-6.932609E-5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117</v>
      </c>
      <c r="J17">
        <f t="shared" si="0"/>
        <v>-1.213206575E-5</v>
      </c>
      <c r="K17" s="5">
        <f t="shared" si="1"/>
        <v>-3.4066874692874691</v>
      </c>
      <c r="L17" s="1"/>
      <c r="N17" s="6"/>
    </row>
    <row r="18" spans="1:19" x14ac:dyDescent="0.2">
      <c r="A18" s="4">
        <v>-0.2</v>
      </c>
      <c r="B18" s="4">
        <v>-8.2009700000000002E-5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113</v>
      </c>
      <c r="J18">
        <f t="shared" si="0"/>
        <v>-1.6401940000000002E-5</v>
      </c>
      <c r="K18" s="5">
        <f t="shared" si="1"/>
        <v>-4.0299606879606884</v>
      </c>
      <c r="L18" s="1" t="s">
        <v>25</v>
      </c>
      <c r="M18" s="5">
        <v>0</v>
      </c>
      <c r="N18" s="5">
        <f>INDEX(K30:K91,MATCH(MAX(J30:J91),J30:J91,0),1)</f>
        <v>2.8527272727272724E-3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-9.5808349999999999E-5</v>
      </c>
      <c r="C19" s="25"/>
      <c r="D19" s="1"/>
      <c r="J19">
        <f t="shared" si="0"/>
        <v>-2.155687875E-5</v>
      </c>
      <c r="K19" s="5">
        <f t="shared" si="1"/>
        <v>-4.7080270270270272</v>
      </c>
      <c r="L19" s="1"/>
      <c r="M19" s="5">
        <f>INDEX(A30:A91,MATCH(MAX(J30:J91),J30:J91,0),1)</f>
        <v>0</v>
      </c>
      <c r="N19" s="5">
        <f>INDEX(K30:K91,MATCH(MAX(J30:J91),J30:J91,0),1)</f>
        <v>2.8527272727272724E-3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-1.1051730000000001E-4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118</v>
      </c>
      <c r="J20">
        <f t="shared" si="0"/>
        <v>-2.7629325000000002E-5</v>
      </c>
      <c r="K20" s="5">
        <f t="shared" si="1"/>
        <v>-5.4308255528255538</v>
      </c>
      <c r="M20" s="5">
        <f>INDEX(A30:A91,MATCH(MAX(J30:J91),J30:J91,0),1)</f>
        <v>0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-1.267435E-4</v>
      </c>
      <c r="C21" s="25"/>
      <c r="D21" s="1" t="s">
        <v>17</v>
      </c>
      <c r="E21" s="8">
        <f>F21</f>
        <v>-3.8830614250614251E-4</v>
      </c>
      <c r="F21">
        <f>MAX(J91:J130)/D5/D7*1000</f>
        <v>-3.8830614250614251E-4</v>
      </c>
      <c r="G21" t="s">
        <v>114</v>
      </c>
      <c r="J21">
        <f t="shared" si="0"/>
        <v>-3.4854462500000004E-5</v>
      </c>
      <c r="K21" s="5">
        <f t="shared" si="1"/>
        <v>-6.2281818181818185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-1.4363280000000001E-4</v>
      </c>
      <c r="C22" s="5"/>
      <c r="J22">
        <f t="shared" si="0"/>
        <v>-4.3089840000000005E-5</v>
      </c>
      <c r="K22" s="5">
        <f t="shared" si="1"/>
        <v>-7.0581228501228503</v>
      </c>
      <c r="M22" s="5">
        <v>0</v>
      </c>
      <c r="N22" s="5">
        <f>INDEX(K91:K130,MATCH(MAX(J91:J130),J91:J130,0),1)</f>
        <v>0.77661228501228508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-1.6127120000000001E-4</v>
      </c>
      <c r="C23" s="5"/>
      <c r="D23" s="1" t="s">
        <v>43</v>
      </c>
      <c r="E23" s="24">
        <f>E11*E14*E17/D5-E20</f>
        <v>0</v>
      </c>
      <c r="J23">
        <f t="shared" si="0"/>
        <v>-5.2413140000000004E-5</v>
      </c>
      <c r="K23" s="5">
        <f t="shared" si="1"/>
        <v>-7.9248746928746927</v>
      </c>
      <c r="M23" s="5">
        <f>INDEX(A91:A130,MATCH(MAX(J91:J130),J91:J130,0),1)</f>
        <v>0.05</v>
      </c>
      <c r="N23" s="5">
        <f>INDEX(K91:K130,MATCH(MAX(J91:J130),J91:J130,0),1)</f>
        <v>0.77661228501228508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-1.807407E-4</v>
      </c>
      <c r="C24" s="5"/>
      <c r="E24" s="24" t="e">
        <f>E12*E15*E18/D5-E21</f>
        <v>#REF!</v>
      </c>
      <c r="J24">
        <f t="shared" si="0"/>
        <v>-6.3259244999999995E-5</v>
      </c>
      <c r="K24" s="5">
        <f t="shared" si="1"/>
        <v>-8.8816068796068794</v>
      </c>
      <c r="M24" s="5">
        <f>INDEX(A91:A130,MATCH(MAX(J91:J130),J91:J130,0),1)</f>
        <v>0.05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-2.0088039999999999E-4</v>
      </c>
      <c r="C25" s="26"/>
      <c r="J25">
        <f t="shared" si="0"/>
        <v>-7.5330149999999996E-5</v>
      </c>
      <c r="K25" s="5">
        <f t="shared" si="1"/>
        <v>-9.8712727272727268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-2.2187819999999999E-4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-8.8751279999999997E-5</v>
      </c>
      <c r="K26" s="5">
        <f t="shared" si="1"/>
        <v>-10.903105651105651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-2.4404139999999999E-4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-1.0371759499999999E-4</v>
      </c>
      <c r="K27" s="5">
        <f t="shared" si="1"/>
        <v>-11.992206388206387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-2.6654700000000001E-4</v>
      </c>
      <c r="C28" s="5"/>
      <c r="J28">
        <f t="shared" si="0"/>
        <v>-1.1994615E-4</v>
      </c>
      <c r="K28" s="5">
        <f t="shared" si="1"/>
        <v>-13.09813267813268</v>
      </c>
    </row>
    <row r="29" spans="1:19" x14ac:dyDescent="0.2">
      <c r="A29" s="4">
        <v>-0.47499999999999998</v>
      </c>
      <c r="B29" s="4">
        <v>-2.9016460000000002E-4</v>
      </c>
      <c r="C29" s="5"/>
      <c r="J29">
        <f t="shared" si="0"/>
        <v>-1.3782818500000002E-4</v>
      </c>
      <c r="K29" s="5">
        <f t="shared" si="1"/>
        <v>-14.258702702702704</v>
      </c>
    </row>
    <row r="30" spans="1:19" x14ac:dyDescent="0.2">
      <c r="A30" s="4">
        <v>-0.5</v>
      </c>
      <c r="B30" s="4">
        <v>-3.14779E-4</v>
      </c>
      <c r="C30" s="5"/>
      <c r="J30">
        <f t="shared" si="0"/>
        <v>-1.573895E-4</v>
      </c>
      <c r="K30" s="5">
        <f t="shared" si="1"/>
        <v>-15.468255528255527</v>
      </c>
    </row>
    <row r="31" spans="1:19" x14ac:dyDescent="0.2">
      <c r="A31" s="4">
        <v>-0.5</v>
      </c>
      <c r="B31" s="4">
        <v>-3.1532929999999998E-4</v>
      </c>
      <c r="C31" s="5"/>
      <c r="J31">
        <f t="shared" si="0"/>
        <v>-1.5766464999999999E-4</v>
      </c>
      <c r="K31" s="5">
        <f t="shared" si="1"/>
        <v>-15.495297297297297</v>
      </c>
    </row>
    <row r="32" spans="1:19" x14ac:dyDescent="0.2">
      <c r="A32" s="4">
        <v>-0.47499999999999998</v>
      </c>
      <c r="B32" s="4">
        <v>-2.9036809999999998E-4</v>
      </c>
      <c r="C32" s="5"/>
      <c r="J32">
        <f t="shared" si="0"/>
        <v>-1.3792484749999999E-4</v>
      </c>
      <c r="K32" s="5">
        <f t="shared" si="1"/>
        <v>-14.268702702702701</v>
      </c>
    </row>
    <row r="33" spans="1:11" x14ac:dyDescent="0.2">
      <c r="A33" s="4">
        <v>-0.45</v>
      </c>
      <c r="B33" s="4">
        <v>-2.6649140000000002E-4</v>
      </c>
      <c r="C33" s="5"/>
      <c r="J33">
        <f t="shared" si="0"/>
        <v>-1.1992113000000002E-4</v>
      </c>
      <c r="K33" s="5">
        <f t="shared" si="1"/>
        <v>-13.095400491400493</v>
      </c>
    </row>
    <row r="34" spans="1:11" x14ac:dyDescent="0.2">
      <c r="A34" s="4">
        <v>-0.42499999999999999</v>
      </c>
      <c r="B34" s="4">
        <v>-2.4341480000000001E-4</v>
      </c>
      <c r="C34" s="5"/>
      <c r="J34">
        <f t="shared" si="0"/>
        <v>-1.0345129E-4</v>
      </c>
      <c r="K34" s="5">
        <f t="shared" si="1"/>
        <v>-11.961415233415234</v>
      </c>
    </row>
    <row r="35" spans="1:11" x14ac:dyDescent="0.2">
      <c r="A35" s="4">
        <v>-0.4</v>
      </c>
      <c r="B35" s="4">
        <v>-2.2168080000000001E-4</v>
      </c>
      <c r="C35" s="5"/>
      <c r="J35">
        <f t="shared" si="0"/>
        <v>-8.8672320000000003E-5</v>
      </c>
      <c r="K35" s="5">
        <f t="shared" si="1"/>
        <v>-10.893405405405407</v>
      </c>
    </row>
    <row r="36" spans="1:11" x14ac:dyDescent="0.2">
      <c r="A36" s="4">
        <v>-0.375</v>
      </c>
      <c r="B36" s="4">
        <v>-2.006404E-4</v>
      </c>
      <c r="C36" s="5"/>
      <c r="J36">
        <f t="shared" si="0"/>
        <v>-7.5240150000000002E-5</v>
      </c>
      <c r="K36" s="5">
        <f t="shared" si="1"/>
        <v>-9.8594791154791146</v>
      </c>
    </row>
    <row r="37" spans="1:11" x14ac:dyDescent="0.2">
      <c r="A37" s="4">
        <v>-0.35</v>
      </c>
      <c r="B37" s="4">
        <v>-1.8065449999999999E-4</v>
      </c>
      <c r="C37" s="5"/>
      <c r="J37">
        <f t="shared" si="0"/>
        <v>-6.3229074999999999E-5</v>
      </c>
      <c r="K37" s="5">
        <f t="shared" si="1"/>
        <v>-8.877371007371007</v>
      </c>
    </row>
    <row r="38" spans="1:11" x14ac:dyDescent="0.2">
      <c r="A38" s="4">
        <v>-0.32500000000000001</v>
      </c>
      <c r="B38" s="4">
        <v>-1.6181170000000001E-4</v>
      </c>
      <c r="C38" s="5"/>
      <c r="J38">
        <f t="shared" si="0"/>
        <v>-5.2588802500000004E-5</v>
      </c>
      <c r="K38" s="5">
        <f t="shared" si="1"/>
        <v>-7.9514348894348892</v>
      </c>
    </row>
    <row r="39" spans="1:11" x14ac:dyDescent="0.2">
      <c r="A39" s="4">
        <v>-0.3</v>
      </c>
      <c r="B39" s="4">
        <v>-1.4383589999999999E-4</v>
      </c>
      <c r="C39" s="5"/>
      <c r="J39">
        <f t="shared" si="0"/>
        <v>-4.3150769999999998E-5</v>
      </c>
      <c r="K39" s="5">
        <f t="shared" si="1"/>
        <v>-7.0681031941031938</v>
      </c>
    </row>
    <row r="40" spans="1:11" x14ac:dyDescent="0.2">
      <c r="A40" s="4">
        <v>-0.27500000000000002</v>
      </c>
      <c r="B40" s="4">
        <v>-1.267005E-4</v>
      </c>
      <c r="C40" s="5"/>
      <c r="J40">
        <f t="shared" si="0"/>
        <v>-3.4842637500000003E-5</v>
      </c>
      <c r="K40" s="5">
        <f t="shared" si="1"/>
        <v>-6.2260687960687955</v>
      </c>
    </row>
    <row r="41" spans="1:11" x14ac:dyDescent="0.2">
      <c r="A41" s="4">
        <v>-0.25</v>
      </c>
      <c r="B41" s="4">
        <v>-1.107904E-4</v>
      </c>
      <c r="C41" s="5"/>
      <c r="J41">
        <f t="shared" si="0"/>
        <v>-2.7697600000000001E-5</v>
      </c>
      <c r="K41" s="5">
        <f t="shared" si="1"/>
        <v>-5.4442457002457001</v>
      </c>
    </row>
    <row r="42" spans="1:11" x14ac:dyDescent="0.2">
      <c r="A42" s="4">
        <v>-0.22500000000000001</v>
      </c>
      <c r="B42" s="4">
        <v>-9.6034680000000003E-5</v>
      </c>
      <c r="C42" s="5"/>
      <c r="J42">
        <f t="shared" si="0"/>
        <v>-2.1607803000000002E-5</v>
      </c>
      <c r="K42" s="5">
        <f t="shared" si="1"/>
        <v>-4.7191488943488942</v>
      </c>
    </row>
    <row r="43" spans="1:11" x14ac:dyDescent="0.2">
      <c r="A43" s="4">
        <v>-0.2</v>
      </c>
      <c r="B43" s="4">
        <v>-8.2064649999999997E-5</v>
      </c>
      <c r="C43" s="5"/>
      <c r="J43">
        <f t="shared" si="0"/>
        <v>-1.6412929999999999E-5</v>
      </c>
      <c r="K43" s="5">
        <f t="shared" si="1"/>
        <v>-4.0326609336609334</v>
      </c>
    </row>
    <row r="44" spans="1:11" x14ac:dyDescent="0.2">
      <c r="A44" s="4">
        <v>-0.17499999999999999</v>
      </c>
      <c r="B44" s="4">
        <v>-6.9014529999999997E-5</v>
      </c>
      <c r="C44" s="5"/>
      <c r="J44">
        <f t="shared" si="0"/>
        <v>-1.2077542749999999E-5</v>
      </c>
      <c r="K44" s="5">
        <f t="shared" si="1"/>
        <v>-3.3913773955773951</v>
      </c>
    </row>
    <row r="45" spans="1:11" x14ac:dyDescent="0.2">
      <c r="A45" s="4">
        <v>-0.15</v>
      </c>
      <c r="B45" s="4">
        <v>-5.7033529999999997E-5</v>
      </c>
      <c r="C45" s="5"/>
      <c r="J45">
        <f t="shared" si="0"/>
        <v>-8.5550294999999993E-6</v>
      </c>
      <c r="K45" s="5">
        <f t="shared" si="1"/>
        <v>-2.8026304668304669</v>
      </c>
    </row>
    <row r="46" spans="1:11" x14ac:dyDescent="0.2">
      <c r="A46" s="4">
        <v>-0.125</v>
      </c>
      <c r="B46" s="4">
        <v>-4.5654700000000002E-5</v>
      </c>
      <c r="C46" s="5"/>
      <c r="J46">
        <f t="shared" si="0"/>
        <v>-5.7068375000000002E-6</v>
      </c>
      <c r="K46" s="5">
        <f t="shared" si="1"/>
        <v>-2.2434742014742013</v>
      </c>
    </row>
    <row r="47" spans="1:11" x14ac:dyDescent="0.2">
      <c r="A47" s="4">
        <v>-0.1</v>
      </c>
      <c r="B47" s="4">
        <v>-3.5320970000000001E-5</v>
      </c>
      <c r="C47" s="5"/>
      <c r="J47">
        <f t="shared" si="0"/>
        <v>-3.5320970000000002E-6</v>
      </c>
      <c r="K47" s="5">
        <f t="shared" si="1"/>
        <v>-1.7356742014742015</v>
      </c>
    </row>
    <row r="48" spans="1:11" x14ac:dyDescent="0.2">
      <c r="A48" s="4">
        <v>-7.4999999999999997E-2</v>
      </c>
      <c r="B48" s="4">
        <v>-2.5740399999999998E-5</v>
      </c>
      <c r="C48" s="5"/>
      <c r="J48">
        <f t="shared" si="0"/>
        <v>-1.93053E-6</v>
      </c>
      <c r="K48" s="5">
        <f t="shared" si="1"/>
        <v>-1.264884520884521</v>
      </c>
    </row>
    <row r="49" spans="1:11" x14ac:dyDescent="0.2">
      <c r="A49" s="4">
        <v>-0.05</v>
      </c>
      <c r="B49" s="4">
        <v>-1.6727839999999999E-5</v>
      </c>
      <c r="C49" s="5"/>
      <c r="J49">
        <f t="shared" si="0"/>
        <v>-8.3639199999999994E-7</v>
      </c>
      <c r="K49" s="5">
        <f t="shared" si="1"/>
        <v>-0.82200687960687946</v>
      </c>
    </row>
    <row r="50" spans="1:11" x14ac:dyDescent="0.2">
      <c r="A50" s="4">
        <v>-2.5000000000000001E-2</v>
      </c>
      <c r="B50" s="4">
        <v>-8.2601879999999998E-6</v>
      </c>
      <c r="C50" s="5"/>
      <c r="J50">
        <f t="shared" si="0"/>
        <v>-2.0650470000000001E-7</v>
      </c>
      <c r="K50" s="5">
        <f t="shared" si="1"/>
        <v>-0.4059060442260442</v>
      </c>
    </row>
    <row r="51" spans="1:11" x14ac:dyDescent="0.2">
      <c r="A51" s="4">
        <v>0</v>
      </c>
      <c r="B51" s="4">
        <v>5.8052999999999997E-8</v>
      </c>
      <c r="C51" s="5"/>
      <c r="J51">
        <f t="shared" si="0"/>
        <v>0</v>
      </c>
      <c r="K51" s="5">
        <f t="shared" si="1"/>
        <v>2.8527272727272724E-3</v>
      </c>
    </row>
    <row r="52" spans="1:11" x14ac:dyDescent="0.2">
      <c r="A52" s="4">
        <v>2.5000000000000001E-2</v>
      </c>
      <c r="B52" s="4">
        <v>8.4354530000000006E-6</v>
      </c>
      <c r="C52" s="5"/>
      <c r="J52">
        <f t="shared" si="0"/>
        <v>-2.1088632500000001E-7</v>
      </c>
      <c r="K52" s="5">
        <f t="shared" si="1"/>
        <v>0.41451857493857497</v>
      </c>
    </row>
    <row r="53" spans="1:11" x14ac:dyDescent="0.2">
      <c r="A53" s="4">
        <v>0.05</v>
      </c>
      <c r="B53" s="4">
        <v>1.706074E-5</v>
      </c>
      <c r="C53" s="5"/>
      <c r="J53">
        <f t="shared" si="0"/>
        <v>-8.530370000000001E-7</v>
      </c>
      <c r="K53" s="5">
        <f t="shared" si="1"/>
        <v>0.83836560196560206</v>
      </c>
    </row>
    <row r="54" spans="1:11" x14ac:dyDescent="0.2">
      <c r="A54" s="4">
        <v>7.4999999999999997E-2</v>
      </c>
      <c r="B54" s="4">
        <v>2.6281309999999999E-5</v>
      </c>
      <c r="C54" s="5"/>
      <c r="J54">
        <f t="shared" si="0"/>
        <v>-1.9710982499999999E-6</v>
      </c>
      <c r="K54" s="5">
        <f t="shared" si="1"/>
        <v>1.2914648648648648</v>
      </c>
    </row>
    <row r="55" spans="1:11" x14ac:dyDescent="0.2">
      <c r="A55" s="4">
        <v>0.1</v>
      </c>
      <c r="B55" s="4">
        <v>3.6282619999999999E-5</v>
      </c>
      <c r="C55" s="5"/>
      <c r="J55">
        <f t="shared" si="0"/>
        <v>-3.6282619999999999E-6</v>
      </c>
      <c r="K55" s="5">
        <f t="shared" si="1"/>
        <v>1.7829297297297297</v>
      </c>
    </row>
    <row r="56" spans="1:11" x14ac:dyDescent="0.2">
      <c r="A56" s="4">
        <v>0.125</v>
      </c>
      <c r="B56" s="4">
        <v>4.7244450000000001E-5</v>
      </c>
      <c r="C56" s="5"/>
      <c r="J56">
        <f t="shared" si="0"/>
        <v>-5.9055562500000002E-6</v>
      </c>
      <c r="K56" s="5">
        <f t="shared" si="1"/>
        <v>2.3215945945945946</v>
      </c>
    </row>
    <row r="57" spans="1:11" x14ac:dyDescent="0.2">
      <c r="A57" s="4">
        <v>0.15</v>
      </c>
      <c r="B57" s="4">
        <v>5.9261729999999997E-5</v>
      </c>
      <c r="C57" s="5"/>
      <c r="J57">
        <f t="shared" si="0"/>
        <v>-8.8892594999999989E-6</v>
      </c>
      <c r="K57" s="5">
        <f t="shared" si="1"/>
        <v>2.9121243243243242</v>
      </c>
    </row>
    <row r="58" spans="1:11" x14ac:dyDescent="0.2">
      <c r="A58" s="4">
        <v>0.17499999999999999</v>
      </c>
      <c r="B58" s="4">
        <v>7.2392009999999995E-5</v>
      </c>
      <c r="C58" s="5"/>
      <c r="J58">
        <f t="shared" si="0"/>
        <v>-1.2668601749999999E-5</v>
      </c>
      <c r="K58" s="5">
        <f t="shared" si="1"/>
        <v>3.5573469287469286</v>
      </c>
    </row>
    <row r="59" spans="1:11" x14ac:dyDescent="0.2">
      <c r="A59" s="4">
        <v>0.2</v>
      </c>
      <c r="B59" s="4">
        <v>8.6735630000000006E-5</v>
      </c>
      <c r="C59" s="5"/>
      <c r="J59">
        <f t="shared" si="0"/>
        <v>-1.7347126000000003E-5</v>
      </c>
      <c r="K59" s="5">
        <f t="shared" si="1"/>
        <v>4.2621931203931211</v>
      </c>
    </row>
    <row r="60" spans="1:11" x14ac:dyDescent="0.2">
      <c r="A60" s="4">
        <v>0.22500000000000001</v>
      </c>
      <c r="B60" s="4">
        <v>1.024224E-4</v>
      </c>
      <c r="C60" s="5"/>
      <c r="J60">
        <f t="shared" si="0"/>
        <v>-2.304504E-5</v>
      </c>
      <c r="K60" s="5">
        <f t="shared" si="1"/>
        <v>5.0330417690417697</v>
      </c>
    </row>
    <row r="61" spans="1:11" x14ac:dyDescent="0.2">
      <c r="A61" s="4">
        <v>0.25</v>
      </c>
      <c r="B61" s="4">
        <v>1.197597E-4</v>
      </c>
      <c r="C61" s="5"/>
      <c r="J61">
        <f t="shared" si="0"/>
        <v>-2.9939924999999999E-5</v>
      </c>
      <c r="K61" s="5">
        <f t="shared" si="1"/>
        <v>5.8849975429975432</v>
      </c>
    </row>
    <row r="62" spans="1:11" x14ac:dyDescent="0.2">
      <c r="A62" s="4">
        <v>0.27500000000000002</v>
      </c>
      <c r="B62" s="4">
        <v>1.381725E-4</v>
      </c>
      <c r="C62" s="5"/>
      <c r="J62">
        <f t="shared" si="0"/>
        <v>-3.7997437500000002E-5</v>
      </c>
      <c r="K62" s="5">
        <f t="shared" si="1"/>
        <v>6.7898034398034399</v>
      </c>
    </row>
    <row r="63" spans="1:11" x14ac:dyDescent="0.2">
      <c r="A63" s="4">
        <v>0.3</v>
      </c>
      <c r="B63" s="4">
        <v>1.57773E-4</v>
      </c>
      <c r="C63" s="5"/>
      <c r="J63">
        <f t="shared" si="0"/>
        <v>-4.73319E-5</v>
      </c>
      <c r="K63" s="5">
        <f t="shared" si="1"/>
        <v>7.7529729729729731</v>
      </c>
    </row>
    <row r="64" spans="1:11" x14ac:dyDescent="0.2">
      <c r="A64" s="4">
        <v>0.32500000000000001</v>
      </c>
      <c r="B64" s="4">
        <v>1.7879279999999999E-4</v>
      </c>
      <c r="C64" s="5"/>
      <c r="J64">
        <f t="shared" si="0"/>
        <v>-5.8107659999999997E-5</v>
      </c>
      <c r="K64" s="5">
        <f t="shared" si="1"/>
        <v>8.7858869778869781</v>
      </c>
    </row>
    <row r="65" spans="1:11" x14ac:dyDescent="0.2">
      <c r="A65" s="4">
        <v>0.35</v>
      </c>
      <c r="B65" s="4">
        <v>2.0141380000000001E-4</v>
      </c>
      <c r="C65" s="5"/>
      <c r="J65">
        <f t="shared" si="0"/>
        <v>-7.0494829999999997E-5</v>
      </c>
      <c r="K65" s="5">
        <f t="shared" si="1"/>
        <v>9.8974840294840298</v>
      </c>
    </row>
    <row r="66" spans="1:11" x14ac:dyDescent="0.2">
      <c r="A66" s="4">
        <v>0.375</v>
      </c>
      <c r="B66" s="4">
        <v>2.251439E-4</v>
      </c>
      <c r="C66" s="5"/>
      <c r="J66">
        <f t="shared" si="0"/>
        <v>-8.4428962500000002E-5</v>
      </c>
      <c r="K66" s="5">
        <f t="shared" si="1"/>
        <v>11.06358230958231</v>
      </c>
    </row>
    <row r="67" spans="1:11" x14ac:dyDescent="0.2">
      <c r="A67" s="4">
        <v>0.4</v>
      </c>
      <c r="B67" s="4">
        <v>2.505195E-4</v>
      </c>
      <c r="C67" s="5"/>
      <c r="J67">
        <f t="shared" si="0"/>
        <v>-1.002078E-4</v>
      </c>
      <c r="K67" s="5">
        <f t="shared" si="1"/>
        <v>12.310540540540542</v>
      </c>
    </row>
    <row r="68" spans="1:11" x14ac:dyDescent="0.2">
      <c r="A68" s="4">
        <v>0.42499999999999999</v>
      </c>
      <c r="B68" s="4">
        <v>2.775613E-4</v>
      </c>
      <c r="C68" s="5"/>
      <c r="J68">
        <f t="shared" si="0"/>
        <v>-1.179635525E-4</v>
      </c>
      <c r="K68" s="5">
        <f t="shared" si="1"/>
        <v>13.639375921375922</v>
      </c>
    </row>
    <row r="69" spans="1:11" x14ac:dyDescent="0.2">
      <c r="A69" s="4">
        <v>0.45</v>
      </c>
      <c r="B69" s="4">
        <v>3.0597570000000002E-4</v>
      </c>
      <c r="C69" s="5"/>
      <c r="J69">
        <f t="shared" si="0"/>
        <v>-1.3768906500000001E-4</v>
      </c>
      <c r="K69" s="5">
        <f t="shared" si="1"/>
        <v>15.035660933660935</v>
      </c>
    </row>
    <row r="70" spans="1:11" x14ac:dyDescent="0.2">
      <c r="A70" s="4">
        <v>0.47499999999999998</v>
      </c>
      <c r="B70" s="4">
        <v>3.362029E-4</v>
      </c>
      <c r="C70" s="5"/>
      <c r="J70">
        <f t="shared" si="0"/>
        <v>-1.5969637749999998E-4</v>
      </c>
      <c r="K70" s="5">
        <f t="shared" si="1"/>
        <v>16.521027027027028</v>
      </c>
    </row>
    <row r="71" spans="1:11" x14ac:dyDescent="0.2">
      <c r="A71" s="4">
        <v>0.5</v>
      </c>
      <c r="B71" s="4">
        <v>3.678628E-4</v>
      </c>
      <c r="C71" s="5"/>
      <c r="J71">
        <f t="shared" si="0"/>
        <v>-1.839314E-4</v>
      </c>
      <c r="K71" s="5">
        <f t="shared" si="1"/>
        <v>18.076796068796067</v>
      </c>
    </row>
    <row r="72" spans="1:11" x14ac:dyDescent="0.2">
      <c r="A72" s="4">
        <v>0.52500000000000002</v>
      </c>
      <c r="B72" s="4">
        <v>4.0111729999999998E-4</v>
      </c>
      <c r="C72" s="5"/>
      <c r="J72">
        <f t="shared" si="0"/>
        <v>-2.105865825E-4</v>
      </c>
      <c r="K72" s="5">
        <f t="shared" si="1"/>
        <v>19.710923832923832</v>
      </c>
    </row>
    <row r="73" spans="1:11" x14ac:dyDescent="0.2">
      <c r="A73" s="4">
        <v>0.55000000000000004</v>
      </c>
      <c r="B73" s="4">
        <v>4.357481E-4</v>
      </c>
      <c r="C73" s="5"/>
      <c r="J73">
        <f t="shared" si="0"/>
        <v>-2.3966145500000001E-4</v>
      </c>
      <c r="K73" s="5">
        <f t="shared" si="1"/>
        <v>21.412683046683046</v>
      </c>
    </row>
    <row r="74" spans="1:11" x14ac:dyDescent="0.2">
      <c r="A74" s="4">
        <v>0.57499999999999996</v>
      </c>
      <c r="B74" s="4">
        <v>4.7274250000000002E-4</v>
      </c>
      <c r="C74" s="5"/>
      <c r="J74">
        <f t="shared" ref="J74:J137" si="2">-(B74*A74)</f>
        <v>-2.7182693749999996E-4</v>
      </c>
      <c r="K74" s="5">
        <f t="shared" ref="K74:K137" si="3">B74*1000/$D$7</f>
        <v>23.230589680589681</v>
      </c>
    </row>
    <row r="75" spans="1:11" x14ac:dyDescent="0.2">
      <c r="A75" s="4">
        <v>0.6</v>
      </c>
      <c r="B75" s="4">
        <v>5.0952669999999997E-4</v>
      </c>
      <c r="C75" s="5"/>
      <c r="J75">
        <f t="shared" si="2"/>
        <v>-3.0571601999999996E-4</v>
      </c>
      <c r="K75" s="5">
        <f t="shared" si="3"/>
        <v>25.038167076167078</v>
      </c>
    </row>
    <row r="76" spans="1:11" x14ac:dyDescent="0.2">
      <c r="A76" s="4">
        <v>0.625</v>
      </c>
      <c r="B76" s="4">
        <v>5.5045850000000004E-4</v>
      </c>
      <c r="C76" s="5"/>
      <c r="J76">
        <f t="shared" si="2"/>
        <v>-3.4403656250000001E-4</v>
      </c>
      <c r="K76" s="5">
        <f t="shared" si="3"/>
        <v>27.049557739557741</v>
      </c>
    </row>
    <row r="77" spans="1:11" x14ac:dyDescent="0.2">
      <c r="A77" s="4">
        <v>0.65</v>
      </c>
      <c r="B77" s="4">
        <v>5.9157169999999996E-4</v>
      </c>
      <c r="C77" s="5"/>
      <c r="J77">
        <f t="shared" si="2"/>
        <v>-3.84521605E-4</v>
      </c>
      <c r="K77" s="5">
        <f t="shared" si="3"/>
        <v>29.069862407862406</v>
      </c>
    </row>
    <row r="78" spans="1:11" x14ac:dyDescent="0.2">
      <c r="A78" s="4">
        <v>0.67500000000000004</v>
      </c>
      <c r="B78" s="4">
        <v>6.356787E-4</v>
      </c>
      <c r="C78" s="5"/>
      <c r="J78">
        <f t="shared" si="2"/>
        <v>-4.2908312250000002E-4</v>
      </c>
      <c r="K78" s="5">
        <f t="shared" si="3"/>
        <v>31.237282555282558</v>
      </c>
    </row>
    <row r="79" spans="1:11" x14ac:dyDescent="0.2">
      <c r="A79" s="4">
        <v>0.7</v>
      </c>
      <c r="B79" s="4">
        <v>6.8035389999999995E-4</v>
      </c>
      <c r="C79" s="5"/>
      <c r="J79">
        <f t="shared" si="2"/>
        <v>-4.7624772999999991E-4</v>
      </c>
      <c r="K79" s="5">
        <f t="shared" si="3"/>
        <v>33.432624078624073</v>
      </c>
    </row>
    <row r="80" spans="1:11" x14ac:dyDescent="0.2">
      <c r="A80" s="4">
        <v>0.72499999999999998</v>
      </c>
      <c r="B80" s="4">
        <v>7.2749399999999997E-4</v>
      </c>
      <c r="C80" s="5"/>
      <c r="J80">
        <f t="shared" si="2"/>
        <v>-5.2743314999999995E-4</v>
      </c>
      <c r="K80" s="5">
        <f t="shared" si="3"/>
        <v>35.74909090909091</v>
      </c>
    </row>
    <row r="81" spans="1:11" x14ac:dyDescent="0.2">
      <c r="A81" s="4">
        <v>0.75</v>
      </c>
      <c r="B81" s="4">
        <v>7.808572E-4</v>
      </c>
      <c r="C81" s="5"/>
      <c r="J81">
        <f t="shared" si="2"/>
        <v>-5.8564290000000002E-4</v>
      </c>
      <c r="K81" s="5">
        <f t="shared" si="3"/>
        <v>38.37136117936118</v>
      </c>
    </row>
    <row r="82" spans="1:11" x14ac:dyDescent="0.2">
      <c r="A82" s="4">
        <v>0.77500000000000002</v>
      </c>
      <c r="B82" s="4">
        <v>8.2933819999999995E-4</v>
      </c>
      <c r="C82" s="5"/>
      <c r="J82">
        <f t="shared" si="2"/>
        <v>-6.4273710500000001E-4</v>
      </c>
      <c r="K82" s="5">
        <f t="shared" si="3"/>
        <v>40.753719901719897</v>
      </c>
    </row>
    <row r="83" spans="1:11" x14ac:dyDescent="0.2">
      <c r="A83" s="4">
        <v>0.8</v>
      </c>
      <c r="B83" s="4">
        <v>8.7865299999999996E-4</v>
      </c>
      <c r="C83" s="5"/>
      <c r="J83">
        <f t="shared" si="2"/>
        <v>-7.0292240000000006E-4</v>
      </c>
      <c r="K83" s="5">
        <f t="shared" si="3"/>
        <v>43.177051597051594</v>
      </c>
    </row>
    <row r="84" spans="1:11" x14ac:dyDescent="0.2">
      <c r="A84" s="4">
        <v>0.82499999999999996</v>
      </c>
      <c r="B84" s="4">
        <v>9.3601109999999997E-4</v>
      </c>
      <c r="C84" s="5"/>
      <c r="J84">
        <f t="shared" si="2"/>
        <v>-7.7220915749999996E-4</v>
      </c>
      <c r="K84" s="5">
        <f t="shared" si="3"/>
        <v>45.995631449631446</v>
      </c>
    </row>
    <row r="85" spans="1:11" x14ac:dyDescent="0.2">
      <c r="A85" s="4">
        <v>0.85</v>
      </c>
      <c r="B85" s="4">
        <v>9.9343850000000009E-4</v>
      </c>
      <c r="C85" s="5"/>
      <c r="J85">
        <f t="shared" si="2"/>
        <v>-8.4442272500000008E-4</v>
      </c>
      <c r="K85" s="5">
        <f t="shared" si="3"/>
        <v>48.817616707616715</v>
      </c>
    </row>
    <row r="86" spans="1:11" x14ac:dyDescent="0.2">
      <c r="A86" s="4">
        <v>0.875</v>
      </c>
      <c r="B86" s="4">
        <v>1.0475129999999999E-3</v>
      </c>
      <c r="C86" s="5"/>
      <c r="J86">
        <f t="shared" si="2"/>
        <v>-9.1657387499999993E-4</v>
      </c>
      <c r="K86" s="5">
        <f t="shared" si="3"/>
        <v>51.474840294840291</v>
      </c>
    </row>
    <row r="87" spans="1:11" x14ac:dyDescent="0.2">
      <c r="A87" s="4">
        <v>0.9</v>
      </c>
      <c r="B87" s="4">
        <v>1.1126840000000001E-3</v>
      </c>
      <c r="C87" s="5"/>
      <c r="J87">
        <f t="shared" si="2"/>
        <v>-1.0014156000000001E-3</v>
      </c>
      <c r="K87" s="5">
        <f t="shared" si="3"/>
        <v>54.677346437346436</v>
      </c>
    </row>
    <row r="88" spans="1:11" x14ac:dyDescent="0.2">
      <c r="A88" s="4">
        <v>0.92500000000000004</v>
      </c>
      <c r="B88" s="4">
        <v>1.1741900000000001E-3</v>
      </c>
      <c r="C88" s="5"/>
      <c r="J88">
        <f t="shared" si="2"/>
        <v>-1.0861257500000001E-3</v>
      </c>
      <c r="K88" s="5">
        <f t="shared" si="3"/>
        <v>57.699754299754304</v>
      </c>
    </row>
    <row r="89" spans="1:11" x14ac:dyDescent="0.2">
      <c r="A89" s="4">
        <v>0.95</v>
      </c>
      <c r="B89" s="4">
        <v>1.237969E-3</v>
      </c>
      <c r="C89" s="5"/>
      <c r="J89">
        <f t="shared" si="2"/>
        <v>-1.17607055E-3</v>
      </c>
      <c r="K89" s="5">
        <f t="shared" si="3"/>
        <v>60.833857493857501</v>
      </c>
    </row>
    <row r="90" spans="1:11" x14ac:dyDescent="0.2">
      <c r="A90" s="4">
        <v>0.97499999999999998</v>
      </c>
      <c r="B90" s="4">
        <v>1.3047250000000001E-3</v>
      </c>
      <c r="C90" s="5"/>
      <c r="J90">
        <f t="shared" si="2"/>
        <v>-1.272106875E-3</v>
      </c>
      <c r="K90" s="5">
        <f t="shared" si="3"/>
        <v>64.114250614250622</v>
      </c>
    </row>
    <row r="91" spans="1:11" x14ac:dyDescent="0.2">
      <c r="A91" s="4">
        <v>1</v>
      </c>
      <c r="B91" s="4">
        <v>1.375502E-3</v>
      </c>
      <c r="C91" s="5"/>
      <c r="J91">
        <f t="shared" si="2"/>
        <v>-1.375502E-3</v>
      </c>
      <c r="K91" s="5">
        <f t="shared" si="3"/>
        <v>67.592235872235875</v>
      </c>
    </row>
    <row r="92" spans="1:11" x14ac:dyDescent="0.2">
      <c r="A92" s="4">
        <v>1</v>
      </c>
      <c r="B92" s="4">
        <v>1.3738699999999999E-3</v>
      </c>
      <c r="C92" s="5"/>
      <c r="J92">
        <f t="shared" si="2"/>
        <v>-1.3738699999999999E-3</v>
      </c>
      <c r="K92" s="5">
        <f t="shared" si="3"/>
        <v>67.512039312039306</v>
      </c>
    </row>
    <row r="93" spans="1:11" x14ac:dyDescent="0.2">
      <c r="A93" s="4">
        <v>0.97499999999999998</v>
      </c>
      <c r="B93" s="4">
        <v>1.302643E-3</v>
      </c>
      <c r="C93" s="5"/>
      <c r="J93">
        <f t="shared" si="2"/>
        <v>-1.270076925E-3</v>
      </c>
      <c r="K93" s="5">
        <f t="shared" si="3"/>
        <v>64.011941031941035</v>
      </c>
    </row>
    <row r="94" spans="1:11" x14ac:dyDescent="0.2">
      <c r="A94" s="4">
        <v>0.95</v>
      </c>
      <c r="B94" s="4">
        <v>1.235976E-3</v>
      </c>
      <c r="C94" s="5"/>
      <c r="J94">
        <f t="shared" si="2"/>
        <v>-1.1741771999999998E-3</v>
      </c>
      <c r="K94" s="5">
        <f t="shared" si="3"/>
        <v>60.735921375921372</v>
      </c>
    </row>
    <row r="95" spans="1:11" x14ac:dyDescent="0.2">
      <c r="A95" s="4">
        <v>0.92500000000000004</v>
      </c>
      <c r="B95" s="4">
        <v>1.168842E-3</v>
      </c>
      <c r="C95" s="5"/>
      <c r="J95">
        <f t="shared" si="2"/>
        <v>-1.08117885E-3</v>
      </c>
      <c r="K95" s="5">
        <f t="shared" si="3"/>
        <v>57.436953316953314</v>
      </c>
    </row>
    <row r="96" spans="1:11" x14ac:dyDescent="0.2">
      <c r="A96" s="4">
        <v>0.9</v>
      </c>
      <c r="B96" s="4">
        <v>1.1044340000000001E-3</v>
      </c>
      <c r="C96" s="5"/>
      <c r="J96">
        <f t="shared" si="2"/>
        <v>-9.9399060000000014E-4</v>
      </c>
      <c r="K96" s="5">
        <f t="shared" si="3"/>
        <v>54.27194103194104</v>
      </c>
    </row>
    <row r="97" spans="1:11" x14ac:dyDescent="0.2">
      <c r="A97" s="4">
        <v>0.875</v>
      </c>
      <c r="B97" s="4">
        <v>1.0432600000000001E-3</v>
      </c>
      <c r="C97" s="5"/>
      <c r="J97">
        <f t="shared" si="2"/>
        <v>-9.1285250000000008E-4</v>
      </c>
      <c r="K97" s="5">
        <f t="shared" si="3"/>
        <v>51.265847665847673</v>
      </c>
    </row>
    <row r="98" spans="1:11" x14ac:dyDescent="0.2">
      <c r="A98" s="4">
        <v>0.85</v>
      </c>
      <c r="B98" s="4">
        <v>9.7967390000000001E-4</v>
      </c>
      <c r="C98" s="5"/>
      <c r="J98">
        <f t="shared" si="2"/>
        <v>-8.3272281499999993E-4</v>
      </c>
      <c r="K98" s="5">
        <f t="shared" si="3"/>
        <v>48.141223587223585</v>
      </c>
    </row>
    <row r="99" spans="1:11" x14ac:dyDescent="0.2">
      <c r="A99" s="4">
        <v>0.82499999999999996</v>
      </c>
      <c r="B99" s="4">
        <v>9.2167379999999997E-4</v>
      </c>
      <c r="C99" s="5"/>
      <c r="J99">
        <f t="shared" si="2"/>
        <v>-7.6038088499999989E-4</v>
      </c>
      <c r="K99" s="5">
        <f t="shared" si="3"/>
        <v>45.291095823095823</v>
      </c>
    </row>
    <row r="100" spans="1:11" x14ac:dyDescent="0.2">
      <c r="A100" s="4">
        <v>0.8</v>
      </c>
      <c r="B100" s="4">
        <v>8.6591700000000001E-4</v>
      </c>
      <c r="C100" s="5"/>
      <c r="J100">
        <f t="shared" si="2"/>
        <v>-6.9273360000000005E-4</v>
      </c>
      <c r="K100" s="5">
        <f t="shared" si="3"/>
        <v>42.551203931203936</v>
      </c>
    </row>
    <row r="101" spans="1:11" x14ac:dyDescent="0.2">
      <c r="A101" s="4">
        <v>0.77500000000000002</v>
      </c>
      <c r="B101" s="4">
        <v>8.1335779999999996E-4</v>
      </c>
      <c r="C101" s="5"/>
      <c r="J101">
        <f t="shared" si="2"/>
        <v>-6.3035229499999994E-4</v>
      </c>
      <c r="K101" s="5">
        <f t="shared" si="3"/>
        <v>39.968442260442259</v>
      </c>
    </row>
    <row r="102" spans="1:11" x14ac:dyDescent="0.2">
      <c r="A102" s="4">
        <v>0.75</v>
      </c>
      <c r="B102" s="4">
        <v>7.6061450000000001E-4</v>
      </c>
      <c r="C102" s="5"/>
      <c r="J102">
        <f t="shared" si="2"/>
        <v>-5.7046087500000004E-4</v>
      </c>
      <c r="K102" s="5">
        <f t="shared" si="3"/>
        <v>37.376633906633906</v>
      </c>
    </row>
    <row r="103" spans="1:11" x14ac:dyDescent="0.2">
      <c r="A103" s="4">
        <v>0.72499999999999998</v>
      </c>
      <c r="B103" s="4">
        <v>7.1192990000000002E-4</v>
      </c>
      <c r="C103" s="5"/>
      <c r="J103">
        <f t="shared" si="2"/>
        <v>-5.1614917749999998E-4</v>
      </c>
      <c r="K103" s="5">
        <f t="shared" si="3"/>
        <v>34.984270270270272</v>
      </c>
    </row>
    <row r="104" spans="1:11" x14ac:dyDescent="0.2">
      <c r="A104" s="4">
        <v>0.7</v>
      </c>
      <c r="B104" s="4">
        <v>6.6394830000000003E-4</v>
      </c>
      <c r="C104" s="5"/>
      <c r="J104">
        <f t="shared" si="2"/>
        <v>-4.6476381E-4</v>
      </c>
      <c r="K104" s="5">
        <f t="shared" si="3"/>
        <v>32.626452088452091</v>
      </c>
    </row>
    <row r="105" spans="1:11" x14ac:dyDescent="0.2">
      <c r="A105" s="4">
        <v>0.67500000000000004</v>
      </c>
      <c r="B105" s="4">
        <v>6.1967640000000002E-4</v>
      </c>
      <c r="C105" s="5"/>
      <c r="J105">
        <f t="shared" si="2"/>
        <v>-4.1828157000000006E-4</v>
      </c>
      <c r="K105" s="5">
        <f t="shared" si="3"/>
        <v>30.450928746928749</v>
      </c>
    </row>
    <row r="106" spans="1:11" x14ac:dyDescent="0.2">
      <c r="A106" s="4">
        <v>0.65</v>
      </c>
      <c r="B106" s="4">
        <v>5.7515449999999998E-4</v>
      </c>
      <c r="C106" s="5"/>
      <c r="J106">
        <f t="shared" si="2"/>
        <v>-3.7385042499999999E-4</v>
      </c>
      <c r="K106" s="5">
        <f t="shared" si="3"/>
        <v>28.263120393120392</v>
      </c>
    </row>
    <row r="107" spans="1:11" x14ac:dyDescent="0.2">
      <c r="A107" s="4">
        <v>0.625</v>
      </c>
      <c r="B107" s="4">
        <v>5.3414759999999999E-4</v>
      </c>
      <c r="C107" s="5"/>
      <c r="J107">
        <f t="shared" si="2"/>
        <v>-3.3384224999999997E-4</v>
      </c>
      <c r="K107" s="5">
        <f t="shared" si="3"/>
        <v>26.24803931203931</v>
      </c>
    </row>
    <row r="108" spans="1:11" x14ac:dyDescent="0.2">
      <c r="A108" s="4">
        <v>0.6</v>
      </c>
      <c r="B108" s="4">
        <v>4.9484590000000003E-4</v>
      </c>
      <c r="C108" s="5"/>
      <c r="J108">
        <f t="shared" si="2"/>
        <v>-2.9690754000000002E-4</v>
      </c>
      <c r="K108" s="5">
        <f t="shared" si="3"/>
        <v>24.316751842751842</v>
      </c>
    </row>
    <row r="109" spans="1:11" x14ac:dyDescent="0.2">
      <c r="A109" s="4">
        <v>0.57499999999999996</v>
      </c>
      <c r="B109" s="4">
        <v>4.5631079999999997E-4</v>
      </c>
      <c r="C109" s="5"/>
      <c r="J109">
        <f t="shared" si="2"/>
        <v>-2.6237870999999994E-4</v>
      </c>
      <c r="K109" s="5">
        <f t="shared" si="3"/>
        <v>22.423135135135134</v>
      </c>
    </row>
    <row r="110" spans="1:11" x14ac:dyDescent="0.2">
      <c r="A110" s="4">
        <v>0.55000000000000004</v>
      </c>
      <c r="B110" s="4">
        <v>4.20436E-4</v>
      </c>
      <c r="C110" s="5"/>
      <c r="J110">
        <f t="shared" si="2"/>
        <v>-2.3123980000000003E-4</v>
      </c>
      <c r="K110" s="5">
        <f t="shared" si="3"/>
        <v>20.660245700245699</v>
      </c>
    </row>
    <row r="111" spans="1:11" x14ac:dyDescent="0.2">
      <c r="A111" s="4">
        <v>0.52500000000000002</v>
      </c>
      <c r="B111" s="4">
        <v>3.8642690000000003E-4</v>
      </c>
      <c r="C111" s="5"/>
      <c r="J111">
        <f t="shared" si="2"/>
        <v>-2.0287412250000002E-4</v>
      </c>
      <c r="K111" s="5">
        <f t="shared" si="3"/>
        <v>18.989036855036854</v>
      </c>
    </row>
    <row r="112" spans="1:11" x14ac:dyDescent="0.2">
      <c r="A112" s="4">
        <v>0.5</v>
      </c>
      <c r="B112" s="4">
        <v>3.5370740000000001E-4</v>
      </c>
      <c r="C112" s="5"/>
      <c r="J112">
        <f t="shared" si="2"/>
        <v>-1.768537E-4</v>
      </c>
      <c r="K112" s="5">
        <f t="shared" si="3"/>
        <v>17.381199017199016</v>
      </c>
    </row>
    <row r="113" spans="1:11" x14ac:dyDescent="0.2">
      <c r="A113" s="4">
        <v>0.47499999999999998</v>
      </c>
      <c r="B113" s="4">
        <v>3.2312630000000002E-4</v>
      </c>
      <c r="C113" s="5"/>
      <c r="J113">
        <f t="shared" si="2"/>
        <v>-1.534849925E-4</v>
      </c>
      <c r="K113" s="5">
        <f t="shared" si="3"/>
        <v>15.878442260442261</v>
      </c>
    </row>
    <row r="114" spans="1:11" x14ac:dyDescent="0.2">
      <c r="A114" s="4">
        <v>0.45</v>
      </c>
      <c r="B114" s="4">
        <v>2.9396430000000001E-4</v>
      </c>
      <c r="C114" s="5"/>
      <c r="J114">
        <f t="shared" si="2"/>
        <v>-1.32283935E-4</v>
      </c>
      <c r="K114" s="5">
        <f t="shared" si="3"/>
        <v>14.445420147420148</v>
      </c>
    </row>
    <row r="115" spans="1:11" x14ac:dyDescent="0.2">
      <c r="A115" s="4">
        <v>0.42499999999999999</v>
      </c>
      <c r="B115" s="4">
        <v>2.6585230000000001E-4</v>
      </c>
      <c r="C115" s="5"/>
      <c r="J115">
        <f t="shared" si="2"/>
        <v>-1.1298722750000001E-4</v>
      </c>
      <c r="K115" s="5">
        <f t="shared" si="3"/>
        <v>13.063995085995085</v>
      </c>
    </row>
    <row r="116" spans="1:11" x14ac:dyDescent="0.2">
      <c r="A116" s="4">
        <v>0.4</v>
      </c>
      <c r="B116" s="4">
        <v>2.398507E-4</v>
      </c>
      <c r="C116" s="5"/>
      <c r="J116">
        <f t="shared" si="2"/>
        <v>-9.5940279999999999E-5</v>
      </c>
      <c r="K116" s="5">
        <f t="shared" si="3"/>
        <v>11.786275184275183</v>
      </c>
    </row>
    <row r="117" spans="1:11" x14ac:dyDescent="0.2">
      <c r="A117" s="4">
        <v>0.375</v>
      </c>
      <c r="B117" s="4">
        <v>2.1533349999999999E-4</v>
      </c>
      <c r="C117" s="5"/>
      <c r="J117">
        <f t="shared" si="2"/>
        <v>-8.0750062499999992E-5</v>
      </c>
      <c r="K117" s="5">
        <f t="shared" si="3"/>
        <v>10.58149877149877</v>
      </c>
    </row>
    <row r="118" spans="1:11" x14ac:dyDescent="0.2">
      <c r="A118" s="4">
        <v>0.35</v>
      </c>
      <c r="B118" s="4">
        <v>1.9199859999999999E-4</v>
      </c>
      <c r="C118" s="5"/>
      <c r="J118">
        <f t="shared" si="2"/>
        <v>-6.7199509999999986E-5</v>
      </c>
      <c r="K118" s="5">
        <f t="shared" si="3"/>
        <v>9.4348206388206393</v>
      </c>
    </row>
    <row r="119" spans="1:11" x14ac:dyDescent="0.2">
      <c r="A119" s="4">
        <v>0.32500000000000001</v>
      </c>
      <c r="B119" s="4">
        <v>1.7009109999999999E-4</v>
      </c>
      <c r="C119" s="5"/>
      <c r="J119">
        <f t="shared" si="2"/>
        <v>-5.5279607499999996E-5</v>
      </c>
      <c r="K119" s="5">
        <f t="shared" si="3"/>
        <v>8.3582850122850125</v>
      </c>
    </row>
    <row r="120" spans="1:11" x14ac:dyDescent="0.2">
      <c r="A120" s="4">
        <v>0.3</v>
      </c>
      <c r="B120" s="4">
        <v>1.4926539999999999E-4</v>
      </c>
      <c r="C120" s="5"/>
      <c r="J120">
        <f t="shared" si="2"/>
        <v>-4.4779619999999995E-5</v>
      </c>
      <c r="K120" s="5">
        <f t="shared" si="3"/>
        <v>7.3349090909090906</v>
      </c>
    </row>
    <row r="121" spans="1:11" x14ac:dyDescent="0.2">
      <c r="A121" s="4">
        <v>0.27500000000000002</v>
      </c>
      <c r="B121" s="4">
        <v>1.3035250000000001E-4</v>
      </c>
      <c r="C121" s="5"/>
      <c r="J121">
        <f t="shared" si="2"/>
        <v>-3.5846937500000003E-5</v>
      </c>
      <c r="K121" s="5">
        <f t="shared" si="3"/>
        <v>6.4055282555282558</v>
      </c>
    </row>
    <row r="122" spans="1:11" x14ac:dyDescent="0.2">
      <c r="A122" s="4">
        <v>0.25</v>
      </c>
      <c r="B122" s="4">
        <v>1.130055E-4</v>
      </c>
      <c r="C122" s="5"/>
      <c r="J122">
        <f t="shared" si="2"/>
        <v>-2.8251375E-5</v>
      </c>
      <c r="K122" s="5">
        <f t="shared" si="3"/>
        <v>5.5530958230958225</v>
      </c>
    </row>
    <row r="123" spans="1:11" x14ac:dyDescent="0.2">
      <c r="A123" s="4">
        <v>0.22500000000000001</v>
      </c>
      <c r="B123" s="4">
        <v>9.6630380000000001E-5</v>
      </c>
      <c r="C123" s="5"/>
      <c r="J123">
        <f t="shared" si="2"/>
        <v>-2.17418355E-5</v>
      </c>
      <c r="K123" s="5">
        <f t="shared" si="3"/>
        <v>4.7484216216216213</v>
      </c>
    </row>
    <row r="124" spans="1:11" x14ac:dyDescent="0.2">
      <c r="A124" s="4">
        <v>0.2</v>
      </c>
      <c r="B124" s="4">
        <v>8.1706009999999994E-5</v>
      </c>
      <c r="C124" s="5"/>
      <c r="J124">
        <f t="shared" si="2"/>
        <v>-1.6341202000000001E-5</v>
      </c>
      <c r="K124" s="5">
        <f t="shared" si="3"/>
        <v>4.0150373464373459</v>
      </c>
    </row>
    <row r="125" spans="1:11" x14ac:dyDescent="0.2">
      <c r="A125" s="4">
        <v>0.17499999999999999</v>
      </c>
      <c r="B125" s="4">
        <v>6.8034710000000002E-5</v>
      </c>
      <c r="C125" s="5"/>
      <c r="J125">
        <f t="shared" si="2"/>
        <v>-1.1906074249999999E-5</v>
      </c>
      <c r="K125" s="5">
        <f t="shared" si="3"/>
        <v>3.3432289926289926</v>
      </c>
    </row>
    <row r="126" spans="1:11" x14ac:dyDescent="0.2">
      <c r="A126" s="4">
        <v>0.15</v>
      </c>
      <c r="B126" s="4">
        <v>5.559046E-5</v>
      </c>
      <c r="C126" s="5"/>
      <c r="J126">
        <f t="shared" si="2"/>
        <v>-8.3385690000000003E-6</v>
      </c>
      <c r="K126" s="5">
        <f t="shared" si="3"/>
        <v>2.7317179361179362</v>
      </c>
    </row>
    <row r="127" spans="1:11" x14ac:dyDescent="0.2">
      <c r="A127" s="4">
        <v>0.125</v>
      </c>
      <c r="B127" s="4">
        <v>4.423307E-5</v>
      </c>
      <c r="C127" s="5"/>
      <c r="J127">
        <f t="shared" si="2"/>
        <v>-5.52913375E-6</v>
      </c>
      <c r="K127" s="5">
        <f t="shared" si="3"/>
        <v>2.1736152334152332</v>
      </c>
    </row>
    <row r="128" spans="1:11" x14ac:dyDescent="0.2">
      <c r="A128" s="4">
        <v>0.1</v>
      </c>
      <c r="B128" s="4">
        <v>3.3904359999999997E-5</v>
      </c>
      <c r="C128" s="5"/>
      <c r="J128">
        <f t="shared" si="2"/>
        <v>-3.3904359999999999E-6</v>
      </c>
      <c r="K128" s="5">
        <f t="shared" si="3"/>
        <v>1.6660619164619161</v>
      </c>
    </row>
    <row r="129" spans="1:11" x14ac:dyDescent="0.2">
      <c r="A129" s="4">
        <v>7.4999999999999997E-2</v>
      </c>
      <c r="B129" s="4">
        <v>2.4459630000000001E-5</v>
      </c>
      <c r="C129" s="5"/>
      <c r="J129">
        <f t="shared" si="2"/>
        <v>-1.8344722499999999E-6</v>
      </c>
      <c r="K129" s="5">
        <f t="shared" si="3"/>
        <v>1.2019474201474201</v>
      </c>
    </row>
    <row r="130" spans="1:11" x14ac:dyDescent="0.2">
      <c r="A130" s="4">
        <v>0.05</v>
      </c>
      <c r="B130" s="4">
        <v>1.5804060000000001E-5</v>
      </c>
      <c r="C130" s="5"/>
      <c r="J130">
        <f t="shared" si="2"/>
        <v>-7.9020300000000005E-7</v>
      </c>
      <c r="K130" s="5">
        <f t="shared" si="3"/>
        <v>0.77661228501228508</v>
      </c>
    </row>
    <row r="131" spans="1:11" x14ac:dyDescent="0.2">
      <c r="A131" s="4">
        <v>2.5000000000000001E-2</v>
      </c>
      <c r="B131" s="4">
        <v>7.7733560000000005E-6</v>
      </c>
      <c r="C131" s="5"/>
      <c r="J131">
        <f t="shared" si="2"/>
        <v>-1.9433390000000003E-7</v>
      </c>
      <c r="K131" s="5">
        <f t="shared" si="3"/>
        <v>0.38198309582309586</v>
      </c>
    </row>
    <row r="132" spans="1:11" x14ac:dyDescent="0.2">
      <c r="A132" s="4">
        <v>0</v>
      </c>
      <c r="B132" s="4">
        <v>6.8023E-8</v>
      </c>
      <c r="C132" s="5"/>
      <c r="J132">
        <f t="shared" si="2"/>
        <v>0</v>
      </c>
      <c r="K132" s="5">
        <f t="shared" si="3"/>
        <v>3.3426535626535623E-3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1" priority="1" stopIfTrue="1" operator="equal">
      <formula>0</formula>
    </cfRule>
  </conditionalFormatting>
  <conditionalFormatting sqref="E23:E24">
    <cfRule type="cellIs" dxfId="1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77</v>
      </c>
    </row>
    <row r="3" spans="1:16" x14ac:dyDescent="0.2">
      <c r="C3" s="1" t="s">
        <v>29</v>
      </c>
      <c r="D3" t="s">
        <v>77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-3.4870590000000003E-4</v>
      </c>
      <c r="C10" s="5"/>
      <c r="D10" s="1" t="s">
        <v>9</v>
      </c>
      <c r="E10" s="7">
        <f>-F10*1000/$D$7</f>
        <v>17.13542506142506</v>
      </c>
      <c r="F10" s="3">
        <f>((INDEX(A10:B11,1,2)+INDEX(A10:B11,2,2))-((INDEX(A10:B11,1,2)-INDEX(A10:B11,2,2))/(INDEX(A10:B11,1,1)-INDEX(A10:B11,2,1))*(INDEX(A10:B11,1,1)+INDEX(A10:B11,2,1))))/2</f>
        <v>-3.4870590000000003E-4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-17.13542506142506</v>
      </c>
      <c r="L10" s="1" t="s">
        <v>23</v>
      </c>
      <c r="M10" s="4">
        <f>MAX(E14:E15)/20</f>
        <v>2.0153372732260248E-2</v>
      </c>
      <c r="N10" s="6">
        <f>-E10</f>
        <v>-17.13542506142506</v>
      </c>
      <c r="O10" s="6">
        <f>-E11</f>
        <v>-15.883955773955771</v>
      </c>
      <c r="P10" s="6">
        <f>-E12</f>
        <v>-16.891361179361176</v>
      </c>
    </row>
    <row r="11" spans="1:16" x14ac:dyDescent="0.2">
      <c r="A11" s="4">
        <v>-2.5000000000000001E-2</v>
      </c>
      <c r="B11" s="4">
        <v>-3.6185679999999997E-4</v>
      </c>
      <c r="C11" s="5"/>
      <c r="D11" s="1" t="s">
        <v>10</v>
      </c>
      <c r="E11" s="7">
        <f>-F11*1000/$D$7</f>
        <v>15.883955773955771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-3.2323849999999995E-4</v>
      </c>
      <c r="G11" s="5" t="s">
        <v>107</v>
      </c>
      <c r="H11" t="s">
        <v>108</v>
      </c>
      <c r="J11">
        <f t="shared" si="0"/>
        <v>-9.04642E-6</v>
      </c>
      <c r="K11" s="5">
        <f t="shared" si="1"/>
        <v>-17.781660933660934</v>
      </c>
      <c r="L11" s="1"/>
      <c r="M11" s="4">
        <f>-MAX(E15:E16)/20</f>
        <v>-2.0153372732260248E-2</v>
      </c>
      <c r="N11" s="6">
        <f>-E10</f>
        <v>-17.13542506142506</v>
      </c>
      <c r="O11" s="6">
        <f>-E11</f>
        <v>-15.883955773955771</v>
      </c>
      <c r="P11" s="6">
        <f>-E12</f>
        <v>-16.891361179361176</v>
      </c>
    </row>
    <row r="12" spans="1:16" x14ac:dyDescent="0.2">
      <c r="A12" s="4">
        <v>-0.05</v>
      </c>
      <c r="B12" s="4">
        <v>-3.7624819999999999E-4</v>
      </c>
      <c r="C12" s="5"/>
      <c r="D12" s="1" t="s">
        <v>11</v>
      </c>
      <c r="E12" s="7">
        <f>-F12*1000/$D$7</f>
        <v>16.891361179361176</v>
      </c>
      <c r="F12" s="3">
        <f>((INDEX(A131:B132,1,2)+INDEX(A131:B132,2,2))-((INDEX(A131:B132,1,2)-INDEX(A131:B132,2,2))/(INDEX(A131:B132,1,1)-INDEX(A131:B132,2,1))*(INDEX(A131:B132,1,1)+INDEX(A131:B132,2,1))))/2</f>
        <v>-3.4373919999999998E-4</v>
      </c>
      <c r="G12" t="s">
        <v>109</v>
      </c>
      <c r="H12" t="s">
        <v>110</v>
      </c>
      <c r="J12">
        <f t="shared" si="0"/>
        <v>-1.881241E-5</v>
      </c>
      <c r="K12" s="5">
        <f t="shared" si="1"/>
        <v>-18.488855036855036</v>
      </c>
      <c r="L12" s="1"/>
    </row>
    <row r="13" spans="1:16" x14ac:dyDescent="0.2">
      <c r="A13" s="4">
        <v>-7.4999999999999997E-2</v>
      </c>
      <c r="B13" s="4">
        <v>-3.8949900000000002E-4</v>
      </c>
      <c r="C13" s="5"/>
      <c r="E13" s="3" t="s">
        <v>53</v>
      </c>
      <c r="F13" s="5"/>
      <c r="J13">
        <f t="shared" si="0"/>
        <v>-2.9212425E-5</v>
      </c>
      <c r="K13" s="5">
        <f t="shared" si="1"/>
        <v>-19.14</v>
      </c>
      <c r="L13" s="1" t="s">
        <v>24</v>
      </c>
      <c r="M13" s="6">
        <f>E14</f>
        <v>0.35333495990653624</v>
      </c>
      <c r="N13" s="6">
        <f>-MAX(E10:E12)/15</f>
        <v>-1.1423616707616706</v>
      </c>
    </row>
    <row r="14" spans="1:16" x14ac:dyDescent="0.2">
      <c r="A14" s="4">
        <v>-0.1</v>
      </c>
      <c r="B14" s="4">
        <v>-4.0718809999999999E-4</v>
      </c>
      <c r="C14" s="5"/>
      <c r="D14" s="1" t="s">
        <v>12</v>
      </c>
      <c r="E14" s="7">
        <f>F14</f>
        <v>0.35333495990653624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0.35333495990653624</v>
      </c>
      <c r="G14" s="5" t="s">
        <v>119</v>
      </c>
      <c r="H14" t="s">
        <v>120</v>
      </c>
      <c r="J14">
        <f t="shared" si="0"/>
        <v>-4.0718810000000001E-5</v>
      </c>
      <c r="K14" s="5">
        <f t="shared" si="1"/>
        <v>-20.009243243243244</v>
      </c>
      <c r="L14" s="1"/>
      <c r="M14">
        <f>E14</f>
        <v>0.35333495990653624</v>
      </c>
      <c r="N14" s="6">
        <f>MAX(E10:E12)/15</f>
        <v>1.1423616707616706</v>
      </c>
    </row>
    <row r="15" spans="1:16" x14ac:dyDescent="0.2">
      <c r="A15" s="4">
        <v>-0.125</v>
      </c>
      <c r="B15" s="4">
        <v>-4.1986980000000002E-4</v>
      </c>
      <c r="C15" s="5"/>
      <c r="D15" s="1" t="s">
        <v>13</v>
      </c>
      <c r="E15" s="3">
        <f>F15</f>
        <v>0.40306745464520499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0.40306745464520499</v>
      </c>
      <c r="G15" s="5" t="s">
        <v>115</v>
      </c>
      <c r="H15" t="s">
        <v>116</v>
      </c>
      <c r="J15">
        <f t="shared" si="0"/>
        <v>-5.2483725000000002E-5</v>
      </c>
      <c r="K15" s="5">
        <f t="shared" si="1"/>
        <v>-20.632422604422604</v>
      </c>
      <c r="L15" s="1"/>
      <c r="M15" s="6">
        <f>E15</f>
        <v>0.40306745464520499</v>
      </c>
      <c r="N15" s="6">
        <f>-MAX(E10:E12)/15</f>
        <v>-1.1423616707616706</v>
      </c>
    </row>
    <row r="16" spans="1:16" x14ac:dyDescent="0.2">
      <c r="A16" s="4">
        <v>-0.15</v>
      </c>
      <c r="B16" s="4">
        <v>-4.3558630000000001E-4</v>
      </c>
      <c r="C16" s="5"/>
      <c r="E16" s="3"/>
      <c r="J16">
        <f t="shared" si="0"/>
        <v>-6.5337944999999993E-5</v>
      </c>
      <c r="K16" s="5">
        <f t="shared" si="1"/>
        <v>-21.404732186732186</v>
      </c>
      <c r="L16" s="1"/>
      <c r="M16">
        <f>E15</f>
        <v>0.40306745464520499</v>
      </c>
      <c r="N16" s="6">
        <f>MAX(E10:E12)/15</f>
        <v>1.1423616707616706</v>
      </c>
    </row>
    <row r="17" spans="1:19" x14ac:dyDescent="0.2">
      <c r="A17" s="4">
        <v>-0.17499999999999999</v>
      </c>
      <c r="B17" s="4">
        <v>-4.5297989999999998E-4</v>
      </c>
      <c r="C17" s="25"/>
      <c r="D17" s="1" t="s">
        <v>14</v>
      </c>
      <c r="E17" s="9">
        <f>F17</f>
        <v>0.28741458431015082</v>
      </c>
      <c r="F17">
        <f>(-1)*MAX(J30:J91)/F11/E14</f>
        <v>0.28741458431015082</v>
      </c>
      <c r="G17" t="s">
        <v>117</v>
      </c>
      <c r="J17">
        <f t="shared" si="0"/>
        <v>-7.927148249999999E-5</v>
      </c>
      <c r="K17" s="5">
        <f t="shared" si="1"/>
        <v>-22.259454545454545</v>
      </c>
      <c r="L17" s="1"/>
      <c r="N17" s="6"/>
    </row>
    <row r="18" spans="1:19" x14ac:dyDescent="0.2">
      <c r="A18" s="4">
        <v>-0.2</v>
      </c>
      <c r="B18" s="4">
        <v>-4.7156450000000001E-4</v>
      </c>
      <c r="C18" s="25"/>
      <c r="D18" s="1" t="s">
        <v>15</v>
      </c>
      <c r="E18" s="9">
        <f>F18</f>
        <v>0.30284526840930487</v>
      </c>
      <c r="F18">
        <f>(-1)*MAX(J91:J130)/F12/E15</f>
        <v>0.30284526840930487</v>
      </c>
      <c r="G18" t="s">
        <v>113</v>
      </c>
      <c r="J18">
        <f t="shared" si="0"/>
        <v>-9.431290000000001E-5</v>
      </c>
      <c r="K18" s="5">
        <f t="shared" si="1"/>
        <v>-23.172702702702704</v>
      </c>
      <c r="L18" s="1" t="s">
        <v>25</v>
      </c>
      <c r="M18" s="5">
        <v>0</v>
      </c>
      <c r="N18" s="5">
        <f>INDEX(K30:K91,MATCH(MAX(J30:J91),J30:J91,0),1)</f>
        <v>-8.0653660933660927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-4.8716120000000002E-4</v>
      </c>
      <c r="C19" s="25"/>
      <c r="D19" s="1"/>
      <c r="J19">
        <f t="shared" si="0"/>
        <v>-1.0961127000000001E-4</v>
      </c>
      <c r="K19" s="5">
        <f t="shared" si="1"/>
        <v>-23.939125307125309</v>
      </c>
      <c r="L19" s="1"/>
      <c r="M19" s="5">
        <f>INDEX(A30:A91,MATCH(MAX(J30:J91),J30:J91,0),1)</f>
        <v>0.2</v>
      </c>
      <c r="N19" s="5">
        <f>INDEX(K30:K91,MATCH(MAX(J30:J91),J30:J91,0),1)</f>
        <v>-8.0653660933660927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-5.0566320000000001E-4</v>
      </c>
      <c r="C20" s="25"/>
      <c r="D20" s="1" t="s">
        <v>16</v>
      </c>
      <c r="E20" s="8">
        <f>F20</f>
        <v>1.6130732186732187E-2</v>
      </c>
      <c r="F20">
        <f>MAX(J30:J91)/D5/D7*1000</f>
        <v>1.6130732186732187E-2</v>
      </c>
      <c r="G20" t="s">
        <v>118</v>
      </c>
      <c r="J20">
        <f t="shared" si="0"/>
        <v>-1.264158E-4</v>
      </c>
      <c r="K20" s="5">
        <f t="shared" si="1"/>
        <v>-24.848314496314494</v>
      </c>
      <c r="M20" s="5">
        <f>INDEX(A30:A91,MATCH(MAX(J30:J91),J30:J91,0),1)</f>
        <v>0.2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-5.2518119999999996E-4</v>
      </c>
      <c r="C21" s="25"/>
      <c r="D21" s="1" t="s">
        <v>17</v>
      </c>
      <c r="E21" s="8">
        <f>F21</f>
        <v>2.0618789926289925E-2</v>
      </c>
      <c r="F21">
        <f>MAX(J91:J130)/D5/D7*1000</f>
        <v>2.0618789926289925E-2</v>
      </c>
      <c r="G21" t="s">
        <v>114</v>
      </c>
      <c r="J21">
        <f t="shared" si="0"/>
        <v>-1.4442483E-4</v>
      </c>
      <c r="K21" s="5">
        <f t="shared" si="1"/>
        <v>-25.807429975429972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-5.4373609999999999E-4</v>
      </c>
      <c r="C22" s="5"/>
      <c r="J22">
        <f t="shared" si="0"/>
        <v>-1.6312082999999999E-4</v>
      </c>
      <c r="K22" s="5">
        <f t="shared" si="1"/>
        <v>-26.71921867321867</v>
      </c>
      <c r="M22" s="5">
        <v>0</v>
      </c>
      <c r="N22" s="5">
        <f>INDEX(K91:K130,MATCH(MAX(J91:J130),J91:J130,0),1)</f>
        <v>-9.1639066339066346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-5.6576300000000005E-4</v>
      </c>
      <c r="C23" s="5"/>
      <c r="D23" s="1" t="s">
        <v>43</v>
      </c>
      <c r="E23" s="24">
        <f>E11*E14*E17/D5-E20</f>
        <v>0</v>
      </c>
      <c r="J23">
        <f t="shared" si="0"/>
        <v>-1.8387297500000002E-4</v>
      </c>
      <c r="K23" s="5">
        <f t="shared" si="1"/>
        <v>-27.801621621621621</v>
      </c>
      <c r="M23" s="5">
        <f>INDEX(A91:A130,MATCH(MAX(J91:J130),J91:J130,0),1)</f>
        <v>0.22500000000000001</v>
      </c>
      <c r="N23" s="5">
        <f>INDEX(K91:K130,MATCH(MAX(J91:J130),J91:J130,0),1)</f>
        <v>-9.1639066339066346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-5.867375E-4</v>
      </c>
      <c r="C24" s="5"/>
      <c r="E24" s="24">
        <f>E12*E15*E18/D5-E21</f>
        <v>0</v>
      </c>
      <c r="J24">
        <f t="shared" si="0"/>
        <v>-2.0535812499999998E-4</v>
      </c>
      <c r="K24" s="5">
        <f t="shared" si="1"/>
        <v>-28.832309582309584</v>
      </c>
      <c r="M24" s="5">
        <f>INDEX(A91:A130,MATCH(MAX(J91:J130),J91:J130,0),1)</f>
        <v>0.22500000000000001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-6.0656079999999997E-4</v>
      </c>
      <c r="C25" s="26"/>
      <c r="J25">
        <f t="shared" si="0"/>
        <v>-2.2746029999999999E-4</v>
      </c>
      <c r="K25" s="5">
        <f t="shared" si="1"/>
        <v>-29.806427518427519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-6.2867040000000004E-4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-2.5146816000000004E-4</v>
      </c>
      <c r="K26" s="5">
        <f t="shared" si="1"/>
        <v>-30.892894348894352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-6.4789130000000004E-4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-2.7535380250000004E-4</v>
      </c>
      <c r="K27" s="5">
        <f t="shared" si="1"/>
        <v>-31.837410319410321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-6.7153169999999997E-4</v>
      </c>
      <c r="C28" s="5"/>
      <c r="J28">
        <f t="shared" si="0"/>
        <v>-3.0218926499999999E-4</v>
      </c>
      <c r="K28" s="5">
        <f t="shared" si="1"/>
        <v>-32.999100737100733</v>
      </c>
    </row>
    <row r="29" spans="1:19" x14ac:dyDescent="0.2">
      <c r="A29" s="4">
        <v>-0.47499999999999998</v>
      </c>
      <c r="B29" s="4">
        <v>-6.9502340000000004E-4</v>
      </c>
      <c r="C29" s="5"/>
      <c r="J29">
        <f t="shared" si="0"/>
        <v>-3.30136115E-4</v>
      </c>
      <c r="K29" s="5">
        <f t="shared" si="1"/>
        <v>-34.153484029484034</v>
      </c>
    </row>
    <row r="30" spans="1:19" x14ac:dyDescent="0.2">
      <c r="A30" s="4">
        <v>-0.5</v>
      </c>
      <c r="B30" s="4">
        <v>-7.2014720000000004E-4</v>
      </c>
      <c r="C30" s="5"/>
      <c r="J30">
        <f t="shared" si="0"/>
        <v>-3.6007360000000002E-4</v>
      </c>
      <c r="K30" s="5">
        <f t="shared" si="1"/>
        <v>-35.388068796068794</v>
      </c>
    </row>
    <row r="31" spans="1:19" x14ac:dyDescent="0.2">
      <c r="A31" s="4">
        <v>-0.5</v>
      </c>
      <c r="B31" s="4">
        <v>-7.1965060000000005E-4</v>
      </c>
      <c r="C31" s="5"/>
      <c r="J31">
        <f t="shared" si="0"/>
        <v>-3.5982530000000003E-4</v>
      </c>
      <c r="K31" s="5">
        <f t="shared" si="1"/>
        <v>-35.36366584766585</v>
      </c>
    </row>
    <row r="32" spans="1:19" x14ac:dyDescent="0.2">
      <c r="A32" s="4">
        <v>-0.47499999999999998</v>
      </c>
      <c r="B32" s="4">
        <v>-6.9706390000000003E-4</v>
      </c>
      <c r="C32" s="5"/>
      <c r="J32">
        <f t="shared" si="0"/>
        <v>-3.311053525E-4</v>
      </c>
      <c r="K32" s="5">
        <f t="shared" si="1"/>
        <v>-34.253754299754306</v>
      </c>
    </row>
    <row r="33" spans="1:11" x14ac:dyDescent="0.2">
      <c r="A33" s="4">
        <v>-0.45</v>
      </c>
      <c r="B33" s="4">
        <v>-6.7228009999999996E-4</v>
      </c>
      <c r="C33" s="5"/>
      <c r="J33">
        <f t="shared" si="0"/>
        <v>-3.0252604499999999E-4</v>
      </c>
      <c r="K33" s="5">
        <f t="shared" si="1"/>
        <v>-33.035877149877145</v>
      </c>
    </row>
    <row r="34" spans="1:11" x14ac:dyDescent="0.2">
      <c r="A34" s="4">
        <v>-0.42499999999999999</v>
      </c>
      <c r="B34" s="4">
        <v>-6.4905309999999995E-4</v>
      </c>
      <c r="C34" s="5"/>
      <c r="J34">
        <f t="shared" si="0"/>
        <v>-2.7584756749999997E-4</v>
      </c>
      <c r="K34" s="5">
        <f t="shared" si="1"/>
        <v>-31.894501228501227</v>
      </c>
    </row>
    <row r="35" spans="1:11" x14ac:dyDescent="0.2">
      <c r="A35" s="4">
        <v>-0.4</v>
      </c>
      <c r="B35" s="4">
        <v>-6.2650010000000003E-4</v>
      </c>
      <c r="C35" s="5"/>
      <c r="J35">
        <f t="shared" si="0"/>
        <v>-2.5060004000000002E-4</v>
      </c>
      <c r="K35" s="5">
        <f t="shared" si="1"/>
        <v>-30.786245700245701</v>
      </c>
    </row>
    <row r="36" spans="1:11" x14ac:dyDescent="0.2">
      <c r="A36" s="4">
        <v>-0.375</v>
      </c>
      <c r="B36" s="4">
        <v>-6.0345150000000003E-4</v>
      </c>
      <c r="C36" s="5"/>
      <c r="J36">
        <f t="shared" si="0"/>
        <v>-2.2629431250000001E-4</v>
      </c>
      <c r="K36" s="5">
        <f t="shared" si="1"/>
        <v>-29.653636363636366</v>
      </c>
    </row>
    <row r="37" spans="1:11" x14ac:dyDescent="0.2">
      <c r="A37" s="4">
        <v>-0.35</v>
      </c>
      <c r="B37" s="4">
        <v>-5.8185769999999999E-4</v>
      </c>
      <c r="C37" s="5"/>
      <c r="J37">
        <f t="shared" si="0"/>
        <v>-2.03650195E-4</v>
      </c>
      <c r="K37" s="5">
        <f t="shared" si="1"/>
        <v>-28.592515970515972</v>
      </c>
    </row>
    <row r="38" spans="1:11" x14ac:dyDescent="0.2">
      <c r="A38" s="4">
        <v>-0.32500000000000001</v>
      </c>
      <c r="B38" s="4">
        <v>-5.6010550000000004E-4</v>
      </c>
      <c r="C38" s="5"/>
      <c r="J38">
        <f t="shared" si="0"/>
        <v>-1.8203428750000002E-4</v>
      </c>
      <c r="K38" s="5">
        <f t="shared" si="1"/>
        <v>-27.523611793611796</v>
      </c>
    </row>
    <row r="39" spans="1:11" x14ac:dyDescent="0.2">
      <c r="A39" s="4">
        <v>-0.3</v>
      </c>
      <c r="B39" s="4">
        <v>-5.4069770000000005E-4</v>
      </c>
      <c r="C39" s="5"/>
      <c r="J39">
        <f t="shared" si="0"/>
        <v>-1.6220931E-4</v>
      </c>
      <c r="K39" s="5">
        <f t="shared" si="1"/>
        <v>-26.569911547911552</v>
      </c>
    </row>
    <row r="40" spans="1:11" x14ac:dyDescent="0.2">
      <c r="A40" s="4">
        <v>-0.27500000000000002</v>
      </c>
      <c r="B40" s="4">
        <v>-5.2023620000000005E-4</v>
      </c>
      <c r="C40" s="5"/>
      <c r="J40">
        <f t="shared" si="0"/>
        <v>-1.4306495500000002E-4</v>
      </c>
      <c r="K40" s="5">
        <f t="shared" si="1"/>
        <v>-25.564432432432433</v>
      </c>
    </row>
    <row r="41" spans="1:11" x14ac:dyDescent="0.2">
      <c r="A41" s="4">
        <v>-0.25</v>
      </c>
      <c r="B41" s="4">
        <v>-5.0055420000000002E-4</v>
      </c>
      <c r="C41" s="5"/>
      <c r="J41">
        <f t="shared" si="0"/>
        <v>-1.2513855E-4</v>
      </c>
      <c r="K41" s="5">
        <f t="shared" si="1"/>
        <v>-24.59725798525799</v>
      </c>
    </row>
    <row r="42" spans="1:11" x14ac:dyDescent="0.2">
      <c r="A42" s="4">
        <v>-0.22500000000000001</v>
      </c>
      <c r="B42" s="4">
        <v>-4.8186209999999998E-4</v>
      </c>
      <c r="C42" s="5"/>
      <c r="J42">
        <f t="shared" si="0"/>
        <v>-1.0841897249999999E-4</v>
      </c>
      <c r="K42" s="5">
        <f t="shared" si="1"/>
        <v>-23.678727272727272</v>
      </c>
    </row>
    <row r="43" spans="1:11" x14ac:dyDescent="0.2">
      <c r="A43" s="4">
        <v>-0.2</v>
      </c>
      <c r="B43" s="4">
        <v>-4.6214109999999999E-4</v>
      </c>
      <c r="C43" s="5"/>
      <c r="J43">
        <f t="shared" si="0"/>
        <v>-9.2428220000000005E-5</v>
      </c>
      <c r="K43" s="5">
        <f t="shared" si="1"/>
        <v>-22.709636363636363</v>
      </c>
    </row>
    <row r="44" spans="1:11" x14ac:dyDescent="0.2">
      <c r="A44" s="4">
        <v>-0.17499999999999999</v>
      </c>
      <c r="B44" s="4">
        <v>-4.473476E-4</v>
      </c>
      <c r="C44" s="5"/>
      <c r="J44">
        <f t="shared" si="0"/>
        <v>-7.828582999999999E-5</v>
      </c>
      <c r="K44" s="5">
        <f t="shared" si="1"/>
        <v>-21.982683046683047</v>
      </c>
    </row>
    <row r="45" spans="1:11" x14ac:dyDescent="0.2">
      <c r="A45" s="4">
        <v>-0.15</v>
      </c>
      <c r="B45" s="4">
        <v>-4.245869E-4</v>
      </c>
      <c r="C45" s="5"/>
      <c r="J45">
        <f t="shared" si="0"/>
        <v>-6.3688035E-5</v>
      </c>
      <c r="K45" s="5">
        <f t="shared" si="1"/>
        <v>-20.864221130221129</v>
      </c>
    </row>
    <row r="46" spans="1:11" x14ac:dyDescent="0.2">
      <c r="A46" s="4">
        <v>-0.125</v>
      </c>
      <c r="B46" s="4">
        <v>-4.0756599999999999E-4</v>
      </c>
      <c r="C46" s="5"/>
      <c r="J46">
        <f t="shared" si="0"/>
        <v>-5.0945749999999999E-5</v>
      </c>
      <c r="K46" s="5">
        <f t="shared" si="1"/>
        <v>-20.027813267813269</v>
      </c>
    </row>
    <row r="47" spans="1:11" x14ac:dyDescent="0.2">
      <c r="A47" s="4">
        <v>-0.1</v>
      </c>
      <c r="B47" s="4">
        <v>-3.9148669999999999E-4</v>
      </c>
      <c r="C47" s="5"/>
      <c r="J47">
        <f t="shared" si="0"/>
        <v>-3.9148670000000005E-5</v>
      </c>
      <c r="K47" s="5">
        <f t="shared" si="1"/>
        <v>-19.237675675675678</v>
      </c>
    </row>
    <row r="48" spans="1:11" x14ac:dyDescent="0.2">
      <c r="A48" s="4">
        <v>-7.4999999999999997E-2</v>
      </c>
      <c r="B48" s="4">
        <v>-3.757589E-4</v>
      </c>
      <c r="C48" s="5"/>
      <c r="J48">
        <f t="shared" si="0"/>
        <v>-2.81819175E-5</v>
      </c>
      <c r="K48" s="5">
        <f t="shared" si="1"/>
        <v>-18.46481081081081</v>
      </c>
    </row>
    <row r="49" spans="1:11" x14ac:dyDescent="0.2">
      <c r="A49" s="4">
        <v>-0.05</v>
      </c>
      <c r="B49" s="4">
        <v>-3.558077E-4</v>
      </c>
      <c r="C49" s="5"/>
      <c r="J49">
        <f t="shared" si="0"/>
        <v>-1.7790385000000001E-5</v>
      </c>
      <c r="K49" s="5">
        <f t="shared" si="1"/>
        <v>-17.484407862407863</v>
      </c>
    </row>
    <row r="50" spans="1:11" x14ac:dyDescent="0.2">
      <c r="A50" s="4">
        <v>-2.5000000000000001E-2</v>
      </c>
      <c r="B50" s="4">
        <v>-3.427123E-4</v>
      </c>
      <c r="C50" s="5"/>
      <c r="J50">
        <f t="shared" si="0"/>
        <v>-8.5678075E-6</v>
      </c>
      <c r="K50" s="5">
        <f t="shared" si="1"/>
        <v>-16.840899262899264</v>
      </c>
    </row>
    <row r="51" spans="1:11" x14ac:dyDescent="0.2">
      <c r="A51" s="4">
        <v>0</v>
      </c>
      <c r="B51" s="4">
        <v>-3.2323850000000001E-4</v>
      </c>
      <c r="C51" s="5"/>
      <c r="J51">
        <f t="shared" si="0"/>
        <v>0</v>
      </c>
      <c r="K51" s="5">
        <f t="shared" si="1"/>
        <v>-15.883955773955773</v>
      </c>
    </row>
    <row r="52" spans="1:11" x14ac:dyDescent="0.2">
      <c r="A52" s="4">
        <v>2.5000000000000001E-2</v>
      </c>
      <c r="B52" s="4">
        <v>-3.068538E-4</v>
      </c>
      <c r="C52" s="5"/>
      <c r="J52">
        <f t="shared" si="0"/>
        <v>7.6713450000000003E-6</v>
      </c>
      <c r="K52" s="5">
        <f t="shared" si="1"/>
        <v>-15.078810810810811</v>
      </c>
    </row>
    <row r="53" spans="1:11" x14ac:dyDescent="0.2">
      <c r="A53" s="4">
        <v>0.05</v>
      </c>
      <c r="B53" s="4">
        <v>-2.910783E-4</v>
      </c>
      <c r="C53" s="5"/>
      <c r="J53">
        <f t="shared" si="0"/>
        <v>1.4553915000000001E-5</v>
      </c>
      <c r="K53" s="5">
        <f t="shared" si="1"/>
        <v>-14.303601965601967</v>
      </c>
    </row>
    <row r="54" spans="1:11" x14ac:dyDescent="0.2">
      <c r="A54" s="4">
        <v>7.4999999999999997E-2</v>
      </c>
      <c r="B54" s="4">
        <v>-2.6820199999999999E-4</v>
      </c>
      <c r="C54" s="5"/>
      <c r="J54">
        <f t="shared" si="0"/>
        <v>2.011515E-5</v>
      </c>
      <c r="K54" s="5">
        <f t="shared" si="1"/>
        <v>-13.179459459459459</v>
      </c>
    </row>
    <row r="55" spans="1:11" x14ac:dyDescent="0.2">
      <c r="A55" s="4">
        <v>0.1</v>
      </c>
      <c r="B55" s="4">
        <v>-2.5185190000000002E-4</v>
      </c>
      <c r="C55" s="5"/>
      <c r="J55">
        <f t="shared" si="0"/>
        <v>2.5185190000000003E-5</v>
      </c>
      <c r="K55" s="5">
        <f t="shared" si="1"/>
        <v>-12.376014742014743</v>
      </c>
    </row>
    <row r="56" spans="1:11" x14ac:dyDescent="0.2">
      <c r="A56" s="4">
        <v>0.125</v>
      </c>
      <c r="B56" s="4">
        <v>-2.288189E-4</v>
      </c>
      <c r="C56" s="5"/>
      <c r="J56">
        <f t="shared" si="0"/>
        <v>2.86023625E-5</v>
      </c>
      <c r="K56" s="5">
        <f t="shared" si="1"/>
        <v>-11.24417199017199</v>
      </c>
    </row>
    <row r="57" spans="1:11" x14ac:dyDescent="0.2">
      <c r="A57" s="4">
        <v>0.15</v>
      </c>
      <c r="B57" s="4">
        <v>-2.0890709999999999E-4</v>
      </c>
      <c r="C57" s="5"/>
      <c r="J57">
        <f t="shared" si="0"/>
        <v>3.1336064999999997E-5</v>
      </c>
      <c r="K57" s="5">
        <f t="shared" si="1"/>
        <v>-10.265705159705158</v>
      </c>
    </row>
    <row r="58" spans="1:11" x14ac:dyDescent="0.2">
      <c r="A58" s="4">
        <v>0.17499999999999999</v>
      </c>
      <c r="B58" s="4">
        <v>-1.8682360000000001E-4</v>
      </c>
      <c r="C58" s="5"/>
      <c r="J58">
        <f t="shared" si="0"/>
        <v>3.2694129999999998E-5</v>
      </c>
      <c r="K58" s="5">
        <f t="shared" si="1"/>
        <v>-9.1805208845208846</v>
      </c>
    </row>
    <row r="59" spans="1:11" x14ac:dyDescent="0.2">
      <c r="A59" s="4">
        <v>0.2</v>
      </c>
      <c r="B59" s="4">
        <v>-1.641302E-4</v>
      </c>
      <c r="C59" s="5"/>
      <c r="J59">
        <f t="shared" si="0"/>
        <v>3.2826040000000003E-5</v>
      </c>
      <c r="K59" s="5">
        <f t="shared" si="1"/>
        <v>-8.0653660933660927</v>
      </c>
    </row>
    <row r="60" spans="1:11" x14ac:dyDescent="0.2">
      <c r="A60" s="4">
        <v>0.22500000000000001</v>
      </c>
      <c r="B60" s="4">
        <v>-1.394465E-4</v>
      </c>
      <c r="C60" s="5"/>
      <c r="J60">
        <f t="shared" si="0"/>
        <v>3.1375462499999999E-5</v>
      </c>
      <c r="K60" s="5">
        <f t="shared" si="1"/>
        <v>-6.8524078624078628</v>
      </c>
    </row>
    <row r="61" spans="1:11" x14ac:dyDescent="0.2">
      <c r="A61" s="4">
        <v>0.25</v>
      </c>
      <c r="B61" s="4">
        <v>-1.147997E-4</v>
      </c>
      <c r="C61" s="5"/>
      <c r="J61">
        <f t="shared" si="0"/>
        <v>2.8699925000000001E-5</v>
      </c>
      <c r="K61" s="5">
        <f t="shared" si="1"/>
        <v>-5.641262899262899</v>
      </c>
    </row>
    <row r="62" spans="1:11" x14ac:dyDescent="0.2">
      <c r="A62" s="4">
        <v>0.27500000000000002</v>
      </c>
      <c r="B62" s="4">
        <v>-9.0364960000000004E-5</v>
      </c>
      <c r="C62" s="5"/>
      <c r="J62">
        <f t="shared" si="0"/>
        <v>2.4850364000000003E-5</v>
      </c>
      <c r="K62" s="5">
        <f t="shared" si="1"/>
        <v>-4.4405385749385751</v>
      </c>
    </row>
    <row r="63" spans="1:11" x14ac:dyDescent="0.2">
      <c r="A63" s="4">
        <v>0.3</v>
      </c>
      <c r="B63" s="4">
        <v>-6.2980490000000004E-5</v>
      </c>
      <c r="C63" s="5"/>
      <c r="J63">
        <f t="shared" si="0"/>
        <v>1.8894147000000001E-5</v>
      </c>
      <c r="K63" s="5">
        <f t="shared" si="1"/>
        <v>-3.0948643734643735</v>
      </c>
    </row>
    <row r="64" spans="1:11" x14ac:dyDescent="0.2">
      <c r="A64" s="4">
        <v>0.32500000000000001</v>
      </c>
      <c r="B64" s="4">
        <v>-3.4280470000000003E-5</v>
      </c>
      <c r="C64" s="5"/>
      <c r="J64">
        <f t="shared" si="0"/>
        <v>1.1141152750000002E-5</v>
      </c>
      <c r="K64" s="5">
        <f t="shared" si="1"/>
        <v>-1.6845439803439803</v>
      </c>
    </row>
    <row r="65" spans="1:11" x14ac:dyDescent="0.2">
      <c r="A65" s="4">
        <v>0.35</v>
      </c>
      <c r="B65" s="4">
        <v>-3.8198420000000001E-6</v>
      </c>
      <c r="C65" s="5"/>
      <c r="J65">
        <f t="shared" si="0"/>
        <v>1.3369447E-6</v>
      </c>
      <c r="K65" s="5">
        <f t="shared" si="1"/>
        <v>-0.18770722358722358</v>
      </c>
    </row>
    <row r="66" spans="1:11" x14ac:dyDescent="0.2">
      <c r="A66" s="4">
        <v>0.375</v>
      </c>
      <c r="B66" s="4">
        <v>2.4814999999999999E-5</v>
      </c>
      <c r="C66" s="5"/>
      <c r="J66">
        <f t="shared" si="0"/>
        <v>-9.3056249999999995E-6</v>
      </c>
      <c r="K66" s="5">
        <f t="shared" si="1"/>
        <v>1.2194103194103194</v>
      </c>
    </row>
    <row r="67" spans="1:11" x14ac:dyDescent="0.2">
      <c r="A67" s="4">
        <v>0.4</v>
      </c>
      <c r="B67" s="4">
        <v>6.0621290000000001E-5</v>
      </c>
      <c r="C67" s="5"/>
      <c r="J67">
        <f t="shared" si="0"/>
        <v>-2.4248516E-5</v>
      </c>
      <c r="K67" s="5">
        <f t="shared" si="1"/>
        <v>2.9789331695331698</v>
      </c>
    </row>
    <row r="68" spans="1:11" x14ac:dyDescent="0.2">
      <c r="A68" s="4">
        <v>0.42499999999999999</v>
      </c>
      <c r="B68" s="4">
        <v>9.5784719999999999E-5</v>
      </c>
      <c r="C68" s="5"/>
      <c r="J68">
        <f t="shared" si="0"/>
        <v>-4.0708506000000001E-5</v>
      </c>
      <c r="K68" s="5">
        <f t="shared" si="1"/>
        <v>4.7068658476658483</v>
      </c>
    </row>
    <row r="69" spans="1:11" x14ac:dyDescent="0.2">
      <c r="A69" s="4">
        <v>0.45</v>
      </c>
      <c r="B69" s="4">
        <v>1.308061E-4</v>
      </c>
      <c r="C69" s="5"/>
      <c r="J69">
        <f t="shared" si="0"/>
        <v>-5.8862745000000005E-5</v>
      </c>
      <c r="K69" s="5">
        <f t="shared" si="1"/>
        <v>6.4278181818181821</v>
      </c>
    </row>
    <row r="70" spans="1:11" x14ac:dyDescent="0.2">
      <c r="A70" s="4">
        <v>0.47499999999999998</v>
      </c>
      <c r="B70" s="4">
        <v>1.7399930000000001E-4</v>
      </c>
      <c r="C70" s="5"/>
      <c r="J70">
        <f t="shared" si="0"/>
        <v>-8.2649667500000004E-5</v>
      </c>
      <c r="K70" s="5">
        <f t="shared" si="1"/>
        <v>8.5503341523341518</v>
      </c>
    </row>
    <row r="71" spans="1:11" x14ac:dyDescent="0.2">
      <c r="A71" s="4">
        <v>0.5</v>
      </c>
      <c r="B71" s="4">
        <v>2.17044E-4</v>
      </c>
      <c r="C71" s="5"/>
      <c r="J71">
        <f t="shared" si="0"/>
        <v>-1.08522E-4</v>
      </c>
      <c r="K71" s="5">
        <f t="shared" si="1"/>
        <v>10.665552825552826</v>
      </c>
    </row>
    <row r="72" spans="1:11" x14ac:dyDescent="0.2">
      <c r="A72" s="4">
        <v>0.52500000000000002</v>
      </c>
      <c r="B72" s="4">
        <v>2.6632540000000001E-4</v>
      </c>
      <c r="C72" s="5"/>
      <c r="J72">
        <f t="shared" si="0"/>
        <v>-1.3982083500000002E-4</v>
      </c>
      <c r="K72" s="5">
        <f t="shared" si="1"/>
        <v>13.087243243243243</v>
      </c>
    </row>
    <row r="73" spans="1:11" x14ac:dyDescent="0.2">
      <c r="A73" s="4">
        <v>0.55000000000000004</v>
      </c>
      <c r="B73" s="4">
        <v>3.1735599999999997E-4</v>
      </c>
      <c r="C73" s="5"/>
      <c r="J73">
        <f t="shared" si="0"/>
        <v>-1.7454579999999999E-4</v>
      </c>
      <c r="K73" s="5">
        <f t="shared" si="1"/>
        <v>15.594889434889433</v>
      </c>
    </row>
    <row r="74" spans="1:11" x14ac:dyDescent="0.2">
      <c r="A74" s="4">
        <v>0.57499999999999996</v>
      </c>
      <c r="B74" s="4">
        <v>3.7281160000000001E-4</v>
      </c>
      <c r="C74" s="5"/>
      <c r="J74">
        <f t="shared" ref="J74:J137" si="2">-(B74*A74)</f>
        <v>-2.1436666999999999E-4</v>
      </c>
      <c r="K74" s="5">
        <f t="shared" ref="K74:K137" si="3">B74*1000/$D$7</f>
        <v>18.319980343980344</v>
      </c>
    </row>
    <row r="75" spans="1:11" x14ac:dyDescent="0.2">
      <c r="A75" s="4">
        <v>0.6</v>
      </c>
      <c r="B75" s="4">
        <v>4.3307639999999999E-4</v>
      </c>
      <c r="C75" s="5"/>
      <c r="J75">
        <f t="shared" si="2"/>
        <v>-2.5984583999999998E-4</v>
      </c>
      <c r="K75" s="5">
        <f t="shared" si="3"/>
        <v>21.281395577395575</v>
      </c>
    </row>
    <row r="76" spans="1:11" x14ac:dyDescent="0.2">
      <c r="A76" s="4">
        <v>0.625</v>
      </c>
      <c r="B76" s="4">
        <v>4.9645030000000005E-4</v>
      </c>
      <c r="C76" s="5"/>
      <c r="J76">
        <f t="shared" si="2"/>
        <v>-3.1028143750000002E-4</v>
      </c>
      <c r="K76" s="5">
        <f t="shared" si="3"/>
        <v>24.395592137592139</v>
      </c>
    </row>
    <row r="77" spans="1:11" x14ac:dyDescent="0.2">
      <c r="A77" s="4">
        <v>0.65</v>
      </c>
      <c r="B77" s="4">
        <v>5.6436819999999995E-4</v>
      </c>
      <c r="C77" s="5"/>
      <c r="J77">
        <f t="shared" si="2"/>
        <v>-3.6683932999999997E-4</v>
      </c>
      <c r="K77" s="5">
        <f t="shared" si="3"/>
        <v>27.733081081081082</v>
      </c>
    </row>
    <row r="78" spans="1:11" x14ac:dyDescent="0.2">
      <c r="A78" s="4">
        <v>0.67500000000000004</v>
      </c>
      <c r="B78" s="4">
        <v>6.3497710000000004E-4</v>
      </c>
      <c r="C78" s="5"/>
      <c r="J78">
        <f t="shared" si="2"/>
        <v>-4.2860954250000004E-4</v>
      </c>
      <c r="K78" s="5">
        <f t="shared" si="3"/>
        <v>31.202805896805899</v>
      </c>
    </row>
    <row r="79" spans="1:11" x14ac:dyDescent="0.2">
      <c r="A79" s="4">
        <v>0.7</v>
      </c>
      <c r="B79" s="4">
        <v>7.0995699999999999E-4</v>
      </c>
      <c r="C79" s="5"/>
      <c r="J79">
        <f t="shared" si="2"/>
        <v>-4.9696989999999997E-4</v>
      </c>
      <c r="K79" s="5">
        <f t="shared" si="3"/>
        <v>34.887321867321866</v>
      </c>
    </row>
    <row r="80" spans="1:11" x14ac:dyDescent="0.2">
      <c r="A80" s="4">
        <v>0.72499999999999998</v>
      </c>
      <c r="B80" s="4">
        <v>7.8948699999999996E-4</v>
      </c>
      <c r="C80" s="5"/>
      <c r="J80">
        <f t="shared" si="2"/>
        <v>-5.7237807499999993E-4</v>
      </c>
      <c r="K80" s="5">
        <f t="shared" si="3"/>
        <v>38.795429975429975</v>
      </c>
    </row>
    <row r="81" spans="1:11" x14ac:dyDescent="0.2">
      <c r="A81" s="4">
        <v>0.75</v>
      </c>
      <c r="B81" s="4">
        <v>8.7077379999999998E-4</v>
      </c>
      <c r="C81" s="5"/>
      <c r="J81">
        <f t="shared" si="2"/>
        <v>-6.5308035000000001E-4</v>
      </c>
      <c r="K81" s="5">
        <f t="shared" si="3"/>
        <v>42.78986732186732</v>
      </c>
    </row>
    <row r="82" spans="1:11" x14ac:dyDescent="0.2">
      <c r="A82" s="4">
        <v>0.77500000000000002</v>
      </c>
      <c r="B82" s="4">
        <v>9.5577719999999995E-4</v>
      </c>
      <c r="C82" s="5"/>
      <c r="J82">
        <f t="shared" si="2"/>
        <v>-7.4072733000000003E-4</v>
      </c>
      <c r="K82" s="5">
        <f t="shared" si="3"/>
        <v>46.966938574938574</v>
      </c>
    </row>
    <row r="83" spans="1:11" x14ac:dyDescent="0.2">
      <c r="A83" s="4">
        <v>0.8</v>
      </c>
      <c r="B83" s="4">
        <v>1.0437000000000001E-3</v>
      </c>
      <c r="C83" s="5"/>
      <c r="J83">
        <f t="shared" si="2"/>
        <v>-8.3496000000000004E-4</v>
      </c>
      <c r="K83" s="5">
        <f t="shared" si="3"/>
        <v>51.287469287469293</v>
      </c>
    </row>
    <row r="84" spans="1:11" x14ac:dyDescent="0.2">
      <c r="A84" s="4">
        <v>0.82499999999999996</v>
      </c>
      <c r="B84" s="4">
        <v>1.13882E-3</v>
      </c>
      <c r="C84" s="5"/>
      <c r="J84">
        <f t="shared" si="2"/>
        <v>-9.3952649999999994E-4</v>
      </c>
      <c r="K84" s="5">
        <f t="shared" si="3"/>
        <v>55.96167076167076</v>
      </c>
    </row>
    <row r="85" spans="1:11" x14ac:dyDescent="0.2">
      <c r="A85" s="4">
        <v>0.85</v>
      </c>
      <c r="B85" s="4">
        <v>1.2322100000000001E-3</v>
      </c>
      <c r="C85" s="5"/>
      <c r="J85">
        <f t="shared" si="2"/>
        <v>-1.0473785E-3</v>
      </c>
      <c r="K85" s="5">
        <f t="shared" si="3"/>
        <v>60.550859950859952</v>
      </c>
    </row>
    <row r="86" spans="1:11" x14ac:dyDescent="0.2">
      <c r="A86" s="4">
        <v>0.875</v>
      </c>
      <c r="B86" s="4">
        <v>1.33081E-3</v>
      </c>
      <c r="C86" s="5"/>
      <c r="J86">
        <f t="shared" si="2"/>
        <v>-1.16445875E-3</v>
      </c>
      <c r="K86" s="5">
        <f t="shared" si="3"/>
        <v>65.396068796068803</v>
      </c>
    </row>
    <row r="87" spans="1:11" x14ac:dyDescent="0.2">
      <c r="A87" s="4">
        <v>0.9</v>
      </c>
      <c r="B87" s="4">
        <v>1.4293699999999999E-3</v>
      </c>
      <c r="C87" s="5"/>
      <c r="J87">
        <f t="shared" si="2"/>
        <v>-1.286433E-3</v>
      </c>
      <c r="K87" s="5">
        <f t="shared" si="3"/>
        <v>70.239312039312026</v>
      </c>
    </row>
    <row r="88" spans="1:11" x14ac:dyDescent="0.2">
      <c r="A88" s="4">
        <v>0.92500000000000004</v>
      </c>
      <c r="B88" s="4">
        <v>1.535104E-3</v>
      </c>
      <c r="C88" s="5"/>
      <c r="J88">
        <f t="shared" si="2"/>
        <v>-1.4199712000000002E-3</v>
      </c>
      <c r="K88" s="5">
        <f t="shared" si="3"/>
        <v>75.435085995085998</v>
      </c>
    </row>
    <row r="89" spans="1:11" x14ac:dyDescent="0.2">
      <c r="A89" s="4">
        <v>0.95</v>
      </c>
      <c r="B89" s="4">
        <v>1.6411010000000001E-3</v>
      </c>
      <c r="C89" s="5"/>
      <c r="J89">
        <f t="shared" si="2"/>
        <v>-1.5590459499999999E-3</v>
      </c>
      <c r="K89" s="5">
        <f t="shared" si="3"/>
        <v>80.643783783783789</v>
      </c>
    </row>
    <row r="90" spans="1:11" x14ac:dyDescent="0.2">
      <c r="A90" s="4">
        <v>0.97499999999999998</v>
      </c>
      <c r="B90" s="4">
        <v>1.7488779999999999E-3</v>
      </c>
      <c r="C90" s="5"/>
      <c r="J90">
        <f t="shared" si="2"/>
        <v>-1.7051560499999998E-3</v>
      </c>
      <c r="K90" s="5">
        <f t="shared" si="3"/>
        <v>85.939950859950855</v>
      </c>
    </row>
    <row r="91" spans="1:11" x14ac:dyDescent="0.2">
      <c r="A91" s="4">
        <v>1</v>
      </c>
      <c r="B91" s="4">
        <v>1.8605379999999999E-3</v>
      </c>
      <c r="C91" s="5"/>
      <c r="J91">
        <f t="shared" si="2"/>
        <v>-1.8605379999999999E-3</v>
      </c>
      <c r="K91" s="5">
        <f t="shared" si="3"/>
        <v>91.426928746928738</v>
      </c>
    </row>
    <row r="92" spans="1:11" x14ac:dyDescent="0.2">
      <c r="A92" s="4">
        <v>1</v>
      </c>
      <c r="B92" s="4">
        <v>1.8619929999999999E-3</v>
      </c>
      <c r="C92" s="5"/>
      <c r="J92">
        <f t="shared" si="2"/>
        <v>-1.8619929999999999E-3</v>
      </c>
      <c r="K92" s="5">
        <f t="shared" si="3"/>
        <v>91.498427518427519</v>
      </c>
    </row>
    <row r="93" spans="1:11" x14ac:dyDescent="0.2">
      <c r="A93" s="4">
        <v>0.97499999999999998</v>
      </c>
      <c r="B93" s="4">
        <v>1.7492409999999999E-3</v>
      </c>
      <c r="C93" s="5"/>
      <c r="J93">
        <f t="shared" si="2"/>
        <v>-1.7055099749999998E-3</v>
      </c>
      <c r="K93" s="5">
        <f t="shared" si="3"/>
        <v>85.957788697788686</v>
      </c>
    </row>
    <row r="94" spans="1:11" x14ac:dyDescent="0.2">
      <c r="A94" s="4">
        <v>0.95</v>
      </c>
      <c r="B94" s="4">
        <v>1.637051E-3</v>
      </c>
      <c r="C94" s="5"/>
      <c r="J94">
        <f t="shared" si="2"/>
        <v>-1.55519845E-3</v>
      </c>
      <c r="K94" s="5">
        <f t="shared" si="3"/>
        <v>80.444766584766583</v>
      </c>
    </row>
    <row r="95" spans="1:11" x14ac:dyDescent="0.2">
      <c r="A95" s="4">
        <v>0.92500000000000004</v>
      </c>
      <c r="B95" s="4">
        <v>1.530883E-3</v>
      </c>
      <c r="C95" s="5"/>
      <c r="J95">
        <f t="shared" si="2"/>
        <v>-1.4160667750000001E-3</v>
      </c>
      <c r="K95" s="5">
        <f t="shared" si="3"/>
        <v>75.227665847665847</v>
      </c>
    </row>
    <row r="96" spans="1:11" x14ac:dyDescent="0.2">
      <c r="A96" s="4">
        <v>0.9</v>
      </c>
      <c r="B96" s="4">
        <v>1.4225100000000001E-3</v>
      </c>
      <c r="C96" s="5"/>
      <c r="J96">
        <f t="shared" si="2"/>
        <v>-1.2802590000000002E-3</v>
      </c>
      <c r="K96" s="5">
        <f t="shared" si="3"/>
        <v>69.902211302211313</v>
      </c>
    </row>
    <row r="97" spans="1:11" x14ac:dyDescent="0.2">
      <c r="A97" s="4">
        <v>0.875</v>
      </c>
      <c r="B97" s="4">
        <v>1.318439E-3</v>
      </c>
      <c r="C97" s="5"/>
      <c r="J97">
        <f t="shared" si="2"/>
        <v>-1.1536341250000001E-3</v>
      </c>
      <c r="K97" s="5">
        <f t="shared" si="3"/>
        <v>64.788157248157248</v>
      </c>
    </row>
    <row r="98" spans="1:11" x14ac:dyDescent="0.2">
      <c r="A98" s="4">
        <v>0.85</v>
      </c>
      <c r="B98" s="4">
        <v>1.217304E-3</v>
      </c>
      <c r="C98" s="5"/>
      <c r="J98">
        <f t="shared" si="2"/>
        <v>-1.0347084E-3</v>
      </c>
      <c r="K98" s="5">
        <f t="shared" si="3"/>
        <v>59.818378378378377</v>
      </c>
    </row>
    <row r="99" spans="1:11" x14ac:dyDescent="0.2">
      <c r="A99" s="4">
        <v>0.82499999999999996</v>
      </c>
      <c r="B99" s="4">
        <v>1.1188490000000001E-3</v>
      </c>
      <c r="C99" s="5"/>
      <c r="J99">
        <f t="shared" si="2"/>
        <v>-9.2305042500000006E-4</v>
      </c>
      <c r="K99" s="5">
        <f t="shared" si="3"/>
        <v>54.980294840294853</v>
      </c>
    </row>
    <row r="100" spans="1:11" x14ac:dyDescent="0.2">
      <c r="A100" s="4">
        <v>0.8</v>
      </c>
      <c r="B100" s="4">
        <v>1.0232259999999999E-3</v>
      </c>
      <c r="C100" s="5"/>
      <c r="J100">
        <f t="shared" si="2"/>
        <v>-8.1858080000000001E-4</v>
      </c>
      <c r="K100" s="5">
        <f t="shared" si="3"/>
        <v>50.281375921375918</v>
      </c>
    </row>
    <row r="101" spans="1:11" x14ac:dyDescent="0.2">
      <c r="A101" s="4">
        <v>0.77500000000000002</v>
      </c>
      <c r="B101" s="4">
        <v>9.2780219999999999E-4</v>
      </c>
      <c r="C101" s="5"/>
      <c r="J101">
        <f t="shared" si="2"/>
        <v>-7.1904670499999999E-4</v>
      </c>
      <c r="K101" s="5">
        <f t="shared" si="3"/>
        <v>45.592245700245698</v>
      </c>
    </row>
    <row r="102" spans="1:11" x14ac:dyDescent="0.2">
      <c r="A102" s="4">
        <v>0.75</v>
      </c>
      <c r="B102" s="4">
        <v>8.3941859999999997E-4</v>
      </c>
      <c r="C102" s="5"/>
      <c r="J102">
        <f t="shared" si="2"/>
        <v>-6.2956394999999997E-4</v>
      </c>
      <c r="K102" s="5">
        <f t="shared" si="3"/>
        <v>41.249071253071257</v>
      </c>
    </row>
    <row r="103" spans="1:11" x14ac:dyDescent="0.2">
      <c r="A103" s="4">
        <v>0.72499999999999998</v>
      </c>
      <c r="B103" s="4">
        <v>7.5457530000000005E-4</v>
      </c>
      <c r="C103" s="5"/>
      <c r="J103">
        <f t="shared" si="2"/>
        <v>-5.470670925E-4</v>
      </c>
      <c r="K103" s="5">
        <f t="shared" si="3"/>
        <v>37.079867321867326</v>
      </c>
    </row>
    <row r="104" spans="1:11" x14ac:dyDescent="0.2">
      <c r="A104" s="4">
        <v>0.7</v>
      </c>
      <c r="B104" s="4">
        <v>6.7284880000000004E-4</v>
      </c>
      <c r="C104" s="5"/>
      <c r="J104">
        <f t="shared" si="2"/>
        <v>-4.7099415999999998E-4</v>
      </c>
      <c r="K104" s="5">
        <f t="shared" si="3"/>
        <v>33.063823095823096</v>
      </c>
    </row>
    <row r="105" spans="1:11" x14ac:dyDescent="0.2">
      <c r="A105" s="4">
        <v>0.67500000000000004</v>
      </c>
      <c r="B105" s="4">
        <v>5.9441099999999998E-4</v>
      </c>
      <c r="C105" s="5"/>
      <c r="J105">
        <f t="shared" si="2"/>
        <v>-4.0122742500000002E-4</v>
      </c>
      <c r="K105" s="5">
        <f t="shared" si="3"/>
        <v>29.209385749385749</v>
      </c>
    </row>
    <row r="106" spans="1:11" x14ac:dyDescent="0.2">
      <c r="A106" s="4">
        <v>0.65</v>
      </c>
      <c r="B106" s="4">
        <v>5.1919430000000005E-4</v>
      </c>
      <c r="C106" s="5"/>
      <c r="J106">
        <f t="shared" si="2"/>
        <v>-3.3747629500000003E-4</v>
      </c>
      <c r="K106" s="5">
        <f t="shared" si="3"/>
        <v>25.513233415233415</v>
      </c>
    </row>
    <row r="107" spans="1:11" x14ac:dyDescent="0.2">
      <c r="A107" s="4">
        <v>0.625</v>
      </c>
      <c r="B107" s="4">
        <v>4.4815529999999999E-4</v>
      </c>
      <c r="C107" s="5"/>
      <c r="J107">
        <f t="shared" si="2"/>
        <v>-2.8009706250000001E-4</v>
      </c>
      <c r="K107" s="5">
        <f t="shared" si="3"/>
        <v>22.022373464373462</v>
      </c>
    </row>
    <row r="108" spans="1:11" x14ac:dyDescent="0.2">
      <c r="A108" s="4">
        <v>0.6</v>
      </c>
      <c r="B108" s="4">
        <v>3.816065E-4</v>
      </c>
      <c r="C108" s="5"/>
      <c r="J108">
        <f t="shared" si="2"/>
        <v>-2.2896389999999998E-4</v>
      </c>
      <c r="K108" s="5">
        <f t="shared" si="3"/>
        <v>18.752162162162161</v>
      </c>
    </row>
    <row r="109" spans="1:11" x14ac:dyDescent="0.2">
      <c r="A109" s="4">
        <v>0.57499999999999996</v>
      </c>
      <c r="B109" s="4">
        <v>3.1803909999999998E-4</v>
      </c>
      <c r="C109" s="5"/>
      <c r="J109">
        <f t="shared" si="2"/>
        <v>-1.8287248249999996E-4</v>
      </c>
      <c r="K109" s="5">
        <f t="shared" si="3"/>
        <v>15.628457002457001</v>
      </c>
    </row>
    <row r="110" spans="1:11" x14ac:dyDescent="0.2">
      <c r="A110" s="4">
        <v>0.55000000000000004</v>
      </c>
      <c r="B110" s="4">
        <v>2.5896939999999998E-4</v>
      </c>
      <c r="C110" s="5"/>
      <c r="J110">
        <f t="shared" si="2"/>
        <v>-1.4243316999999999E-4</v>
      </c>
      <c r="K110" s="5">
        <f t="shared" si="3"/>
        <v>12.725769041769039</v>
      </c>
    </row>
    <row r="111" spans="1:11" x14ac:dyDescent="0.2">
      <c r="A111" s="4">
        <v>0.52500000000000002</v>
      </c>
      <c r="B111" s="4">
        <v>2.054355E-4</v>
      </c>
      <c r="C111" s="5"/>
      <c r="J111">
        <f t="shared" si="2"/>
        <v>-1.078536375E-4</v>
      </c>
      <c r="K111" s="5">
        <f t="shared" si="3"/>
        <v>10.095110565110565</v>
      </c>
    </row>
    <row r="112" spans="1:11" x14ac:dyDescent="0.2">
      <c r="A112" s="4">
        <v>0.5</v>
      </c>
      <c r="B112" s="4">
        <v>1.557765E-4</v>
      </c>
      <c r="C112" s="5"/>
      <c r="J112">
        <f t="shared" si="2"/>
        <v>-7.7888250000000001E-5</v>
      </c>
      <c r="K112" s="5">
        <f t="shared" si="3"/>
        <v>7.6548648648648658</v>
      </c>
    </row>
    <row r="113" spans="1:11" x14ac:dyDescent="0.2">
      <c r="A113" s="4">
        <v>0.47499999999999998</v>
      </c>
      <c r="B113" s="4">
        <v>1.095813E-4</v>
      </c>
      <c r="C113" s="5"/>
      <c r="J113">
        <f t="shared" si="2"/>
        <v>-5.2051117499999998E-5</v>
      </c>
      <c r="K113" s="5">
        <f t="shared" si="3"/>
        <v>5.3848304668304667</v>
      </c>
    </row>
    <row r="114" spans="1:11" x14ac:dyDescent="0.2">
      <c r="A114" s="4">
        <v>0.45</v>
      </c>
      <c r="B114" s="4">
        <v>6.8682930000000001E-5</v>
      </c>
      <c r="C114" s="5"/>
      <c r="J114">
        <f t="shared" si="2"/>
        <v>-3.0907318500000002E-5</v>
      </c>
      <c r="K114" s="5">
        <f t="shared" si="3"/>
        <v>3.3750825552825554</v>
      </c>
    </row>
    <row r="115" spans="1:11" x14ac:dyDescent="0.2">
      <c r="A115" s="4">
        <v>0.42499999999999999</v>
      </c>
      <c r="B115" s="4">
        <v>3.0889509999999997E-5</v>
      </c>
      <c r="C115" s="5"/>
      <c r="J115">
        <f t="shared" si="2"/>
        <v>-1.3128041749999998E-5</v>
      </c>
      <c r="K115" s="5">
        <f t="shared" si="3"/>
        <v>1.5179120393120393</v>
      </c>
    </row>
    <row r="116" spans="1:11" x14ac:dyDescent="0.2">
      <c r="A116" s="4">
        <v>0.4</v>
      </c>
      <c r="B116" s="4">
        <v>-4.3201630000000002E-6</v>
      </c>
      <c r="C116" s="5"/>
      <c r="J116">
        <f t="shared" si="2"/>
        <v>1.7280652000000002E-6</v>
      </c>
      <c r="K116" s="5">
        <f t="shared" si="3"/>
        <v>-0.21229302211302212</v>
      </c>
    </row>
    <row r="117" spans="1:11" x14ac:dyDescent="0.2">
      <c r="A117" s="4">
        <v>0.375</v>
      </c>
      <c r="B117" s="4">
        <v>-3.3576779999999999E-5</v>
      </c>
      <c r="C117" s="5"/>
      <c r="J117">
        <f t="shared" si="2"/>
        <v>1.2591292499999999E-5</v>
      </c>
      <c r="K117" s="5">
        <f t="shared" si="3"/>
        <v>-1.6499646191646191</v>
      </c>
    </row>
    <row r="118" spans="1:11" x14ac:dyDescent="0.2">
      <c r="A118" s="4">
        <v>0.35</v>
      </c>
      <c r="B118" s="4">
        <v>-6.4833799999999996E-5</v>
      </c>
      <c r="C118" s="5"/>
      <c r="J118">
        <f t="shared" si="2"/>
        <v>2.2691829999999997E-5</v>
      </c>
      <c r="K118" s="5">
        <f t="shared" si="3"/>
        <v>-3.1859361179361176</v>
      </c>
    </row>
    <row r="119" spans="1:11" x14ac:dyDescent="0.2">
      <c r="A119" s="4">
        <v>0.32500000000000001</v>
      </c>
      <c r="B119" s="4">
        <v>-9.0972799999999997E-5</v>
      </c>
      <c r="C119" s="5"/>
      <c r="J119">
        <f t="shared" si="2"/>
        <v>2.9566159999999999E-5</v>
      </c>
      <c r="K119" s="5">
        <f t="shared" si="3"/>
        <v>-4.4704078624078623</v>
      </c>
    </row>
    <row r="120" spans="1:11" x14ac:dyDescent="0.2">
      <c r="A120" s="4">
        <v>0.3</v>
      </c>
      <c r="B120" s="4">
        <v>-1.1548340000000001E-4</v>
      </c>
      <c r="C120" s="5"/>
      <c r="J120">
        <f t="shared" si="2"/>
        <v>3.4645019999999999E-5</v>
      </c>
      <c r="K120" s="5">
        <f t="shared" si="3"/>
        <v>-5.6748599508599504</v>
      </c>
    </row>
    <row r="121" spans="1:11" x14ac:dyDescent="0.2">
      <c r="A121" s="4">
        <v>0.27500000000000002</v>
      </c>
      <c r="B121" s="4">
        <v>-1.398084E-4</v>
      </c>
      <c r="C121" s="5"/>
      <c r="J121">
        <f t="shared" si="2"/>
        <v>3.8447310000000001E-5</v>
      </c>
      <c r="K121" s="5">
        <f t="shared" si="3"/>
        <v>-6.8701916461916461</v>
      </c>
    </row>
    <row r="122" spans="1:11" x14ac:dyDescent="0.2">
      <c r="A122" s="4">
        <v>0.25</v>
      </c>
      <c r="B122" s="4">
        <v>-1.657103E-4</v>
      </c>
      <c r="C122" s="5"/>
      <c r="J122">
        <f t="shared" si="2"/>
        <v>4.1427575000000001E-5</v>
      </c>
      <c r="K122" s="5">
        <f t="shared" si="3"/>
        <v>-8.1430122850122846</v>
      </c>
    </row>
    <row r="123" spans="1:11" x14ac:dyDescent="0.2">
      <c r="A123" s="4">
        <v>0.22500000000000001</v>
      </c>
      <c r="B123" s="4">
        <v>-1.864855E-4</v>
      </c>
      <c r="C123" s="5"/>
      <c r="J123">
        <f t="shared" si="2"/>
        <v>4.1959237500000002E-5</v>
      </c>
      <c r="K123" s="5">
        <f t="shared" si="3"/>
        <v>-9.1639066339066346</v>
      </c>
    </row>
    <row r="124" spans="1:11" x14ac:dyDescent="0.2">
      <c r="A124" s="4">
        <v>0.2</v>
      </c>
      <c r="B124" s="4">
        <v>-2.0600389999999999E-4</v>
      </c>
      <c r="C124" s="5"/>
      <c r="J124">
        <f t="shared" si="2"/>
        <v>4.1200779999999999E-5</v>
      </c>
      <c r="K124" s="5">
        <f t="shared" si="3"/>
        <v>-10.123041769041768</v>
      </c>
    </row>
    <row r="125" spans="1:11" x14ac:dyDescent="0.2">
      <c r="A125" s="4">
        <v>0.17499999999999999</v>
      </c>
      <c r="B125" s="4">
        <v>-2.2704870000000001E-4</v>
      </c>
      <c r="C125" s="5"/>
      <c r="J125">
        <f t="shared" si="2"/>
        <v>3.97335225E-5</v>
      </c>
      <c r="K125" s="5">
        <f t="shared" si="3"/>
        <v>-11.157184275184276</v>
      </c>
    </row>
    <row r="126" spans="1:11" x14ac:dyDescent="0.2">
      <c r="A126" s="4">
        <v>0.15</v>
      </c>
      <c r="B126" s="4">
        <v>-2.445193E-4</v>
      </c>
      <c r="C126" s="5"/>
      <c r="J126">
        <f t="shared" si="2"/>
        <v>3.6677894999999996E-5</v>
      </c>
      <c r="K126" s="5">
        <f t="shared" si="3"/>
        <v>-12.015690417690417</v>
      </c>
    </row>
    <row r="127" spans="1:11" x14ac:dyDescent="0.2">
      <c r="A127" s="4">
        <v>0.125</v>
      </c>
      <c r="B127" s="4">
        <v>-2.6565969999999998E-4</v>
      </c>
      <c r="C127" s="5"/>
      <c r="J127">
        <f t="shared" si="2"/>
        <v>3.3207462499999997E-5</v>
      </c>
      <c r="K127" s="5">
        <f t="shared" si="3"/>
        <v>-13.054530712530713</v>
      </c>
    </row>
    <row r="128" spans="1:11" x14ac:dyDescent="0.2">
      <c r="A128" s="4">
        <v>0.1</v>
      </c>
      <c r="B128" s="4">
        <v>-2.807493E-4</v>
      </c>
      <c r="C128" s="5"/>
      <c r="J128">
        <f t="shared" si="2"/>
        <v>2.807493E-5</v>
      </c>
      <c r="K128" s="5">
        <f t="shared" si="3"/>
        <v>-13.796034398034397</v>
      </c>
    </row>
    <row r="129" spans="1:11" x14ac:dyDescent="0.2">
      <c r="A129" s="4">
        <v>7.4999999999999997E-2</v>
      </c>
      <c r="B129" s="4">
        <v>-2.9772380000000001E-4</v>
      </c>
      <c r="C129" s="5"/>
      <c r="J129">
        <f t="shared" si="2"/>
        <v>2.2329284999999999E-5</v>
      </c>
      <c r="K129" s="5">
        <f t="shared" si="3"/>
        <v>-14.630162162162161</v>
      </c>
    </row>
    <row r="130" spans="1:11" x14ac:dyDescent="0.2">
      <c r="A130" s="4">
        <v>0.05</v>
      </c>
      <c r="B130" s="4">
        <v>-3.1335629999999998E-4</v>
      </c>
      <c r="C130" s="5"/>
      <c r="J130">
        <f t="shared" si="2"/>
        <v>1.5667815E-5</v>
      </c>
      <c r="K130" s="5">
        <f t="shared" si="3"/>
        <v>-15.398343980343979</v>
      </c>
    </row>
    <row r="131" spans="1:11" x14ac:dyDescent="0.2">
      <c r="A131" s="4">
        <v>2.5000000000000001E-2</v>
      </c>
      <c r="B131" s="4">
        <v>-3.309044E-4</v>
      </c>
      <c r="C131" s="5"/>
      <c r="J131">
        <f t="shared" si="2"/>
        <v>8.2726100000000001E-6</v>
      </c>
      <c r="K131" s="5">
        <f t="shared" si="3"/>
        <v>-16.260658476658477</v>
      </c>
    </row>
    <row r="132" spans="1:11" x14ac:dyDescent="0.2">
      <c r="A132" s="4">
        <v>0</v>
      </c>
      <c r="B132" s="4">
        <v>-3.4373919999999998E-4</v>
      </c>
      <c r="C132" s="5"/>
      <c r="J132">
        <f t="shared" si="2"/>
        <v>0</v>
      </c>
      <c r="K132" s="5">
        <f t="shared" si="3"/>
        <v>-16.891361179361176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9" priority="1" stopIfTrue="1" operator="equal">
      <formula>0</formula>
    </cfRule>
  </conditionalFormatting>
  <conditionalFormatting sqref="E23:E24">
    <cfRule type="cellIs" dxfId="8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75</v>
      </c>
    </row>
    <row r="3" spans="1:16" x14ac:dyDescent="0.2">
      <c r="C3" s="1" t="s">
        <v>29</v>
      </c>
      <c r="D3" t="s">
        <v>75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6.2664E-7</v>
      </c>
      <c r="C10" s="5"/>
      <c r="D10" s="1" t="s">
        <v>9</v>
      </c>
      <c r="E10" s="7">
        <f>-F10*1000/$D$7</f>
        <v>-3.0793120393120117E-2</v>
      </c>
      <c r="F10" s="3">
        <f>((INDEX(A10:B11,1,2)+INDEX(A10:B11,2,2))-((INDEX(A10:B11,1,2)-INDEX(A10:B11,2,2))/(INDEX(A10:B11,1,1)-INDEX(A10:B11,2,1))*(INDEX(A10:B11,1,1)+INDEX(A10:B11,2,1))))/2</f>
        <v>6.2663999999999439E-7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3.0793120393120394E-2</v>
      </c>
      <c r="L10" s="1" t="s">
        <v>23</v>
      </c>
      <c r="M10" s="4" t="e">
        <f>MAX(E14:E15)/20</f>
        <v>#REF!</v>
      </c>
      <c r="N10" s="6">
        <f>-E10</f>
        <v>3.0793120393120117E-2</v>
      </c>
      <c r="O10" s="6">
        <f>-E11</f>
        <v>2.5856265356265028E-2</v>
      </c>
      <c r="P10" s="6">
        <f>-E12</f>
        <v>2.7514054054053952E-2</v>
      </c>
    </row>
    <row r="11" spans="1:16" x14ac:dyDescent="0.2">
      <c r="A11" s="4">
        <v>-2.5000000000000001E-2</v>
      </c>
      <c r="B11" s="4">
        <v>-6.5365009999999996E-5</v>
      </c>
      <c r="C11" s="5"/>
      <c r="D11" s="1" t="s">
        <v>10</v>
      </c>
      <c r="E11" s="7">
        <f>-F11*1000/$D$7</f>
        <v>-2.5856265356265028E-2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5.2617499999999331E-7</v>
      </c>
      <c r="G11" s="5" t="s">
        <v>107</v>
      </c>
      <c r="H11" t="s">
        <v>108</v>
      </c>
      <c r="J11">
        <f t="shared" si="0"/>
        <v>-1.6341252500000001E-6</v>
      </c>
      <c r="K11" s="5">
        <f t="shared" si="1"/>
        <v>-3.2120398034398034</v>
      </c>
      <c r="L11" s="1"/>
      <c r="M11" s="4" t="e">
        <f>-MAX(E15:E16)/20</f>
        <v>#REF!</v>
      </c>
      <c r="N11" s="6">
        <f>-E10</f>
        <v>3.0793120393120117E-2</v>
      </c>
      <c r="O11" s="6">
        <f>-E11</f>
        <v>2.5856265356265028E-2</v>
      </c>
      <c r="P11" s="6">
        <f>-E12</f>
        <v>2.7514054054053952E-2</v>
      </c>
    </row>
    <row r="12" spans="1:16" x14ac:dyDescent="0.2">
      <c r="A12" s="4">
        <v>-0.05</v>
      </c>
      <c r="B12" s="4">
        <v>-1.309793E-4</v>
      </c>
      <c r="C12" s="5"/>
      <c r="D12" s="1" t="s">
        <v>11</v>
      </c>
      <c r="E12" s="7">
        <f>-F12*1000/$D$7</f>
        <v>-2.7514054054053952E-2</v>
      </c>
      <c r="F12" s="3">
        <f>((INDEX(A131:B132,1,2)+INDEX(A131:B132,2,2))-((INDEX(A131:B132,1,2)-INDEX(A131:B132,2,2))/(INDEX(A131:B132,1,1)-INDEX(A131:B132,2,1))*(INDEX(A131:B132,1,1)+INDEX(A131:B132,2,1))))/2</f>
        <v>5.599109999999979E-7</v>
      </c>
      <c r="G12" t="s">
        <v>109</v>
      </c>
      <c r="H12" t="s">
        <v>110</v>
      </c>
      <c r="J12">
        <f t="shared" si="0"/>
        <v>-6.5489650000000004E-6</v>
      </c>
      <c r="K12" s="5">
        <f t="shared" si="1"/>
        <v>-6.4363292383292379</v>
      </c>
      <c r="L12" s="1"/>
    </row>
    <row r="13" spans="1:16" x14ac:dyDescent="0.2">
      <c r="A13" s="4">
        <v>-7.4999999999999997E-2</v>
      </c>
      <c r="B13" s="4">
        <v>-1.9884119999999999E-4</v>
      </c>
      <c r="C13" s="5"/>
      <c r="E13" s="3" t="s">
        <v>53</v>
      </c>
      <c r="F13" s="5"/>
      <c r="J13">
        <f t="shared" si="0"/>
        <v>-1.4913089999999999E-5</v>
      </c>
      <c r="K13" s="5">
        <f t="shared" si="1"/>
        <v>-9.7710663390663388</v>
      </c>
      <c r="L13" s="1" t="s">
        <v>24</v>
      </c>
      <c r="M13" s="6">
        <f>E14</f>
        <v>-1.9556004822408185E-4</v>
      </c>
      <c r="N13" s="6">
        <f>-MAX(E10:E12)/15</f>
        <v>1.7237510237510017E-3</v>
      </c>
    </row>
    <row r="14" spans="1:16" x14ac:dyDescent="0.2">
      <c r="A14" s="4">
        <v>-0.1</v>
      </c>
      <c r="B14" s="4">
        <v>-2.6996289999999998E-4</v>
      </c>
      <c r="C14" s="5"/>
      <c r="D14" s="1" t="s">
        <v>12</v>
      </c>
      <c r="E14" s="7">
        <f>F14</f>
        <v>-1.9556004822408185E-4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-1.9556004822408185E-4</v>
      </c>
      <c r="G14" s="5" t="s">
        <v>119</v>
      </c>
      <c r="H14" t="s">
        <v>120</v>
      </c>
      <c r="J14">
        <f t="shared" si="0"/>
        <v>-2.699629E-5</v>
      </c>
      <c r="K14" s="5">
        <f t="shared" si="1"/>
        <v>-13.265990171990172</v>
      </c>
      <c r="L14" s="1"/>
      <c r="M14">
        <f>E14</f>
        <v>-1.9556004822408185E-4</v>
      </c>
      <c r="N14" s="6">
        <f>MAX(E10:E12)/15</f>
        <v>-1.7237510237510017E-3</v>
      </c>
    </row>
    <row r="15" spans="1:16" x14ac:dyDescent="0.2">
      <c r="A15" s="4">
        <v>-0.125</v>
      </c>
      <c r="B15" s="4">
        <v>-3.4530569999999998E-4</v>
      </c>
      <c r="C15" s="5"/>
      <c r="D15" s="1" t="s">
        <v>13</v>
      </c>
      <c r="E15" s="3" t="e">
        <f>F15</f>
        <v>#REF!</v>
      </c>
      <c r="F15" t="e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#REF!</v>
      </c>
      <c r="G15" s="5" t="s">
        <v>115</v>
      </c>
      <c r="H15" t="s">
        <v>116</v>
      </c>
      <c r="J15">
        <f t="shared" si="0"/>
        <v>-4.3163212499999998E-5</v>
      </c>
      <c r="K15" s="5">
        <f t="shared" si="1"/>
        <v>-16.968339066339066</v>
      </c>
      <c r="L15" s="1"/>
      <c r="M15" s="6" t="e">
        <f>E15</f>
        <v>#REF!</v>
      </c>
      <c r="N15" s="6">
        <f>-MAX(E10:E12)/15</f>
        <v>1.7237510237510017E-3</v>
      </c>
    </row>
    <row r="16" spans="1:16" x14ac:dyDescent="0.2">
      <c r="A16" s="4">
        <v>-0.15</v>
      </c>
      <c r="B16" s="4">
        <v>-4.2527990000000001E-4</v>
      </c>
      <c r="C16" s="5"/>
      <c r="E16" s="3"/>
      <c r="J16">
        <f t="shared" si="0"/>
        <v>-6.3791984999999994E-5</v>
      </c>
      <c r="K16" s="5">
        <f t="shared" si="1"/>
        <v>-20.898275184275185</v>
      </c>
      <c r="L16" s="1"/>
      <c r="M16" t="e">
        <f>E15</f>
        <v>#REF!</v>
      </c>
      <c r="N16" s="6">
        <f>MAX(E10:E12)/15</f>
        <v>-1.7237510237510017E-3</v>
      </c>
    </row>
    <row r="17" spans="1:19" x14ac:dyDescent="0.2">
      <c r="A17" s="4">
        <v>-0.17499999999999999</v>
      </c>
      <c r="B17" s="4">
        <v>-5.0991950000000002E-4</v>
      </c>
      <c r="C17" s="25"/>
      <c r="D17" s="1" t="s">
        <v>14</v>
      </c>
      <c r="E17" s="9">
        <f>F17</f>
        <v>0</v>
      </c>
      <c r="F17">
        <f>(-1)*MAX(J30:J91)/F11/E14</f>
        <v>0</v>
      </c>
      <c r="G17" t="s">
        <v>117</v>
      </c>
      <c r="J17">
        <f t="shared" si="0"/>
        <v>-8.9235912499999995E-5</v>
      </c>
      <c r="K17" s="5">
        <f t="shared" si="1"/>
        <v>-25.057469287469285</v>
      </c>
      <c r="L17" s="1"/>
      <c r="N17" s="6"/>
    </row>
    <row r="18" spans="1:19" x14ac:dyDescent="0.2">
      <c r="A18" s="4">
        <v>-0.2</v>
      </c>
      <c r="B18" s="4">
        <v>-5.9952550000000001E-4</v>
      </c>
      <c r="C18" s="25"/>
      <c r="D18" s="1" t="s">
        <v>15</v>
      </c>
      <c r="E18" s="9" t="e">
        <f>F18</f>
        <v>#REF!</v>
      </c>
      <c r="F18" t="e">
        <f>(-1)*MAX(J91:J130)/F12/E15</f>
        <v>#REF!</v>
      </c>
      <c r="G18" t="s">
        <v>113</v>
      </c>
      <c r="J18">
        <f t="shared" si="0"/>
        <v>-1.1990510000000001E-4</v>
      </c>
      <c r="K18" s="5">
        <f t="shared" si="1"/>
        <v>-29.460712530712534</v>
      </c>
      <c r="L18" s="1" t="s">
        <v>25</v>
      </c>
      <c r="M18" s="5">
        <v>0</v>
      </c>
      <c r="N18" s="5">
        <f>INDEX(K30:K91,MATCH(MAX(J30:J91),J30:J91,0),1)</f>
        <v>2.5856265356265357E-2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-6.9389039999999999E-4</v>
      </c>
      <c r="C19" s="25"/>
      <c r="D19" s="1"/>
      <c r="J19">
        <f t="shared" si="0"/>
        <v>-1.5612534000000001E-4</v>
      </c>
      <c r="K19" s="5">
        <f t="shared" si="1"/>
        <v>-34.097808353808354</v>
      </c>
      <c r="L19" s="1"/>
      <c r="M19" s="5">
        <f>INDEX(A30:A91,MATCH(MAX(J30:J91),J30:J91,0),1)</f>
        <v>0</v>
      </c>
      <c r="N19" s="5">
        <f>INDEX(K30:K91,MATCH(MAX(J30:J91),J30:J91,0),1)</f>
        <v>2.5856265356265357E-2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-7.9317380000000005E-4</v>
      </c>
      <c r="C20" s="25"/>
      <c r="D20" s="1" t="s">
        <v>16</v>
      </c>
      <c r="E20" s="8">
        <f>F20</f>
        <v>0</v>
      </c>
      <c r="F20">
        <f>MAX(J30:J91)/D5/D7*1000</f>
        <v>0</v>
      </c>
      <c r="G20" t="s">
        <v>118</v>
      </c>
      <c r="J20">
        <f t="shared" si="0"/>
        <v>-1.9829345000000001E-4</v>
      </c>
      <c r="K20" s="5">
        <f t="shared" si="1"/>
        <v>-38.976599508599513</v>
      </c>
      <c r="M20" s="5">
        <f>INDEX(A30:A91,MATCH(MAX(J30:J91),J30:J91,0),1)</f>
        <v>0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-8.971335E-4</v>
      </c>
      <c r="C21" s="25"/>
      <c r="D21" s="1" t="s">
        <v>17</v>
      </c>
      <c r="E21" s="8">
        <f>F21</f>
        <v>-3.0991302211302216E-3</v>
      </c>
      <c r="F21">
        <f>MAX(J91:J130)/D5/D7*1000</f>
        <v>-3.0991302211302216E-3</v>
      </c>
      <c r="G21" t="s">
        <v>114</v>
      </c>
      <c r="J21">
        <f t="shared" si="0"/>
        <v>-2.4671171250000002E-4</v>
      </c>
      <c r="K21" s="5">
        <f t="shared" si="1"/>
        <v>-44.085184275184275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-1.005597E-3</v>
      </c>
      <c r="C22" s="5"/>
      <c r="J22">
        <f t="shared" si="0"/>
        <v>-3.0167909999999999E-4</v>
      </c>
      <c r="K22" s="5">
        <f t="shared" si="1"/>
        <v>-49.415085995085995</v>
      </c>
      <c r="M22" s="5">
        <v>0</v>
      </c>
      <c r="N22" s="5">
        <f>INDEX(K91:K130,MATCH(MAX(J91:J130),J91:J130,0),1)</f>
        <v>6.1982604422604428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-1.1169179999999999E-3</v>
      </c>
      <c r="C23" s="5"/>
      <c r="D23" s="1" t="s">
        <v>43</v>
      </c>
      <c r="E23" s="24">
        <f>E11*E14*E17/D5-E20</f>
        <v>0</v>
      </c>
      <c r="J23">
        <f t="shared" si="0"/>
        <v>-3.6299835000000002E-4</v>
      </c>
      <c r="K23" s="5">
        <f t="shared" si="1"/>
        <v>-54.8854054054054</v>
      </c>
      <c r="M23" s="5">
        <f>INDEX(A91:A130,MATCH(MAX(J91:J130),J91:J130,0),1)</f>
        <v>0.05</v>
      </c>
      <c r="N23" s="5">
        <f>INDEX(K91:K130,MATCH(MAX(J91:J130),J91:J130,0),1)</f>
        <v>6.1982604422604428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-1.2334830000000001E-3</v>
      </c>
      <c r="C24" s="5"/>
      <c r="E24" s="24" t="e">
        <f>E12*E15*E18/D5-E21</f>
        <v>#REF!</v>
      </c>
      <c r="J24">
        <f t="shared" si="0"/>
        <v>-4.3171904999999997E-4</v>
      </c>
      <c r="K24" s="5">
        <f t="shared" si="1"/>
        <v>-60.613415233415239</v>
      </c>
      <c r="M24" s="5">
        <f>INDEX(A91:A130,MATCH(MAX(J91:J130),J91:J130,0),1)</f>
        <v>0.05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-1.354208E-3</v>
      </c>
      <c r="C25" s="26"/>
      <c r="J25">
        <f t="shared" si="0"/>
        <v>-5.0782799999999999E-4</v>
      </c>
      <c r="K25" s="5">
        <f t="shared" si="1"/>
        <v>-66.545847665847674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-1.4786059999999999E-3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-5.9144239999999999E-4</v>
      </c>
      <c r="K26" s="5">
        <f t="shared" si="1"/>
        <v>-72.658771498771486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-1.606737E-3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-6.8286322499999999E-4</v>
      </c>
      <c r="K27" s="5">
        <f t="shared" si="1"/>
        <v>-78.955135135135137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-1.7386389999999999E-3</v>
      </c>
      <c r="C28" s="5"/>
      <c r="J28">
        <f t="shared" si="0"/>
        <v>-7.8238755000000003E-4</v>
      </c>
      <c r="K28" s="5">
        <f t="shared" si="1"/>
        <v>-85.436805896805893</v>
      </c>
    </row>
    <row r="29" spans="1:19" x14ac:dyDescent="0.2">
      <c r="A29" s="4">
        <v>-0.47499999999999998</v>
      </c>
      <c r="B29" s="4">
        <v>-1.8741809999999999E-3</v>
      </c>
      <c r="C29" s="5"/>
      <c r="J29">
        <f t="shared" si="0"/>
        <v>-8.9023597499999997E-4</v>
      </c>
      <c r="K29" s="5">
        <f t="shared" si="1"/>
        <v>-92.097346437346431</v>
      </c>
    </row>
    <row r="30" spans="1:19" x14ac:dyDescent="0.2">
      <c r="A30" s="4">
        <v>-0.5</v>
      </c>
      <c r="B30" s="4">
        <v>-2.0130069999999998E-3</v>
      </c>
      <c r="C30" s="5"/>
      <c r="J30">
        <f t="shared" si="0"/>
        <v>-1.0065034999999999E-3</v>
      </c>
      <c r="K30" s="5">
        <f t="shared" si="1"/>
        <v>-98.919262899262904</v>
      </c>
    </row>
    <row r="31" spans="1:19" x14ac:dyDescent="0.2">
      <c r="A31" s="4">
        <v>-0.5</v>
      </c>
      <c r="B31" s="4">
        <v>-2.0140639999999999E-3</v>
      </c>
      <c r="C31" s="5"/>
      <c r="J31">
        <f t="shared" si="0"/>
        <v>-1.0070319999999999E-3</v>
      </c>
      <c r="K31" s="5">
        <f t="shared" si="1"/>
        <v>-98.971203931203931</v>
      </c>
    </row>
    <row r="32" spans="1:19" x14ac:dyDescent="0.2">
      <c r="A32" s="4">
        <v>-0.47499999999999998</v>
      </c>
      <c r="B32" s="4">
        <v>-1.877028E-3</v>
      </c>
      <c r="C32" s="5"/>
      <c r="J32">
        <f t="shared" si="0"/>
        <v>-8.915882999999999E-4</v>
      </c>
      <c r="K32" s="5">
        <f t="shared" si="1"/>
        <v>-92.237248157248146</v>
      </c>
    </row>
    <row r="33" spans="1:11" x14ac:dyDescent="0.2">
      <c r="A33" s="4">
        <v>-0.45</v>
      </c>
      <c r="B33" s="4">
        <v>-1.7426430000000001E-3</v>
      </c>
      <c r="C33" s="5"/>
      <c r="J33">
        <f t="shared" si="0"/>
        <v>-7.8418935000000003E-4</v>
      </c>
      <c r="K33" s="5">
        <f t="shared" si="1"/>
        <v>-85.633562653562663</v>
      </c>
    </row>
    <row r="34" spans="1:11" x14ac:dyDescent="0.2">
      <c r="A34" s="4">
        <v>-0.42499999999999999</v>
      </c>
      <c r="B34" s="4">
        <v>-1.612011E-3</v>
      </c>
      <c r="C34" s="5"/>
      <c r="J34">
        <f t="shared" si="0"/>
        <v>-6.8510467499999998E-4</v>
      </c>
      <c r="K34" s="5">
        <f t="shared" si="1"/>
        <v>-79.214299754299759</v>
      </c>
    </row>
    <row r="35" spans="1:11" x14ac:dyDescent="0.2">
      <c r="A35" s="4">
        <v>-0.4</v>
      </c>
      <c r="B35" s="4">
        <v>-1.4849080000000001E-3</v>
      </c>
      <c r="C35" s="5"/>
      <c r="J35">
        <f t="shared" si="0"/>
        <v>-5.9396320000000005E-4</v>
      </c>
      <c r="K35" s="5">
        <f t="shared" si="1"/>
        <v>-72.968452088452096</v>
      </c>
    </row>
    <row r="36" spans="1:11" x14ac:dyDescent="0.2">
      <c r="A36" s="4">
        <v>-0.375</v>
      </c>
      <c r="B36" s="4">
        <v>-1.360773E-3</v>
      </c>
      <c r="C36" s="5"/>
      <c r="J36">
        <f t="shared" si="0"/>
        <v>-5.1028987500000001E-4</v>
      </c>
      <c r="K36" s="5">
        <f t="shared" si="1"/>
        <v>-66.868452088452088</v>
      </c>
    </row>
    <row r="37" spans="1:11" x14ac:dyDescent="0.2">
      <c r="A37" s="4">
        <v>-0.35</v>
      </c>
      <c r="B37" s="4">
        <v>-1.240667E-3</v>
      </c>
      <c r="C37" s="5"/>
      <c r="J37">
        <f t="shared" si="0"/>
        <v>-4.3423344999999995E-4</v>
      </c>
      <c r="K37" s="5">
        <f t="shared" si="1"/>
        <v>-60.966437346437345</v>
      </c>
    </row>
    <row r="38" spans="1:11" x14ac:dyDescent="0.2">
      <c r="A38" s="4">
        <v>-0.32500000000000001</v>
      </c>
      <c r="B38" s="4">
        <v>-1.1243850000000001E-3</v>
      </c>
      <c r="C38" s="5"/>
      <c r="J38">
        <f t="shared" si="0"/>
        <v>-3.6542512500000005E-4</v>
      </c>
      <c r="K38" s="5">
        <f t="shared" si="1"/>
        <v>-55.252334152334164</v>
      </c>
    </row>
    <row r="39" spans="1:11" x14ac:dyDescent="0.2">
      <c r="A39" s="4">
        <v>-0.3</v>
      </c>
      <c r="B39" s="4">
        <v>-1.0123370000000001E-3</v>
      </c>
      <c r="C39" s="5"/>
      <c r="J39">
        <f t="shared" si="0"/>
        <v>-3.0370110000000001E-4</v>
      </c>
      <c r="K39" s="5">
        <f t="shared" si="1"/>
        <v>-49.746289926289926</v>
      </c>
    </row>
    <row r="40" spans="1:11" x14ac:dyDescent="0.2">
      <c r="A40" s="4">
        <v>-0.27500000000000002</v>
      </c>
      <c r="B40" s="4">
        <v>-9.0547969999999996E-4</v>
      </c>
      <c r="C40" s="5"/>
      <c r="J40">
        <f t="shared" si="0"/>
        <v>-2.4900691749999999E-4</v>
      </c>
      <c r="K40" s="5">
        <f t="shared" si="1"/>
        <v>-44.495316953316951</v>
      </c>
    </row>
    <row r="41" spans="1:11" x14ac:dyDescent="0.2">
      <c r="A41" s="4">
        <v>-0.25</v>
      </c>
      <c r="B41" s="4">
        <v>-8.0197829999999995E-4</v>
      </c>
      <c r="C41" s="5"/>
      <c r="J41">
        <f t="shared" si="0"/>
        <v>-2.0049457499999999E-4</v>
      </c>
      <c r="K41" s="5">
        <f t="shared" si="1"/>
        <v>-39.409253071253069</v>
      </c>
    </row>
    <row r="42" spans="1:11" x14ac:dyDescent="0.2">
      <c r="A42" s="4">
        <v>-0.22500000000000001</v>
      </c>
      <c r="B42" s="4">
        <v>-7.0272149999999996E-4</v>
      </c>
      <c r="C42" s="5"/>
      <c r="J42">
        <f t="shared" si="0"/>
        <v>-1.581123375E-4</v>
      </c>
      <c r="K42" s="5">
        <f t="shared" si="1"/>
        <v>-34.531769041769039</v>
      </c>
    </row>
    <row r="43" spans="1:11" x14ac:dyDescent="0.2">
      <c r="A43" s="4">
        <v>-0.2</v>
      </c>
      <c r="B43" s="4">
        <v>-6.0808110000000004E-4</v>
      </c>
      <c r="C43" s="5"/>
      <c r="J43">
        <f t="shared" si="0"/>
        <v>-1.2161622000000001E-4</v>
      </c>
      <c r="K43" s="5">
        <f t="shared" si="1"/>
        <v>-29.881135135135136</v>
      </c>
    </row>
    <row r="44" spans="1:11" x14ac:dyDescent="0.2">
      <c r="A44" s="4">
        <v>-0.17499999999999999</v>
      </c>
      <c r="B44" s="4">
        <v>-5.1801940000000002E-4</v>
      </c>
      <c r="C44" s="5"/>
      <c r="J44">
        <f t="shared" si="0"/>
        <v>-9.0653394999999995E-5</v>
      </c>
      <c r="K44" s="5">
        <f t="shared" si="1"/>
        <v>-25.455498771498771</v>
      </c>
    </row>
    <row r="45" spans="1:11" x14ac:dyDescent="0.2">
      <c r="A45" s="4">
        <v>-0.15</v>
      </c>
      <c r="B45" s="4">
        <v>-4.3267380000000001E-4</v>
      </c>
      <c r="C45" s="5"/>
      <c r="J45">
        <f t="shared" si="0"/>
        <v>-6.4901069999999999E-5</v>
      </c>
      <c r="K45" s="5">
        <f t="shared" si="1"/>
        <v>-21.261611793611795</v>
      </c>
    </row>
    <row r="46" spans="1:11" x14ac:dyDescent="0.2">
      <c r="A46" s="4">
        <v>-0.125</v>
      </c>
      <c r="B46" s="4">
        <v>-3.518142E-4</v>
      </c>
      <c r="C46" s="5"/>
      <c r="J46">
        <f t="shared" si="0"/>
        <v>-4.3976775E-5</v>
      </c>
      <c r="K46" s="5">
        <f t="shared" si="1"/>
        <v>-17.288167076167078</v>
      </c>
    </row>
    <row r="47" spans="1:11" x14ac:dyDescent="0.2">
      <c r="A47" s="4">
        <v>-0.1</v>
      </c>
      <c r="B47" s="4">
        <v>-2.7545119999999998E-4</v>
      </c>
      <c r="C47" s="5"/>
      <c r="J47">
        <f t="shared" si="0"/>
        <v>-2.754512E-5</v>
      </c>
      <c r="K47" s="5">
        <f t="shared" si="1"/>
        <v>-13.535685503685501</v>
      </c>
    </row>
    <row r="48" spans="1:11" x14ac:dyDescent="0.2">
      <c r="A48" s="4">
        <v>-7.4999999999999997E-2</v>
      </c>
      <c r="B48" s="4">
        <v>-2.0309500000000001E-4</v>
      </c>
      <c r="C48" s="5"/>
      <c r="J48">
        <f t="shared" si="0"/>
        <v>-1.5232124999999999E-5</v>
      </c>
      <c r="K48" s="5">
        <f t="shared" si="1"/>
        <v>-9.9800982800982805</v>
      </c>
    </row>
    <row r="49" spans="1:11" x14ac:dyDescent="0.2">
      <c r="A49" s="4">
        <v>-0.05</v>
      </c>
      <c r="B49" s="4">
        <v>-1.3384120000000001E-4</v>
      </c>
      <c r="C49" s="5"/>
      <c r="J49">
        <f t="shared" si="0"/>
        <v>-6.6920600000000004E-6</v>
      </c>
      <c r="K49" s="5">
        <f t="shared" si="1"/>
        <v>-6.5769631449631456</v>
      </c>
    </row>
    <row r="50" spans="1:11" x14ac:dyDescent="0.2">
      <c r="A50" s="4">
        <v>-2.5000000000000001E-2</v>
      </c>
      <c r="B50" s="4">
        <v>-6.6738969999999997E-5</v>
      </c>
      <c r="C50" s="5"/>
      <c r="J50">
        <f t="shared" si="0"/>
        <v>-1.66847425E-6</v>
      </c>
      <c r="K50" s="5">
        <f t="shared" si="1"/>
        <v>-3.2795562653562649</v>
      </c>
    </row>
    <row r="51" spans="1:11" x14ac:dyDescent="0.2">
      <c r="A51" s="4">
        <v>0</v>
      </c>
      <c r="B51" s="4">
        <v>5.2617499999999999E-7</v>
      </c>
      <c r="C51" s="5"/>
      <c r="J51">
        <f t="shared" si="0"/>
        <v>0</v>
      </c>
      <c r="K51" s="5">
        <f t="shared" si="1"/>
        <v>2.5856265356265357E-2</v>
      </c>
    </row>
    <row r="52" spans="1:11" x14ac:dyDescent="0.2">
      <c r="A52" s="4">
        <v>2.5000000000000001E-2</v>
      </c>
      <c r="B52" s="4">
        <v>6.9654769999999994E-5</v>
      </c>
      <c r="C52" s="5"/>
      <c r="J52">
        <f t="shared" si="0"/>
        <v>-1.74136925E-6</v>
      </c>
      <c r="K52" s="5">
        <f t="shared" si="1"/>
        <v>3.4228388206388201</v>
      </c>
    </row>
    <row r="53" spans="1:11" x14ac:dyDescent="0.2">
      <c r="A53" s="4">
        <v>0.05</v>
      </c>
      <c r="B53" s="4">
        <v>1.4250680000000001E-4</v>
      </c>
      <c r="C53" s="5"/>
      <c r="J53">
        <f t="shared" si="0"/>
        <v>-7.1253400000000005E-6</v>
      </c>
      <c r="K53" s="5">
        <f t="shared" si="1"/>
        <v>7.0027911547911552</v>
      </c>
    </row>
    <row r="54" spans="1:11" x14ac:dyDescent="0.2">
      <c r="A54" s="4">
        <v>7.4999999999999997E-2</v>
      </c>
      <c r="B54" s="4">
        <v>2.211134E-4</v>
      </c>
      <c r="C54" s="5"/>
      <c r="J54">
        <f t="shared" si="0"/>
        <v>-1.6583504999999998E-5</v>
      </c>
      <c r="K54" s="5">
        <f t="shared" si="1"/>
        <v>10.865523341523341</v>
      </c>
    </row>
    <row r="55" spans="1:11" x14ac:dyDescent="0.2">
      <c r="A55" s="4">
        <v>0.1</v>
      </c>
      <c r="B55" s="4">
        <v>3.066829E-4</v>
      </c>
      <c r="C55" s="5"/>
      <c r="J55">
        <f t="shared" si="0"/>
        <v>-3.0668289999999998E-5</v>
      </c>
      <c r="K55" s="5">
        <f t="shared" si="1"/>
        <v>15.070412776412775</v>
      </c>
    </row>
    <row r="56" spans="1:11" x14ac:dyDescent="0.2">
      <c r="A56" s="4">
        <v>0.125</v>
      </c>
      <c r="B56" s="4">
        <v>4.0019779999999998E-4</v>
      </c>
      <c r="C56" s="5"/>
      <c r="J56">
        <f t="shared" si="0"/>
        <v>-5.0024724999999997E-5</v>
      </c>
      <c r="K56" s="5">
        <f t="shared" si="1"/>
        <v>19.665739557739556</v>
      </c>
    </row>
    <row r="57" spans="1:11" x14ac:dyDescent="0.2">
      <c r="A57" s="4">
        <v>0.15</v>
      </c>
      <c r="B57" s="4">
        <v>5.019337E-4</v>
      </c>
      <c r="C57" s="5"/>
      <c r="J57">
        <f t="shared" si="0"/>
        <v>-7.5290055000000003E-5</v>
      </c>
      <c r="K57" s="5">
        <f t="shared" si="1"/>
        <v>24.665046683046686</v>
      </c>
    </row>
    <row r="58" spans="1:11" x14ac:dyDescent="0.2">
      <c r="A58" s="4">
        <v>0.17499999999999999</v>
      </c>
      <c r="B58" s="4">
        <v>6.1201919999999996E-4</v>
      </c>
      <c r="C58" s="5"/>
      <c r="J58">
        <f t="shared" si="0"/>
        <v>-1.0710335999999998E-4</v>
      </c>
      <c r="K58" s="5">
        <f t="shared" si="1"/>
        <v>30.074653562653562</v>
      </c>
    </row>
    <row r="59" spans="1:11" x14ac:dyDescent="0.2">
      <c r="A59" s="4">
        <v>0.2</v>
      </c>
      <c r="B59" s="4">
        <v>7.305209E-4</v>
      </c>
      <c r="C59" s="5"/>
      <c r="J59">
        <f t="shared" si="0"/>
        <v>-1.4610417999999999E-4</v>
      </c>
      <c r="K59" s="5">
        <f t="shared" si="1"/>
        <v>35.897832923832922</v>
      </c>
    </row>
    <row r="60" spans="1:11" x14ac:dyDescent="0.2">
      <c r="A60" s="4">
        <v>0.22500000000000001</v>
      </c>
      <c r="B60" s="4">
        <v>8.5687809999999997E-4</v>
      </c>
      <c r="C60" s="5"/>
      <c r="J60">
        <f t="shared" si="0"/>
        <v>-1.9279757249999999E-4</v>
      </c>
      <c r="K60" s="5">
        <f t="shared" si="1"/>
        <v>42.107031941031941</v>
      </c>
    </row>
    <row r="61" spans="1:11" x14ac:dyDescent="0.2">
      <c r="A61" s="4">
        <v>0.25</v>
      </c>
      <c r="B61" s="4">
        <v>9.9131859999999992E-4</v>
      </c>
      <c r="C61" s="5"/>
      <c r="J61">
        <f t="shared" si="0"/>
        <v>-2.4782964999999998E-4</v>
      </c>
      <c r="K61" s="5">
        <f t="shared" si="1"/>
        <v>48.713444717444716</v>
      </c>
    </row>
    <row r="62" spans="1:11" x14ac:dyDescent="0.2">
      <c r="A62" s="4">
        <v>0.27500000000000002</v>
      </c>
      <c r="B62" s="4">
        <v>1.1351309999999999E-3</v>
      </c>
      <c r="C62" s="5"/>
      <c r="J62">
        <f t="shared" si="0"/>
        <v>-3.1216102499999999E-4</v>
      </c>
      <c r="K62" s="5">
        <f t="shared" si="1"/>
        <v>55.780393120393114</v>
      </c>
    </row>
    <row r="63" spans="1:11" x14ac:dyDescent="0.2">
      <c r="A63" s="4">
        <v>0.3</v>
      </c>
      <c r="B63" s="4">
        <v>1.2842070000000001E-3</v>
      </c>
      <c r="C63" s="5"/>
      <c r="J63">
        <f t="shared" si="0"/>
        <v>-3.8526210000000002E-4</v>
      </c>
      <c r="K63" s="5">
        <f t="shared" si="1"/>
        <v>63.10599508599509</v>
      </c>
    </row>
    <row r="64" spans="1:11" x14ac:dyDescent="0.2">
      <c r="A64" s="4">
        <v>0.32500000000000001</v>
      </c>
      <c r="B64" s="4">
        <v>1.4406200000000001E-3</v>
      </c>
      <c r="C64" s="5"/>
      <c r="J64">
        <f t="shared" si="0"/>
        <v>-4.6820150000000002E-4</v>
      </c>
      <c r="K64" s="5">
        <f t="shared" si="1"/>
        <v>70.792137592137593</v>
      </c>
    </row>
    <row r="65" spans="1:11" x14ac:dyDescent="0.2">
      <c r="A65" s="4">
        <v>0.35</v>
      </c>
      <c r="B65" s="4">
        <v>1.6034700000000001E-3</v>
      </c>
      <c r="C65" s="5"/>
      <c r="J65">
        <f t="shared" si="0"/>
        <v>-5.6121449999999994E-4</v>
      </c>
      <c r="K65" s="5">
        <f t="shared" si="1"/>
        <v>78.794594594594599</v>
      </c>
    </row>
    <row r="66" spans="1:11" x14ac:dyDescent="0.2">
      <c r="A66" s="4">
        <v>0.375</v>
      </c>
      <c r="B66" s="4">
        <v>1.7730980000000001E-3</v>
      </c>
      <c r="C66" s="5"/>
      <c r="J66">
        <f t="shared" si="0"/>
        <v>-6.6491175000000006E-4</v>
      </c>
      <c r="K66" s="5">
        <f t="shared" si="1"/>
        <v>87.130122850122859</v>
      </c>
    </row>
    <row r="67" spans="1:11" x14ac:dyDescent="0.2">
      <c r="A67" s="4">
        <v>0.4</v>
      </c>
      <c r="B67" s="4">
        <v>1.948333E-3</v>
      </c>
      <c r="C67" s="5"/>
      <c r="J67">
        <f t="shared" si="0"/>
        <v>-7.7933320000000007E-4</v>
      </c>
      <c r="K67" s="5">
        <f t="shared" si="1"/>
        <v>95.741179361179363</v>
      </c>
    </row>
    <row r="68" spans="1:11" x14ac:dyDescent="0.2">
      <c r="A68" s="4">
        <v>0.42499999999999999</v>
      </c>
      <c r="B68" s="4">
        <v>2.1291869999999998E-3</v>
      </c>
      <c r="C68" s="5"/>
      <c r="J68">
        <f t="shared" si="0"/>
        <v>-9.0490447499999994E-4</v>
      </c>
      <c r="K68" s="5">
        <f t="shared" si="1"/>
        <v>104.62835380835381</v>
      </c>
    </row>
    <row r="69" spans="1:11" x14ac:dyDescent="0.2">
      <c r="A69" s="4">
        <v>0.45</v>
      </c>
      <c r="B69" s="4">
        <v>2.3154650000000001E-3</v>
      </c>
      <c r="C69" s="5"/>
      <c r="J69">
        <f t="shared" si="0"/>
        <v>-1.0419592500000002E-3</v>
      </c>
      <c r="K69" s="5">
        <f t="shared" si="1"/>
        <v>113.78206388206388</v>
      </c>
    </row>
    <row r="70" spans="1:11" x14ac:dyDescent="0.2">
      <c r="A70" s="4">
        <v>0.47499999999999998</v>
      </c>
      <c r="B70" s="4">
        <v>2.5072440000000001E-3</v>
      </c>
      <c r="C70" s="5"/>
      <c r="J70">
        <f t="shared" si="0"/>
        <v>-1.1909409E-3</v>
      </c>
      <c r="K70" s="5">
        <f t="shared" si="1"/>
        <v>123.20609336609337</v>
      </c>
    </row>
    <row r="71" spans="1:11" x14ac:dyDescent="0.2">
      <c r="A71" s="4">
        <v>0.5</v>
      </c>
      <c r="B71" s="4">
        <v>2.704096E-3</v>
      </c>
      <c r="C71" s="5"/>
      <c r="J71">
        <f t="shared" si="0"/>
        <v>-1.352048E-3</v>
      </c>
      <c r="K71" s="5">
        <f t="shared" si="1"/>
        <v>132.87941031941031</v>
      </c>
    </row>
    <row r="72" spans="1:11" x14ac:dyDescent="0.2">
      <c r="A72" s="4">
        <v>0.52500000000000002</v>
      </c>
      <c r="B72" s="4">
        <v>2.9059070000000001E-3</v>
      </c>
      <c r="C72" s="5"/>
      <c r="J72">
        <f t="shared" si="0"/>
        <v>-1.5256011750000001E-3</v>
      </c>
      <c r="K72" s="5">
        <f t="shared" si="1"/>
        <v>142.79641277641278</v>
      </c>
    </row>
    <row r="73" spans="1:11" x14ac:dyDescent="0.2">
      <c r="A73" s="4">
        <v>0.55000000000000004</v>
      </c>
      <c r="B73" s="4">
        <v>3.1126470000000001E-3</v>
      </c>
      <c r="C73" s="5"/>
      <c r="J73">
        <f t="shared" si="0"/>
        <v>-1.7119558500000001E-3</v>
      </c>
      <c r="K73" s="5">
        <f t="shared" si="1"/>
        <v>152.95562653562652</v>
      </c>
    </row>
    <row r="74" spans="1:11" x14ac:dyDescent="0.2">
      <c r="A74" s="4">
        <v>0.57499999999999996</v>
      </c>
      <c r="B74" s="4">
        <v>3.3244120000000001E-3</v>
      </c>
      <c r="C74" s="5"/>
      <c r="J74">
        <f t="shared" ref="J74:J137" si="2">-(B74*A74)</f>
        <v>-1.9115369E-3</v>
      </c>
      <c r="K74" s="5">
        <f t="shared" ref="K74:K137" si="3">B74*1000/$D$7</f>
        <v>163.36176904176904</v>
      </c>
    </row>
    <row r="75" spans="1:11" x14ac:dyDescent="0.2">
      <c r="A75" s="4">
        <v>0.6</v>
      </c>
      <c r="B75" s="4">
        <v>3.540704E-3</v>
      </c>
      <c r="C75" s="5"/>
      <c r="J75">
        <f t="shared" si="2"/>
        <v>-2.1244224000000001E-3</v>
      </c>
      <c r="K75" s="5">
        <f t="shared" si="3"/>
        <v>173.99036855036854</v>
      </c>
    </row>
    <row r="76" spans="1:11" x14ac:dyDescent="0.2">
      <c r="A76" s="4">
        <v>0.625</v>
      </c>
      <c r="B76" s="4">
        <v>3.7615259999999998E-3</v>
      </c>
      <c r="C76" s="5"/>
      <c r="J76">
        <f t="shared" si="2"/>
        <v>-2.3509537499999998E-3</v>
      </c>
      <c r="K76" s="5">
        <f t="shared" si="3"/>
        <v>184.84157248157248</v>
      </c>
    </row>
    <row r="77" spans="1:11" x14ac:dyDescent="0.2">
      <c r="A77" s="4">
        <v>0.65</v>
      </c>
      <c r="B77" s="4">
        <v>3.9863060000000002E-3</v>
      </c>
      <c r="C77" s="5"/>
      <c r="J77">
        <f t="shared" si="2"/>
        <v>-2.5910989000000003E-3</v>
      </c>
      <c r="K77" s="5">
        <f t="shared" si="3"/>
        <v>195.88727272727274</v>
      </c>
    </row>
    <row r="78" spans="1:11" x14ac:dyDescent="0.2">
      <c r="A78" s="4">
        <v>0.67500000000000004</v>
      </c>
      <c r="B78" s="4">
        <v>4.2151699999999999E-3</v>
      </c>
      <c r="C78" s="5"/>
      <c r="J78">
        <f t="shared" si="2"/>
        <v>-2.8452397499999999E-3</v>
      </c>
      <c r="K78" s="5">
        <f t="shared" si="3"/>
        <v>207.13366093366091</v>
      </c>
    </row>
    <row r="79" spans="1:11" x14ac:dyDescent="0.2">
      <c r="A79" s="4">
        <v>0.7</v>
      </c>
      <c r="B79" s="4">
        <v>4.4475799999999996E-3</v>
      </c>
      <c r="C79" s="5"/>
      <c r="J79">
        <f t="shared" si="2"/>
        <v>-3.1133059999999997E-3</v>
      </c>
      <c r="K79" s="5">
        <f t="shared" si="3"/>
        <v>218.55429975429973</v>
      </c>
    </row>
    <row r="80" spans="1:11" x14ac:dyDescent="0.2">
      <c r="A80" s="4">
        <v>0.72499999999999998</v>
      </c>
      <c r="B80" s="4">
        <v>4.6837759999999997E-3</v>
      </c>
      <c r="C80" s="5"/>
      <c r="J80">
        <f t="shared" si="2"/>
        <v>-3.3957375999999996E-3</v>
      </c>
      <c r="K80" s="5">
        <f t="shared" si="3"/>
        <v>230.16098280098279</v>
      </c>
    </row>
    <row r="81" spans="1:11" x14ac:dyDescent="0.2">
      <c r="A81" s="4">
        <v>0.75</v>
      </c>
      <c r="B81" s="4">
        <v>4.92348E-3</v>
      </c>
      <c r="C81" s="5"/>
      <c r="J81">
        <f t="shared" si="2"/>
        <v>-3.6926099999999998E-3</v>
      </c>
      <c r="K81" s="5">
        <f t="shared" si="3"/>
        <v>241.94004914004913</v>
      </c>
    </row>
    <row r="82" spans="1:11" x14ac:dyDescent="0.2">
      <c r="A82" s="4">
        <v>0.77500000000000002</v>
      </c>
      <c r="B82" s="4">
        <v>5.1669369999999999E-3</v>
      </c>
      <c r="C82" s="5"/>
      <c r="J82">
        <f t="shared" si="2"/>
        <v>-4.0043761750000002E-3</v>
      </c>
      <c r="K82" s="5">
        <f t="shared" si="3"/>
        <v>253.90353808353808</v>
      </c>
    </row>
    <row r="83" spans="1:11" x14ac:dyDescent="0.2">
      <c r="A83" s="4">
        <v>0.8</v>
      </c>
      <c r="B83" s="4">
        <v>5.4139369999999997E-3</v>
      </c>
      <c r="C83" s="5"/>
      <c r="J83">
        <f t="shared" si="2"/>
        <v>-4.3311495999999996E-3</v>
      </c>
      <c r="K83" s="5">
        <f t="shared" si="3"/>
        <v>266.04113022113023</v>
      </c>
    </row>
    <row r="84" spans="1:11" x14ac:dyDescent="0.2">
      <c r="A84" s="4">
        <v>0.82499999999999996</v>
      </c>
      <c r="B84" s="4">
        <v>5.6635990000000001E-3</v>
      </c>
      <c r="C84" s="5"/>
      <c r="J84">
        <f t="shared" si="2"/>
        <v>-4.672469175E-3</v>
      </c>
      <c r="K84" s="5">
        <f t="shared" si="3"/>
        <v>278.30953316953321</v>
      </c>
    </row>
    <row r="85" spans="1:11" x14ac:dyDescent="0.2">
      <c r="A85" s="4">
        <v>0.85</v>
      </c>
      <c r="B85" s="4">
        <v>5.9187040000000003E-3</v>
      </c>
      <c r="C85" s="5"/>
      <c r="J85">
        <f t="shared" si="2"/>
        <v>-5.0308983999999999E-3</v>
      </c>
      <c r="K85" s="5">
        <f t="shared" si="3"/>
        <v>290.84540540540542</v>
      </c>
    </row>
    <row r="86" spans="1:11" x14ac:dyDescent="0.2">
      <c r="A86" s="4">
        <v>0.875</v>
      </c>
      <c r="B86" s="4">
        <v>6.1756409999999999E-3</v>
      </c>
      <c r="C86" s="5"/>
      <c r="J86">
        <f t="shared" si="2"/>
        <v>-5.4036858749999996E-3</v>
      </c>
      <c r="K86" s="5">
        <f t="shared" si="3"/>
        <v>303.4713022113022</v>
      </c>
    </row>
    <row r="87" spans="1:11" x14ac:dyDescent="0.2">
      <c r="A87" s="4">
        <v>0.9</v>
      </c>
      <c r="B87" s="4">
        <v>6.4368790000000004E-3</v>
      </c>
      <c r="C87" s="5"/>
      <c r="J87">
        <f t="shared" si="2"/>
        <v>-5.7931911000000001E-3</v>
      </c>
      <c r="K87" s="5">
        <f t="shared" si="3"/>
        <v>316.30855036855036</v>
      </c>
    </row>
    <row r="88" spans="1:11" x14ac:dyDescent="0.2">
      <c r="A88" s="4">
        <v>0.92500000000000004</v>
      </c>
      <c r="B88" s="4">
        <v>6.7005190000000003E-3</v>
      </c>
      <c r="C88" s="5"/>
      <c r="J88">
        <f t="shared" si="2"/>
        <v>-6.1979800750000006E-3</v>
      </c>
      <c r="K88" s="5">
        <f t="shared" si="3"/>
        <v>329.26383292383292</v>
      </c>
    </row>
    <row r="89" spans="1:11" x14ac:dyDescent="0.2">
      <c r="A89" s="4">
        <v>0.95</v>
      </c>
      <c r="B89" s="4">
        <v>6.966323E-3</v>
      </c>
      <c r="C89" s="5"/>
      <c r="J89">
        <f t="shared" si="2"/>
        <v>-6.6180068499999993E-3</v>
      </c>
      <c r="K89" s="5">
        <f t="shared" si="3"/>
        <v>342.32545454545453</v>
      </c>
    </row>
    <row r="90" spans="1:11" x14ac:dyDescent="0.2">
      <c r="A90" s="4">
        <v>0.97499999999999998</v>
      </c>
      <c r="B90" s="4">
        <v>7.2362249999999998E-3</v>
      </c>
      <c r="C90" s="5"/>
      <c r="J90">
        <f t="shared" si="2"/>
        <v>-7.0553193749999998E-3</v>
      </c>
      <c r="K90" s="5">
        <f t="shared" si="3"/>
        <v>355.58845208845207</v>
      </c>
    </row>
    <row r="91" spans="1:11" x14ac:dyDescent="0.2">
      <c r="A91" s="4">
        <v>1</v>
      </c>
      <c r="B91" s="4">
        <v>7.5072730000000001E-3</v>
      </c>
      <c r="C91" s="5"/>
      <c r="J91">
        <f t="shared" si="2"/>
        <v>-7.5072730000000001E-3</v>
      </c>
      <c r="K91" s="5">
        <f t="shared" si="3"/>
        <v>368.9077641277641</v>
      </c>
    </row>
    <row r="92" spans="1:11" x14ac:dyDescent="0.2">
      <c r="A92" s="4">
        <v>1</v>
      </c>
      <c r="B92" s="4">
        <v>7.507695E-3</v>
      </c>
      <c r="C92" s="5"/>
      <c r="J92">
        <f t="shared" si="2"/>
        <v>-7.507695E-3</v>
      </c>
      <c r="K92" s="5">
        <f t="shared" si="3"/>
        <v>368.9285012285012</v>
      </c>
    </row>
    <row r="93" spans="1:11" x14ac:dyDescent="0.2">
      <c r="A93" s="4">
        <v>0.97499999999999998</v>
      </c>
      <c r="B93" s="4">
        <v>7.2342800000000001E-3</v>
      </c>
      <c r="C93" s="5"/>
      <c r="J93">
        <f t="shared" si="2"/>
        <v>-7.0534229999999996E-3</v>
      </c>
      <c r="K93" s="5">
        <f t="shared" si="3"/>
        <v>355.49287469287469</v>
      </c>
    </row>
    <row r="94" spans="1:11" x14ac:dyDescent="0.2">
      <c r="A94" s="4">
        <v>0.95</v>
      </c>
      <c r="B94" s="4">
        <v>6.9625750000000004E-3</v>
      </c>
      <c r="C94" s="5"/>
      <c r="J94">
        <f t="shared" si="2"/>
        <v>-6.6144462500000003E-3</v>
      </c>
      <c r="K94" s="5">
        <f t="shared" si="3"/>
        <v>342.14127764127767</v>
      </c>
    </row>
    <row r="95" spans="1:11" x14ac:dyDescent="0.2">
      <c r="A95" s="4">
        <v>0.92500000000000004</v>
      </c>
      <c r="B95" s="4">
        <v>6.6916750000000002E-3</v>
      </c>
      <c r="C95" s="5"/>
      <c r="J95">
        <f t="shared" si="2"/>
        <v>-6.1897993750000008E-3</v>
      </c>
      <c r="K95" s="5">
        <f t="shared" si="3"/>
        <v>328.82923832923831</v>
      </c>
    </row>
    <row r="96" spans="1:11" x14ac:dyDescent="0.2">
      <c r="A96" s="4">
        <v>0.9</v>
      </c>
      <c r="B96" s="4">
        <v>6.4246320000000004E-3</v>
      </c>
      <c r="C96" s="5"/>
      <c r="J96">
        <f t="shared" si="2"/>
        <v>-5.7821688000000001E-3</v>
      </c>
      <c r="K96" s="5">
        <f t="shared" si="3"/>
        <v>315.70673218673221</v>
      </c>
    </row>
    <row r="97" spans="1:11" x14ac:dyDescent="0.2">
      <c r="A97" s="4">
        <v>0.875</v>
      </c>
      <c r="B97" s="4">
        <v>6.15994E-3</v>
      </c>
      <c r="C97" s="5"/>
      <c r="J97">
        <f t="shared" si="2"/>
        <v>-5.3899474999999997E-3</v>
      </c>
      <c r="K97" s="5">
        <f t="shared" si="3"/>
        <v>302.69975429975426</v>
      </c>
    </row>
    <row r="98" spans="1:11" x14ac:dyDescent="0.2">
      <c r="A98" s="4">
        <v>0.85</v>
      </c>
      <c r="B98" s="4">
        <v>5.898721E-3</v>
      </c>
      <c r="C98" s="5"/>
      <c r="J98">
        <f t="shared" si="2"/>
        <v>-5.0139128499999998E-3</v>
      </c>
      <c r="K98" s="5">
        <f t="shared" si="3"/>
        <v>289.8634398034398</v>
      </c>
    </row>
    <row r="99" spans="1:11" x14ac:dyDescent="0.2">
      <c r="A99" s="4">
        <v>0.82499999999999996</v>
      </c>
      <c r="B99" s="4">
        <v>5.6399409999999999E-3</v>
      </c>
      <c r="C99" s="5"/>
      <c r="J99">
        <f t="shared" si="2"/>
        <v>-4.6529513249999998E-3</v>
      </c>
      <c r="K99" s="5">
        <f t="shared" si="3"/>
        <v>277.14697788697788</v>
      </c>
    </row>
    <row r="100" spans="1:11" x14ac:dyDescent="0.2">
      <c r="A100" s="4">
        <v>0.8</v>
      </c>
      <c r="B100" s="4">
        <v>5.3853110000000003E-3</v>
      </c>
      <c r="C100" s="5"/>
      <c r="J100">
        <f t="shared" si="2"/>
        <v>-4.3082488E-3</v>
      </c>
      <c r="K100" s="5">
        <f t="shared" si="3"/>
        <v>264.63444717444719</v>
      </c>
    </row>
    <row r="101" spans="1:11" x14ac:dyDescent="0.2">
      <c r="A101" s="4">
        <v>0.77500000000000002</v>
      </c>
      <c r="B101" s="4">
        <v>5.1340730000000003E-3</v>
      </c>
      <c r="C101" s="5"/>
      <c r="J101">
        <f t="shared" si="2"/>
        <v>-3.9789065750000007E-3</v>
      </c>
      <c r="K101" s="5">
        <f t="shared" si="3"/>
        <v>252.2885995085995</v>
      </c>
    </row>
    <row r="102" spans="1:11" x14ac:dyDescent="0.2">
      <c r="A102" s="4">
        <v>0.75</v>
      </c>
      <c r="B102" s="4">
        <v>4.8877429999999999E-3</v>
      </c>
      <c r="C102" s="5"/>
      <c r="J102">
        <f t="shared" si="2"/>
        <v>-3.66580725E-3</v>
      </c>
      <c r="K102" s="5">
        <f t="shared" si="3"/>
        <v>240.18393120393122</v>
      </c>
    </row>
    <row r="103" spans="1:11" x14ac:dyDescent="0.2">
      <c r="A103" s="4">
        <v>0.72499999999999998</v>
      </c>
      <c r="B103" s="4">
        <v>4.6448130000000002E-3</v>
      </c>
      <c r="C103" s="5"/>
      <c r="J103">
        <f t="shared" si="2"/>
        <v>-3.367489425E-3</v>
      </c>
      <c r="K103" s="5">
        <f t="shared" si="3"/>
        <v>228.24633906633906</v>
      </c>
    </row>
    <row r="104" spans="1:11" x14ac:dyDescent="0.2">
      <c r="A104" s="4">
        <v>0.7</v>
      </c>
      <c r="B104" s="4">
        <v>4.4047820000000003E-3</v>
      </c>
      <c r="C104" s="5"/>
      <c r="J104">
        <f t="shared" si="2"/>
        <v>-3.0833473999999999E-3</v>
      </c>
      <c r="K104" s="5">
        <f t="shared" si="3"/>
        <v>216.45120393120393</v>
      </c>
    </row>
    <row r="105" spans="1:11" x14ac:dyDescent="0.2">
      <c r="A105" s="4">
        <v>0.67500000000000004</v>
      </c>
      <c r="B105" s="4">
        <v>4.1692489999999999E-3</v>
      </c>
      <c r="C105" s="5"/>
      <c r="J105">
        <f t="shared" si="2"/>
        <v>-2.8142430750000003E-3</v>
      </c>
      <c r="K105" s="5">
        <f t="shared" si="3"/>
        <v>204.87710073710073</v>
      </c>
    </row>
    <row r="106" spans="1:11" x14ac:dyDescent="0.2">
      <c r="A106" s="4">
        <v>0.65</v>
      </c>
      <c r="B106" s="4">
        <v>3.9373150000000003E-3</v>
      </c>
      <c r="C106" s="5"/>
      <c r="J106">
        <f t="shared" si="2"/>
        <v>-2.5592547500000004E-3</v>
      </c>
      <c r="K106" s="5">
        <f t="shared" si="3"/>
        <v>193.4798525798526</v>
      </c>
    </row>
    <row r="107" spans="1:11" x14ac:dyDescent="0.2">
      <c r="A107" s="4">
        <v>0.625</v>
      </c>
      <c r="B107" s="4">
        <v>3.7096999999999998E-3</v>
      </c>
      <c r="C107" s="5"/>
      <c r="J107">
        <f t="shared" si="2"/>
        <v>-2.3185624999999999E-3</v>
      </c>
      <c r="K107" s="5">
        <f t="shared" si="3"/>
        <v>182.29484029484027</v>
      </c>
    </row>
    <row r="108" spans="1:11" x14ac:dyDescent="0.2">
      <c r="A108" s="4">
        <v>0.6</v>
      </c>
      <c r="B108" s="4">
        <v>3.486519E-3</v>
      </c>
      <c r="C108" s="5"/>
      <c r="J108">
        <f t="shared" si="2"/>
        <v>-2.0919113999999998E-3</v>
      </c>
      <c r="K108" s="5">
        <f t="shared" si="3"/>
        <v>171.32771498771498</v>
      </c>
    </row>
    <row r="109" spans="1:11" x14ac:dyDescent="0.2">
      <c r="A109" s="4">
        <v>0.57499999999999996</v>
      </c>
      <c r="B109" s="4">
        <v>3.267996E-3</v>
      </c>
      <c r="C109" s="5"/>
      <c r="J109">
        <f t="shared" si="2"/>
        <v>-1.8790977E-3</v>
      </c>
      <c r="K109" s="5">
        <f t="shared" si="3"/>
        <v>160.58948402948403</v>
      </c>
    </row>
    <row r="110" spans="1:11" x14ac:dyDescent="0.2">
      <c r="A110" s="4">
        <v>0.55000000000000004</v>
      </c>
      <c r="B110" s="4">
        <v>3.0536249999999999E-3</v>
      </c>
      <c r="C110" s="5"/>
      <c r="J110">
        <f t="shared" si="2"/>
        <v>-1.67949375E-3</v>
      </c>
      <c r="K110" s="5">
        <f t="shared" si="3"/>
        <v>150.05528255528256</v>
      </c>
    </row>
    <row r="111" spans="1:11" x14ac:dyDescent="0.2">
      <c r="A111" s="4">
        <v>0.52500000000000002</v>
      </c>
      <c r="B111" s="4">
        <v>2.8445419999999998E-3</v>
      </c>
      <c r="C111" s="5"/>
      <c r="J111">
        <f t="shared" si="2"/>
        <v>-1.4933845499999999E-3</v>
      </c>
      <c r="K111" s="5">
        <f t="shared" si="3"/>
        <v>139.78093366093364</v>
      </c>
    </row>
    <row r="112" spans="1:11" x14ac:dyDescent="0.2">
      <c r="A112" s="4">
        <v>0.5</v>
      </c>
      <c r="B112" s="4">
        <v>2.6410959999999999E-3</v>
      </c>
      <c r="C112" s="5"/>
      <c r="J112">
        <f t="shared" si="2"/>
        <v>-1.3205479999999999E-3</v>
      </c>
      <c r="K112" s="5">
        <f t="shared" si="3"/>
        <v>129.78358722358723</v>
      </c>
    </row>
    <row r="113" spans="1:11" x14ac:dyDescent="0.2">
      <c r="A113" s="4">
        <v>0.47499999999999998</v>
      </c>
      <c r="B113" s="4">
        <v>2.4426209999999999E-3</v>
      </c>
      <c r="C113" s="5"/>
      <c r="J113">
        <f t="shared" si="2"/>
        <v>-1.160244975E-3</v>
      </c>
      <c r="K113" s="5">
        <f t="shared" si="3"/>
        <v>120.03051597051596</v>
      </c>
    </row>
    <row r="114" spans="1:11" x14ac:dyDescent="0.2">
      <c r="A114" s="4">
        <v>0.45</v>
      </c>
      <c r="B114" s="4">
        <v>2.2500879999999999E-3</v>
      </c>
      <c r="C114" s="5"/>
      <c r="J114">
        <f t="shared" si="2"/>
        <v>-1.0125396E-3</v>
      </c>
      <c r="K114" s="5">
        <f t="shared" si="3"/>
        <v>110.56943488943489</v>
      </c>
    </row>
    <row r="115" spans="1:11" x14ac:dyDescent="0.2">
      <c r="A115" s="4">
        <v>0.42499999999999999</v>
      </c>
      <c r="B115" s="4">
        <v>2.0628629999999998E-3</v>
      </c>
      <c r="C115" s="5"/>
      <c r="J115">
        <f t="shared" si="2"/>
        <v>-8.7671677499999987E-4</v>
      </c>
      <c r="K115" s="5">
        <f t="shared" si="3"/>
        <v>101.36918918918917</v>
      </c>
    </row>
    <row r="116" spans="1:11" x14ac:dyDescent="0.2">
      <c r="A116" s="4">
        <v>0.4</v>
      </c>
      <c r="B116" s="4">
        <v>1.881658E-3</v>
      </c>
      <c r="C116" s="5"/>
      <c r="J116">
        <f t="shared" si="2"/>
        <v>-7.5266320000000005E-4</v>
      </c>
      <c r="K116" s="5">
        <f t="shared" si="3"/>
        <v>92.464766584766593</v>
      </c>
    </row>
    <row r="117" spans="1:11" x14ac:dyDescent="0.2">
      <c r="A117" s="4">
        <v>0.375</v>
      </c>
      <c r="B117" s="4">
        <v>1.706328E-3</v>
      </c>
      <c r="C117" s="5"/>
      <c r="J117">
        <f t="shared" si="2"/>
        <v>-6.39873E-4</v>
      </c>
      <c r="K117" s="5">
        <f t="shared" si="3"/>
        <v>83.849041769041776</v>
      </c>
    </row>
    <row r="118" spans="1:11" x14ac:dyDescent="0.2">
      <c r="A118" s="4">
        <v>0.35</v>
      </c>
      <c r="B118" s="4">
        <v>1.5371759999999999E-3</v>
      </c>
      <c r="C118" s="5"/>
      <c r="J118">
        <f t="shared" si="2"/>
        <v>-5.380115999999999E-4</v>
      </c>
      <c r="K118" s="5">
        <f t="shared" si="3"/>
        <v>75.536904176904173</v>
      </c>
    </row>
    <row r="119" spans="1:11" x14ac:dyDescent="0.2">
      <c r="A119" s="4">
        <v>0.32500000000000001</v>
      </c>
      <c r="B119" s="4">
        <v>1.37531E-3</v>
      </c>
      <c r="C119" s="5"/>
      <c r="J119">
        <f t="shared" si="2"/>
        <v>-4.4697575000000005E-4</v>
      </c>
      <c r="K119" s="5">
        <f t="shared" si="3"/>
        <v>67.58280098280099</v>
      </c>
    </row>
    <row r="120" spans="1:11" x14ac:dyDescent="0.2">
      <c r="A120" s="4">
        <v>0.3</v>
      </c>
      <c r="B120" s="4">
        <v>1.2202859999999999E-3</v>
      </c>
      <c r="C120" s="5"/>
      <c r="J120">
        <f t="shared" si="2"/>
        <v>-3.6608579999999994E-4</v>
      </c>
      <c r="K120" s="5">
        <f t="shared" si="3"/>
        <v>59.964914004914007</v>
      </c>
    </row>
    <row r="121" spans="1:11" x14ac:dyDescent="0.2">
      <c r="A121" s="4">
        <v>0.27500000000000002</v>
      </c>
      <c r="B121" s="4">
        <v>1.0729419999999999E-3</v>
      </c>
      <c r="C121" s="5"/>
      <c r="J121">
        <f t="shared" si="2"/>
        <v>-2.9505904999999999E-4</v>
      </c>
      <c r="K121" s="5">
        <f t="shared" si="3"/>
        <v>52.7244226044226</v>
      </c>
    </row>
    <row r="122" spans="1:11" x14ac:dyDescent="0.2">
      <c r="A122" s="4">
        <v>0.25</v>
      </c>
      <c r="B122" s="4">
        <v>9.3083049999999996E-4</v>
      </c>
      <c r="C122" s="5"/>
      <c r="J122">
        <f t="shared" si="2"/>
        <v>-2.3270762499999999E-4</v>
      </c>
      <c r="K122" s="5">
        <f t="shared" si="3"/>
        <v>45.741056511056513</v>
      </c>
    </row>
    <row r="123" spans="1:11" x14ac:dyDescent="0.2">
      <c r="A123" s="4">
        <v>0.22500000000000001</v>
      </c>
      <c r="B123" s="4">
        <v>7.9988010000000003E-4</v>
      </c>
      <c r="C123" s="5"/>
      <c r="J123">
        <f t="shared" si="2"/>
        <v>-1.7997302250000001E-4</v>
      </c>
      <c r="K123" s="5">
        <f t="shared" si="3"/>
        <v>39.306147420147418</v>
      </c>
    </row>
    <row r="124" spans="1:11" x14ac:dyDescent="0.2">
      <c r="A124" s="4">
        <v>0.2</v>
      </c>
      <c r="B124" s="4">
        <v>6.7735340000000003E-4</v>
      </c>
      <c r="C124" s="5"/>
      <c r="J124">
        <f t="shared" si="2"/>
        <v>-1.3547068000000002E-4</v>
      </c>
      <c r="K124" s="5">
        <f t="shared" si="3"/>
        <v>33.28517936117936</v>
      </c>
    </row>
    <row r="125" spans="1:11" x14ac:dyDescent="0.2">
      <c r="A125" s="4">
        <v>0.17499999999999999</v>
      </c>
      <c r="B125" s="4">
        <v>5.633856E-4</v>
      </c>
      <c r="C125" s="5"/>
      <c r="J125">
        <f t="shared" si="2"/>
        <v>-9.859248E-5</v>
      </c>
      <c r="K125" s="5">
        <f t="shared" si="3"/>
        <v>27.684796068796071</v>
      </c>
    </row>
    <row r="126" spans="1:11" x14ac:dyDescent="0.2">
      <c r="A126" s="4">
        <v>0.15</v>
      </c>
      <c r="B126" s="4">
        <v>4.5860950000000002E-4</v>
      </c>
      <c r="C126" s="5"/>
      <c r="J126">
        <f t="shared" si="2"/>
        <v>-6.8791424999999995E-5</v>
      </c>
      <c r="K126" s="5">
        <f t="shared" si="3"/>
        <v>22.536093366093365</v>
      </c>
    </row>
    <row r="127" spans="1:11" x14ac:dyDescent="0.2">
      <c r="A127" s="4">
        <v>0.125</v>
      </c>
      <c r="B127" s="4">
        <v>3.626864E-4</v>
      </c>
      <c r="C127" s="5"/>
      <c r="J127">
        <f t="shared" si="2"/>
        <v>-4.5335800000000001E-5</v>
      </c>
      <c r="K127" s="5">
        <f t="shared" si="3"/>
        <v>17.822427518427521</v>
      </c>
    </row>
    <row r="128" spans="1:11" x14ac:dyDescent="0.2">
      <c r="A128" s="4">
        <v>0.1</v>
      </c>
      <c r="B128" s="4">
        <v>2.7568360000000002E-4</v>
      </c>
      <c r="C128" s="5"/>
      <c r="J128">
        <f t="shared" si="2"/>
        <v>-2.7568360000000002E-5</v>
      </c>
      <c r="K128" s="5">
        <f t="shared" si="3"/>
        <v>13.547105651105653</v>
      </c>
    </row>
    <row r="129" spans="1:11" x14ac:dyDescent="0.2">
      <c r="A129" s="4">
        <v>7.4999999999999997E-2</v>
      </c>
      <c r="B129" s="4">
        <v>1.97159E-4</v>
      </c>
      <c r="C129" s="5"/>
      <c r="J129">
        <f t="shared" si="2"/>
        <v>-1.4786924999999999E-5</v>
      </c>
      <c r="K129" s="5">
        <f t="shared" si="3"/>
        <v>9.688402948402949</v>
      </c>
    </row>
    <row r="130" spans="1:11" x14ac:dyDescent="0.2">
      <c r="A130" s="4">
        <v>0.05</v>
      </c>
      <c r="B130" s="4">
        <v>1.2613460000000001E-4</v>
      </c>
      <c r="C130" s="5"/>
      <c r="J130">
        <f t="shared" si="2"/>
        <v>-6.3067300000000005E-6</v>
      </c>
      <c r="K130" s="5">
        <f t="shared" si="3"/>
        <v>6.1982604422604428</v>
      </c>
    </row>
    <row r="131" spans="1:11" x14ac:dyDescent="0.2">
      <c r="A131" s="4">
        <v>2.5000000000000001E-2</v>
      </c>
      <c r="B131" s="4">
        <v>6.1175140000000006E-5</v>
      </c>
      <c r="C131" s="5"/>
      <c r="J131">
        <f t="shared" si="2"/>
        <v>-1.5293785000000003E-6</v>
      </c>
      <c r="K131" s="5">
        <f t="shared" si="3"/>
        <v>3.0061493857493859</v>
      </c>
    </row>
    <row r="132" spans="1:11" x14ac:dyDescent="0.2">
      <c r="A132" s="4">
        <v>0</v>
      </c>
      <c r="B132" s="4">
        <v>5.5991100000000002E-7</v>
      </c>
      <c r="C132" s="5"/>
      <c r="J132">
        <f t="shared" si="2"/>
        <v>0</v>
      </c>
      <c r="K132" s="5">
        <f t="shared" si="3"/>
        <v>2.7514054054054056E-2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7" priority="1" stopIfTrue="1" operator="equal">
      <formula>0</formula>
    </cfRule>
  </conditionalFormatting>
  <conditionalFormatting sqref="E23:E24">
    <cfRule type="cellIs" dxfId="6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73</v>
      </c>
    </row>
    <row r="3" spans="1:16" x14ac:dyDescent="0.2">
      <c r="C3" s="1" t="s">
        <v>29</v>
      </c>
      <c r="D3" t="s">
        <v>73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-1.4573860000000001E-4</v>
      </c>
      <c r="C10" s="5"/>
      <c r="D10" s="1" t="s">
        <v>9</v>
      </c>
      <c r="E10" s="7">
        <f>-F10*1000/$D$7</f>
        <v>7.1616019656019656</v>
      </c>
      <c r="F10" s="3">
        <f>((INDEX(A10:B11,1,2)+INDEX(A10:B11,2,2))-((INDEX(A10:B11,1,2)-INDEX(A10:B11,2,2))/(INDEX(A10:B11,1,1)-INDEX(A10:B11,2,1))*(INDEX(A10:B11,1,1)+INDEX(A10:B11,2,1))))/2</f>
        <v>-1.4573860000000001E-4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-7.1616019656019656</v>
      </c>
      <c r="L10" s="1" t="s">
        <v>23</v>
      </c>
      <c r="M10" s="4" t="e">
        <f>MAX(E14:E15)/20</f>
        <v>#REF!</v>
      </c>
      <c r="N10" s="6">
        <f>-E10</f>
        <v>-7.1616019656019656</v>
      </c>
      <c r="O10" s="6">
        <f>-E11</f>
        <v>-6.9733759213759221</v>
      </c>
      <c r="P10" s="6">
        <f>-E12</f>
        <v>-7.5648894348894355</v>
      </c>
    </row>
    <row r="11" spans="1:16" x14ac:dyDescent="0.2">
      <c r="A11" s="4">
        <v>-2.5000000000000001E-2</v>
      </c>
      <c r="B11" s="4">
        <v>-3.026304E-4</v>
      </c>
      <c r="C11" s="5"/>
      <c r="D11" s="1" t="s">
        <v>10</v>
      </c>
      <c r="E11" s="7">
        <f>-F11*1000/$D$7</f>
        <v>6.9733759213759221</v>
      </c>
      <c r="F11" s="3">
        <f>((INDEX(A30:B87,MATCH(0,A30:A87,1),2)+INDEX(A30:B87,MATCH(0,A30:A87,1)+1,2))-((INDEX(A30:B87,MATCH(0,A30:A87,1),2)-INDEX(A30:B87,MATCH(0,A30:A87,1)+1,2))/(INDEX(A30:B87,MATCH(0,A30:A87,1),1)-INDEX(A30:B87,MATCH(0,A30:A87,1)+1,1))*(INDEX(A30:B87,MATCH(0,A30:A87,1),1)+INDEX(A30:B87,MATCH(0,A30:A87,1)+1,1))))/2</f>
        <v>-1.4190820000000001E-4</v>
      </c>
      <c r="G11" s="5" t="s">
        <v>125</v>
      </c>
      <c r="H11" t="s">
        <v>126</v>
      </c>
      <c r="J11">
        <f t="shared" si="0"/>
        <v>-7.5657600000000002E-6</v>
      </c>
      <c r="K11" s="5">
        <f t="shared" si="1"/>
        <v>-14.871272727272729</v>
      </c>
      <c r="L11" s="1"/>
      <c r="M11" s="4" t="e">
        <f>-MAX(E15:E16)/20</f>
        <v>#REF!</v>
      </c>
      <c r="N11" s="6">
        <f>-E10</f>
        <v>-7.1616019656019656</v>
      </c>
      <c r="O11" s="6">
        <f>-E11</f>
        <v>-6.9733759213759221</v>
      </c>
      <c r="P11" s="6">
        <f>-E12</f>
        <v>-7.5648894348894355</v>
      </c>
    </row>
    <row r="12" spans="1:16" x14ac:dyDescent="0.2">
      <c r="A12" s="4">
        <v>-0.05</v>
      </c>
      <c r="B12" s="4">
        <v>-4.5511469999999997E-4</v>
      </c>
      <c r="C12" s="5"/>
      <c r="D12" s="1" t="s">
        <v>11</v>
      </c>
      <c r="E12" s="7">
        <f>-F12*1000/$D$7</f>
        <v>7.5648894348894355</v>
      </c>
      <c r="F12" s="3">
        <f>((INDEX(A123:B124,1,2)+INDEX(A123:B124,2,2))-((INDEX(A123:B124,1,2)-INDEX(A123:B124,2,2))/(INDEX(A123:B124,1,1)-INDEX(A123:B124,2,1))*(INDEX(A123:B124,1,1)+INDEX(A123:B124,2,1))))/2</f>
        <v>-1.5394550000000001E-4</v>
      </c>
      <c r="G12" t="s">
        <v>127</v>
      </c>
      <c r="H12" t="s">
        <v>128</v>
      </c>
      <c r="J12">
        <f t="shared" si="0"/>
        <v>-2.2755734999999999E-5</v>
      </c>
      <c r="K12" s="5">
        <f t="shared" si="1"/>
        <v>-22.364358722358723</v>
      </c>
      <c r="L12" s="1"/>
    </row>
    <row r="13" spans="1:16" x14ac:dyDescent="0.2">
      <c r="A13" s="4">
        <v>-7.4999999999999997E-2</v>
      </c>
      <c r="B13" s="4">
        <v>-6.1054809999999996E-4</v>
      </c>
      <c r="C13" s="5"/>
      <c r="E13" s="3" t="s">
        <v>53</v>
      </c>
      <c r="F13" s="5"/>
      <c r="J13">
        <f t="shared" si="0"/>
        <v>-4.5791107499999993E-5</v>
      </c>
      <c r="K13" s="5">
        <f t="shared" si="1"/>
        <v>-30.002363636363633</v>
      </c>
      <c r="L13" s="1" t="s">
        <v>24</v>
      </c>
      <c r="M13" s="6">
        <f>E14</f>
        <v>2.1548063100501769E-2</v>
      </c>
      <c r="N13" s="6">
        <f>-MAX(E10:E12)/15</f>
        <v>-0.50432596232596238</v>
      </c>
    </row>
    <row r="14" spans="1:16" x14ac:dyDescent="0.2">
      <c r="A14" s="4">
        <v>-0.1</v>
      </c>
      <c r="B14" s="4">
        <v>-7.6819870000000001E-4</v>
      </c>
      <c r="C14" s="5"/>
      <c r="D14" s="1" t="s">
        <v>12</v>
      </c>
      <c r="E14" s="7">
        <f>F14</f>
        <v>2.1548063100501769E-2</v>
      </c>
      <c r="F14">
        <f>((INDEX(A30:B87,MATCH(0,B30:B87,1),1)+INDEX(A30:B87,MATCH(0,B30:B87,1)+1,1))-((INDEX(A30:B87,MATCH(0,B30:B87,1),1)-INDEX(A30:B87,MATCH(0,B30:B87,1)+1,1))/(INDEX(A30:B87,MATCH(0,B30:B87,1),2)-INDEX(A30:B87,MATCH(0,B30:B87,1)+1,2))*(INDEX(A30:B87,MATCH(0,B30:B87,1),2)+INDEX(A30:B87,MATCH(0,B30:B87,1)+1,2))))/2</f>
        <v>2.1548063100501769E-2</v>
      </c>
      <c r="G14" s="5" t="s">
        <v>135</v>
      </c>
      <c r="H14" t="s">
        <v>136</v>
      </c>
      <c r="J14">
        <f t="shared" si="0"/>
        <v>-7.6819870000000004E-5</v>
      </c>
      <c r="K14" s="5">
        <f t="shared" si="1"/>
        <v>-37.749321867321868</v>
      </c>
      <c r="L14" s="1"/>
      <c r="M14">
        <f>E14</f>
        <v>2.1548063100501769E-2</v>
      </c>
      <c r="N14" s="6">
        <f>MAX(E10:E12)/15</f>
        <v>0.50432596232596238</v>
      </c>
    </row>
    <row r="15" spans="1:16" x14ac:dyDescent="0.2">
      <c r="A15" s="4">
        <v>-0.125</v>
      </c>
      <c r="B15" s="4">
        <v>-9.3045020000000005E-4</v>
      </c>
      <c r="C15" s="5"/>
      <c r="D15" s="1" t="s">
        <v>13</v>
      </c>
      <c r="E15" s="3" t="e">
        <f>F15</f>
        <v>#REF!</v>
      </c>
      <c r="F15" t="e">
        <f>((INDEX(A87:B122,MATCH(0,B87:B122,-1),1)+INDEX(A87:B122,MATCH(0,B87:B122,-1)+1,1))-((INDEX(A87:B122,MATCH(0,B87:B122,-1),1)-INDEX(A87:B122,MATCH(0,B87:B122,-1)+1,1))/(INDEX(A87:B122,MATCH(0,B87:B122,-1),2)-INDEX(A87:B122,MATCH(0,B87:B122,-1)+1,2))*(INDEX(A87:B122,MATCH(0,B87:B122,-1),2)+INDEX(A87:B122,MATCH(0,B87:B122,-1)+1,2))))/2</f>
        <v>#REF!</v>
      </c>
      <c r="G15" s="5" t="s">
        <v>131</v>
      </c>
      <c r="H15" t="s">
        <v>132</v>
      </c>
      <c r="J15">
        <f t="shared" si="0"/>
        <v>-1.1630627500000001E-4</v>
      </c>
      <c r="K15" s="5">
        <f t="shared" si="1"/>
        <v>-45.72236855036855</v>
      </c>
      <c r="L15" s="1"/>
      <c r="M15" s="6" t="e">
        <f>E15</f>
        <v>#REF!</v>
      </c>
      <c r="N15" s="6">
        <f>-MAX(E10:E12)/15</f>
        <v>-0.50432596232596238</v>
      </c>
    </row>
    <row r="16" spans="1:16" x14ac:dyDescent="0.2">
      <c r="A16" s="4">
        <v>-0.15</v>
      </c>
      <c r="B16" s="4">
        <v>-1.0964309999999999E-3</v>
      </c>
      <c r="C16" s="5"/>
      <c r="E16" s="3"/>
      <c r="J16">
        <f t="shared" si="0"/>
        <v>-1.6446464999999999E-4</v>
      </c>
      <c r="K16" s="5">
        <f t="shared" si="1"/>
        <v>-53.878673218673214</v>
      </c>
      <c r="L16" s="1"/>
      <c r="M16" t="e">
        <f>E15</f>
        <v>#REF!</v>
      </c>
      <c r="N16" s="6">
        <f>MAX(E10:E12)/15</f>
        <v>0.50432596232596238</v>
      </c>
    </row>
    <row r="17" spans="1:19" x14ac:dyDescent="0.2">
      <c r="A17" s="4">
        <v>-0.17499999999999999</v>
      </c>
      <c r="B17" s="4">
        <v>-1.27009E-3</v>
      </c>
      <c r="C17" s="25"/>
      <c r="D17" s="1" t="s">
        <v>14</v>
      </c>
      <c r="E17" s="9">
        <f>F17</f>
        <v>0</v>
      </c>
      <c r="F17">
        <f>(-1)*MAX(J30:J87)/F11/E14</f>
        <v>0</v>
      </c>
      <c r="G17" t="s">
        <v>133</v>
      </c>
      <c r="J17">
        <f t="shared" si="0"/>
        <v>-2.2226574999999999E-4</v>
      </c>
      <c r="K17" s="5">
        <f t="shared" si="1"/>
        <v>-62.412285012285011</v>
      </c>
      <c r="L17" s="1"/>
      <c r="N17" s="6"/>
    </row>
    <row r="18" spans="1:19" x14ac:dyDescent="0.2">
      <c r="A18" s="4">
        <v>-0.2</v>
      </c>
      <c r="B18" s="4">
        <v>-1.4496069999999999E-3</v>
      </c>
      <c r="C18" s="25"/>
      <c r="D18" s="1" t="s">
        <v>15</v>
      </c>
      <c r="E18" s="9" t="e">
        <f>F18</f>
        <v>#REF!</v>
      </c>
      <c r="F18" t="e">
        <f>(-1)*MAX(J87:J122)/F12/E15</f>
        <v>#REF!</v>
      </c>
      <c r="G18" t="s">
        <v>129</v>
      </c>
      <c r="J18">
        <f t="shared" si="0"/>
        <v>-2.8992139999999998E-4</v>
      </c>
      <c r="K18" s="5">
        <f t="shared" si="1"/>
        <v>-71.233759213759214</v>
      </c>
      <c r="L18" s="1" t="s">
        <v>25</v>
      </c>
      <c r="M18" s="5">
        <v>0</v>
      </c>
      <c r="N18" s="5">
        <f>INDEX(K30:K87,MATCH(MAX(J30:J87),J30:J87,0),1)</f>
        <v>-6.9733759213759221</v>
      </c>
      <c r="O18" s="27"/>
      <c r="P18" s="27" t="s">
        <v>138</v>
      </c>
      <c r="Q18" s="28"/>
      <c r="R18" s="28"/>
      <c r="S18" s="28"/>
    </row>
    <row r="19" spans="1:19" x14ac:dyDescent="0.2">
      <c r="A19" s="4">
        <v>-0.22500000000000001</v>
      </c>
      <c r="B19" s="4">
        <v>-1.6329649999999999E-3</v>
      </c>
      <c r="C19" s="25"/>
      <c r="D19" s="1"/>
      <c r="J19">
        <f t="shared" si="0"/>
        <v>-3.6741712499999997E-4</v>
      </c>
      <c r="K19" s="5">
        <f t="shared" si="1"/>
        <v>-80.24398034398034</v>
      </c>
      <c r="L19" s="1"/>
      <c r="M19" s="5">
        <f>INDEX(A30:A87,MATCH(MAX(J30:J87),J30:J87,0),1)</f>
        <v>0</v>
      </c>
      <c r="N19" s="5">
        <f>INDEX(K30:K87,MATCH(MAX(J30:J87),J30:J87,0),1)</f>
        <v>-6.9733759213759221</v>
      </c>
      <c r="O19" s="27" t="s">
        <v>137</v>
      </c>
      <c r="P19" s="27" t="s">
        <v>138</v>
      </c>
      <c r="Q19" s="28"/>
      <c r="R19" s="28"/>
      <c r="S19" s="28"/>
    </row>
    <row r="20" spans="1:19" x14ac:dyDescent="0.2">
      <c r="A20" s="4">
        <v>-0.25</v>
      </c>
      <c r="B20" s="4">
        <v>-1.825082E-3</v>
      </c>
      <c r="C20" s="25"/>
      <c r="D20" s="1" t="s">
        <v>16</v>
      </c>
      <c r="E20" s="8">
        <f>F20</f>
        <v>0</v>
      </c>
      <c r="F20">
        <f>MAX(J30:J87)/D5/D7*1000</f>
        <v>0</v>
      </c>
      <c r="G20" t="s">
        <v>134</v>
      </c>
      <c r="J20">
        <f t="shared" si="0"/>
        <v>-4.562705E-4</v>
      </c>
      <c r="K20" s="5">
        <f t="shared" si="1"/>
        <v>-89.684619164619164</v>
      </c>
      <c r="M20" s="5">
        <f>INDEX(A30:A87,MATCH(MAX(J30:J87),J30:J87,0),1)</f>
        <v>0</v>
      </c>
      <c r="N20" s="5">
        <v>0</v>
      </c>
      <c r="O20" s="27" t="s">
        <v>137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-2.0220889999999999E-3</v>
      </c>
      <c r="C21" s="25"/>
      <c r="D21" s="1" t="s">
        <v>17</v>
      </c>
      <c r="E21" s="8">
        <f>F21</f>
        <v>-3.5292678132678138E-3</v>
      </c>
      <c r="F21">
        <f>MAX(J87:J122)/D5/D7*1000</f>
        <v>-3.5292678132678138E-3</v>
      </c>
      <c r="G21" t="s">
        <v>130</v>
      </c>
      <c r="J21">
        <f t="shared" si="0"/>
        <v>-5.5607447499999999E-4</v>
      </c>
      <c r="K21" s="5">
        <f t="shared" si="1"/>
        <v>-99.365552825552811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-2.223732E-3</v>
      </c>
      <c r="C22" s="5"/>
      <c r="J22">
        <f t="shared" si="0"/>
        <v>-6.6711959999999997E-4</v>
      </c>
      <c r="K22" s="5">
        <f t="shared" si="1"/>
        <v>-109.27429975429976</v>
      </c>
      <c r="M22" s="5">
        <v>0</v>
      </c>
      <c r="N22" s="5">
        <f>INDEX(K87:K122,MATCH(MAX(J87:J122),J87:J122,0),1)</f>
        <v>7.0585356265356261</v>
      </c>
      <c r="O22" s="27"/>
      <c r="P22" s="27" t="s">
        <v>140</v>
      </c>
      <c r="Q22" s="28"/>
      <c r="R22" s="28"/>
      <c r="S22" s="28"/>
    </row>
    <row r="23" spans="1:19" x14ac:dyDescent="0.2">
      <c r="A23" s="4">
        <v>-0.32500000000000001</v>
      </c>
      <c r="B23" s="4">
        <v>-2.4338519999999998E-3</v>
      </c>
      <c r="C23" s="5"/>
      <c r="D23" s="1" t="s">
        <v>43</v>
      </c>
      <c r="E23" s="24">
        <f>E11*E14*E17/D5-E20</f>
        <v>0</v>
      </c>
      <c r="J23">
        <f t="shared" si="0"/>
        <v>-7.9100189999999993E-4</v>
      </c>
      <c r="K23" s="5">
        <f t="shared" si="1"/>
        <v>-119.59960687960688</v>
      </c>
      <c r="M23" s="5">
        <f>INDEX(A87:A122,MATCH(MAX(J87:J122),J87:J122,0),1)</f>
        <v>0.05</v>
      </c>
      <c r="N23" s="5">
        <f>INDEX(K87:K122,MATCH(MAX(J87:J122),J87:J122,0),1)</f>
        <v>7.0585356265356261</v>
      </c>
      <c r="O23" s="27" t="s">
        <v>139</v>
      </c>
      <c r="P23" s="27" t="s">
        <v>140</v>
      </c>
      <c r="Q23" s="28"/>
      <c r="R23" s="28"/>
      <c r="S23" s="28"/>
    </row>
    <row r="24" spans="1:19" x14ac:dyDescent="0.2">
      <c r="A24" s="4">
        <v>-0.35</v>
      </c>
      <c r="B24" s="4">
        <v>-2.6461879999999998E-3</v>
      </c>
      <c r="C24" s="5"/>
      <c r="E24" s="24" t="e">
        <f>E12*E15*E18/D5-E21</f>
        <v>#REF!</v>
      </c>
      <c r="J24">
        <f t="shared" si="0"/>
        <v>-9.261657999999999E-4</v>
      </c>
      <c r="K24" s="5">
        <f t="shared" si="1"/>
        <v>-130.03380835380835</v>
      </c>
      <c r="M24" s="5">
        <f>INDEX(A87:A122,MATCH(MAX(J87:J122),J87:J122,0),1)</f>
        <v>0.05</v>
      </c>
      <c r="N24" s="5">
        <v>0</v>
      </c>
      <c r="O24" s="27" t="s">
        <v>139</v>
      </c>
      <c r="P24" s="27"/>
      <c r="Q24" s="28"/>
      <c r="R24" s="28"/>
      <c r="S24" s="28"/>
    </row>
    <row r="25" spans="1:19" x14ac:dyDescent="0.2">
      <c r="A25" s="4">
        <v>-0.375</v>
      </c>
      <c r="B25" s="4">
        <v>-2.862173E-3</v>
      </c>
      <c r="C25" s="26"/>
      <c r="J25">
        <f t="shared" si="0"/>
        <v>-1.0733148750000001E-3</v>
      </c>
      <c r="K25" s="5">
        <f t="shared" si="1"/>
        <v>-140.64732186732186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-3.0857609999999998E-3</v>
      </c>
      <c r="C26" s="5"/>
      <c r="D26" s="1" t="s">
        <v>49</v>
      </c>
      <c r="E26" s="29">
        <f>MIN(A10:A124)</f>
        <v>-0.5</v>
      </c>
      <c r="F26" s="29" t="s">
        <v>50</v>
      </c>
      <c r="G26" s="29">
        <f>MAX(A10:A124)</f>
        <v>0.9</v>
      </c>
      <c r="J26">
        <f t="shared" si="0"/>
        <v>-1.2343044E-3</v>
      </c>
      <c r="K26" s="5">
        <f t="shared" si="1"/>
        <v>-151.63444717444716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-3.3140489999999999E-3</v>
      </c>
      <c r="C27" s="5"/>
      <c r="D27" s="1" t="s">
        <v>51</v>
      </c>
      <c r="E27" s="7">
        <f>MATCH(-0.5,A1:A124,0)</f>
        <v>30</v>
      </c>
      <c r="F27" s="7" t="s">
        <v>52</v>
      </c>
      <c r="G27" s="7">
        <f>MATCH(0.9,A1:A124,0)</f>
        <v>87</v>
      </c>
      <c r="J27">
        <f t="shared" si="0"/>
        <v>-1.4084708249999999E-3</v>
      </c>
      <c r="K27" s="5">
        <f t="shared" si="1"/>
        <v>-162.85253071253069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-3.54696E-3</v>
      </c>
      <c r="C28" s="5"/>
      <c r="J28">
        <f t="shared" si="0"/>
        <v>-1.5961320000000001E-3</v>
      </c>
      <c r="K28" s="5">
        <f t="shared" si="1"/>
        <v>-174.29778869778869</v>
      </c>
    </row>
    <row r="29" spans="1:19" x14ac:dyDescent="0.2">
      <c r="A29" s="4">
        <v>-0.47499999999999998</v>
      </c>
      <c r="B29" s="4">
        <v>-3.783102E-3</v>
      </c>
      <c r="C29" s="5"/>
      <c r="J29">
        <f t="shared" si="0"/>
        <v>-1.7969734499999998E-3</v>
      </c>
      <c r="K29" s="5">
        <f t="shared" si="1"/>
        <v>-185.90181818181819</v>
      </c>
    </row>
    <row r="30" spans="1:19" x14ac:dyDescent="0.2">
      <c r="A30" s="4">
        <v>-0.5</v>
      </c>
      <c r="B30" s="4">
        <v>-4.0245150000000002E-3</v>
      </c>
      <c r="C30" s="5"/>
      <c r="J30">
        <f t="shared" si="0"/>
        <v>-2.0122575000000001E-3</v>
      </c>
      <c r="K30" s="5">
        <f t="shared" si="1"/>
        <v>-197.76486486486488</v>
      </c>
    </row>
    <row r="31" spans="1:19" x14ac:dyDescent="0.2">
      <c r="A31" s="4">
        <v>-0.5</v>
      </c>
      <c r="B31" s="4">
        <v>-4.032168E-3</v>
      </c>
      <c r="C31" s="5"/>
      <c r="J31">
        <f t="shared" si="0"/>
        <v>-2.016084E-3</v>
      </c>
      <c r="K31" s="5">
        <f t="shared" si="1"/>
        <v>-198.14093366093368</v>
      </c>
    </row>
    <row r="32" spans="1:19" x14ac:dyDescent="0.2">
      <c r="A32" s="4">
        <v>-0.47499999999999998</v>
      </c>
      <c r="B32" s="4">
        <v>-3.8004470000000002E-3</v>
      </c>
      <c r="C32" s="5"/>
      <c r="J32">
        <f t="shared" si="0"/>
        <v>-1.8052123250000001E-3</v>
      </c>
      <c r="K32" s="5">
        <f t="shared" si="1"/>
        <v>-186.75415233415234</v>
      </c>
    </row>
    <row r="33" spans="1:11" x14ac:dyDescent="0.2">
      <c r="A33" s="4">
        <v>-0.45</v>
      </c>
      <c r="B33" s="4">
        <v>-3.5697760000000002E-3</v>
      </c>
      <c r="C33" s="5"/>
      <c r="J33">
        <f t="shared" si="0"/>
        <v>-1.6063992000000002E-3</v>
      </c>
      <c r="K33" s="5">
        <f t="shared" si="1"/>
        <v>-175.41896805896806</v>
      </c>
    </row>
    <row r="34" spans="1:11" x14ac:dyDescent="0.2">
      <c r="A34" s="4">
        <v>-0.42499999999999999</v>
      </c>
      <c r="B34" s="4">
        <v>-3.3426710000000002E-3</v>
      </c>
      <c r="C34" s="5"/>
      <c r="J34">
        <f t="shared" si="0"/>
        <v>-1.4206351750000001E-3</v>
      </c>
      <c r="K34" s="5">
        <f t="shared" si="1"/>
        <v>-164.25901719901719</v>
      </c>
    </row>
    <row r="35" spans="1:11" x14ac:dyDescent="0.2">
      <c r="A35" s="4">
        <v>-0.4</v>
      </c>
      <c r="B35" s="4">
        <v>-3.1201100000000002E-3</v>
      </c>
      <c r="C35" s="5"/>
      <c r="J35">
        <f t="shared" si="0"/>
        <v>-1.2480440000000002E-3</v>
      </c>
      <c r="K35" s="5">
        <f t="shared" si="1"/>
        <v>-153.32235872235873</v>
      </c>
    </row>
    <row r="36" spans="1:11" x14ac:dyDescent="0.2">
      <c r="A36" s="4">
        <v>-0.375</v>
      </c>
      <c r="B36" s="4">
        <v>-2.8987079999999998E-3</v>
      </c>
      <c r="C36" s="5"/>
      <c r="J36">
        <f t="shared" si="0"/>
        <v>-1.0870154999999999E-3</v>
      </c>
      <c r="K36" s="5">
        <f t="shared" si="1"/>
        <v>-142.44265356265356</v>
      </c>
    </row>
    <row r="37" spans="1:11" x14ac:dyDescent="0.2">
      <c r="A37" s="4">
        <v>-0.35</v>
      </c>
      <c r="B37" s="4">
        <v>-2.684287E-3</v>
      </c>
      <c r="C37" s="5"/>
      <c r="J37">
        <f t="shared" si="0"/>
        <v>-9.3950044999999995E-4</v>
      </c>
      <c r="K37" s="5">
        <f t="shared" si="1"/>
        <v>-131.90599508599507</v>
      </c>
    </row>
    <row r="38" spans="1:11" x14ac:dyDescent="0.2">
      <c r="A38" s="4">
        <v>-0.32500000000000001</v>
      </c>
      <c r="B38" s="4">
        <v>-2.4733009999999998E-3</v>
      </c>
      <c r="C38" s="5"/>
      <c r="J38">
        <f t="shared" si="0"/>
        <v>-8.03822825E-4</v>
      </c>
      <c r="K38" s="5">
        <f t="shared" si="1"/>
        <v>-121.53813267813267</v>
      </c>
    </row>
    <row r="39" spans="1:11" x14ac:dyDescent="0.2">
      <c r="A39" s="4">
        <v>-0.3</v>
      </c>
      <c r="B39" s="4">
        <v>-2.2664569999999999E-3</v>
      </c>
      <c r="C39" s="5"/>
      <c r="J39">
        <f t="shared" si="0"/>
        <v>-6.7993709999999996E-4</v>
      </c>
      <c r="K39" s="5">
        <f t="shared" si="1"/>
        <v>-111.37380835380836</v>
      </c>
    </row>
    <row r="40" spans="1:11" x14ac:dyDescent="0.2">
      <c r="A40" s="4">
        <v>-0.27500000000000002</v>
      </c>
      <c r="B40" s="4">
        <v>-2.0637400000000001E-3</v>
      </c>
      <c r="C40" s="5"/>
      <c r="J40">
        <f t="shared" si="0"/>
        <v>-5.6752850000000004E-4</v>
      </c>
      <c r="K40" s="5">
        <f t="shared" si="1"/>
        <v>-101.41228501228503</v>
      </c>
    </row>
    <row r="41" spans="1:11" x14ac:dyDescent="0.2">
      <c r="A41" s="4">
        <v>-0.25</v>
      </c>
      <c r="B41" s="4">
        <v>-1.866171E-3</v>
      </c>
      <c r="C41" s="5"/>
      <c r="J41">
        <f t="shared" si="0"/>
        <v>-4.6654275E-4</v>
      </c>
      <c r="K41" s="5">
        <f t="shared" si="1"/>
        <v>-91.703734643734649</v>
      </c>
    </row>
    <row r="42" spans="1:11" x14ac:dyDescent="0.2">
      <c r="A42" s="4">
        <v>-0.22500000000000001</v>
      </c>
      <c r="B42" s="4">
        <v>-1.673307E-3</v>
      </c>
      <c r="C42" s="5"/>
      <c r="J42">
        <f t="shared" si="0"/>
        <v>-3.7649407499999998E-4</v>
      </c>
      <c r="K42" s="5">
        <f t="shared" si="1"/>
        <v>-82.226388206388194</v>
      </c>
    </row>
    <row r="43" spans="1:11" x14ac:dyDescent="0.2">
      <c r="A43" s="4">
        <v>-0.2</v>
      </c>
      <c r="B43" s="4">
        <v>-1.4873880000000001E-3</v>
      </c>
      <c r="C43" s="5"/>
      <c r="J43">
        <f t="shared" si="0"/>
        <v>-2.9747760000000003E-4</v>
      </c>
      <c r="K43" s="5">
        <f t="shared" si="1"/>
        <v>-73.090319410319424</v>
      </c>
    </row>
    <row r="44" spans="1:11" x14ac:dyDescent="0.2">
      <c r="A44" s="4">
        <v>-0.17499999999999999</v>
      </c>
      <c r="B44" s="4">
        <v>-1.30367E-3</v>
      </c>
      <c r="C44" s="5"/>
      <c r="J44">
        <f t="shared" si="0"/>
        <v>-2.2814225E-4</v>
      </c>
      <c r="K44" s="5">
        <f t="shared" si="1"/>
        <v>-64.062407862407866</v>
      </c>
    </row>
    <row r="45" spans="1:11" x14ac:dyDescent="0.2">
      <c r="A45" s="4">
        <v>-0.15</v>
      </c>
      <c r="B45" s="4">
        <v>-1.1261520000000001E-3</v>
      </c>
      <c r="C45" s="5"/>
      <c r="J45">
        <f t="shared" si="0"/>
        <v>-1.6892280000000001E-4</v>
      </c>
      <c r="K45" s="5">
        <f t="shared" si="1"/>
        <v>-55.33916461916462</v>
      </c>
    </row>
    <row r="46" spans="1:11" x14ac:dyDescent="0.2">
      <c r="A46" s="4">
        <v>-0.125</v>
      </c>
      <c r="B46" s="4">
        <v>-9.5779610000000005E-4</v>
      </c>
      <c r="C46" s="5"/>
      <c r="J46">
        <f t="shared" si="0"/>
        <v>-1.1972451250000001E-4</v>
      </c>
      <c r="K46" s="5">
        <f t="shared" si="1"/>
        <v>-47.066147420147423</v>
      </c>
    </row>
    <row r="47" spans="1:11" x14ac:dyDescent="0.2">
      <c r="A47" s="4">
        <v>-0.1</v>
      </c>
      <c r="B47" s="4">
        <v>-7.8957820000000005E-4</v>
      </c>
      <c r="C47" s="5"/>
      <c r="J47">
        <f t="shared" si="0"/>
        <v>-7.8957820000000013E-5</v>
      </c>
      <c r="K47" s="5">
        <f t="shared" si="1"/>
        <v>-38.799911547911549</v>
      </c>
    </row>
    <row r="48" spans="1:11" x14ac:dyDescent="0.2">
      <c r="A48" s="4">
        <v>-7.4999999999999997E-2</v>
      </c>
      <c r="B48" s="4">
        <v>-6.2585310000000003E-4</v>
      </c>
      <c r="C48" s="5"/>
      <c r="J48">
        <f t="shared" si="0"/>
        <v>-4.6938982500000001E-5</v>
      </c>
      <c r="K48" s="5">
        <f t="shared" si="1"/>
        <v>-30.754452088452091</v>
      </c>
    </row>
    <row r="49" spans="1:11" x14ac:dyDescent="0.2">
      <c r="A49" s="4">
        <v>-0.05</v>
      </c>
      <c r="B49" s="4">
        <v>-4.6447710000000001E-4</v>
      </c>
      <c r="C49" s="5"/>
      <c r="J49">
        <f t="shared" si="0"/>
        <v>-2.3223855000000003E-5</v>
      </c>
      <c r="K49" s="5">
        <f t="shared" si="1"/>
        <v>-22.82442751842752</v>
      </c>
    </row>
    <row r="50" spans="1:11" x14ac:dyDescent="0.2">
      <c r="A50" s="4">
        <v>-2.5000000000000001E-2</v>
      </c>
      <c r="B50" s="4">
        <v>-3.0531869999999997E-4</v>
      </c>
      <c r="C50" s="5"/>
      <c r="J50">
        <f t="shared" si="0"/>
        <v>-7.632967499999999E-6</v>
      </c>
      <c r="K50" s="5">
        <f t="shared" si="1"/>
        <v>-15.003375921375921</v>
      </c>
    </row>
    <row r="51" spans="1:11" x14ac:dyDescent="0.2">
      <c r="A51" s="4">
        <v>0</v>
      </c>
      <c r="B51" s="4">
        <v>-1.4190820000000001E-4</v>
      </c>
      <c r="C51" s="5"/>
      <c r="J51">
        <f t="shared" si="0"/>
        <v>0</v>
      </c>
      <c r="K51" s="5">
        <f t="shared" si="1"/>
        <v>-6.9733759213759221</v>
      </c>
    </row>
    <row r="52" spans="1:11" x14ac:dyDescent="0.2">
      <c r="A52" s="4">
        <v>2.5000000000000001E-2</v>
      </c>
      <c r="B52" s="4">
        <v>2.273328E-5</v>
      </c>
      <c r="C52" s="5"/>
      <c r="J52">
        <f t="shared" si="0"/>
        <v>-5.6833200000000006E-7</v>
      </c>
      <c r="K52" s="5">
        <f t="shared" si="1"/>
        <v>1.1171144963144963</v>
      </c>
    </row>
    <row r="53" spans="1:11" x14ac:dyDescent="0.2">
      <c r="A53" s="4">
        <v>0.05</v>
      </c>
      <c r="B53" s="4">
        <v>1.9268120000000001E-4</v>
      </c>
      <c r="C53" s="5"/>
      <c r="J53">
        <f t="shared" si="0"/>
        <v>-9.6340600000000004E-6</v>
      </c>
      <c r="K53" s="5">
        <f t="shared" si="1"/>
        <v>9.4683636363636356</v>
      </c>
    </row>
    <row r="54" spans="1:11" x14ac:dyDescent="0.2">
      <c r="A54" s="4">
        <v>7.4999999999999997E-2</v>
      </c>
      <c r="B54" s="4">
        <v>3.6983820000000001E-4</v>
      </c>
      <c r="C54" s="5"/>
      <c r="J54">
        <f t="shared" si="0"/>
        <v>-2.7737864999999998E-5</v>
      </c>
      <c r="K54" s="5">
        <f t="shared" si="1"/>
        <v>18.173867321867323</v>
      </c>
    </row>
    <row r="55" spans="1:11" x14ac:dyDescent="0.2">
      <c r="A55" s="4">
        <v>0.1</v>
      </c>
      <c r="B55" s="4">
        <v>5.5491109999999998E-4</v>
      </c>
      <c r="C55" s="5"/>
      <c r="J55">
        <f t="shared" si="0"/>
        <v>-5.5491110000000002E-5</v>
      </c>
      <c r="K55" s="5">
        <f t="shared" si="1"/>
        <v>27.268358722358723</v>
      </c>
    </row>
    <row r="56" spans="1:11" x14ac:dyDescent="0.2">
      <c r="A56" s="4">
        <v>0.125</v>
      </c>
      <c r="B56" s="4">
        <v>7.4993819999999997E-4</v>
      </c>
      <c r="C56" s="5"/>
      <c r="J56">
        <f t="shared" si="0"/>
        <v>-9.3742274999999997E-5</v>
      </c>
      <c r="K56" s="5">
        <f t="shared" si="1"/>
        <v>36.851999999999997</v>
      </c>
    </row>
    <row r="57" spans="1:11" x14ac:dyDescent="0.2">
      <c r="A57" s="4">
        <v>0.15</v>
      </c>
      <c r="B57" s="4">
        <v>9.5273869999999998E-4</v>
      </c>
      <c r="C57" s="5"/>
      <c r="J57">
        <f t="shared" si="0"/>
        <v>-1.4291080499999998E-4</v>
      </c>
      <c r="K57" s="5">
        <f t="shared" si="1"/>
        <v>46.81762653562653</v>
      </c>
    </row>
    <row r="58" spans="1:11" x14ac:dyDescent="0.2">
      <c r="A58" s="4">
        <v>0.17499999999999999</v>
      </c>
      <c r="B58" s="4">
        <v>1.1666090000000001E-3</v>
      </c>
      <c r="C58" s="5"/>
      <c r="J58">
        <f t="shared" si="0"/>
        <v>-2.0415657499999999E-4</v>
      </c>
      <c r="K58" s="5">
        <f t="shared" si="1"/>
        <v>57.327223587223585</v>
      </c>
    </row>
    <row r="59" spans="1:11" x14ac:dyDescent="0.2">
      <c r="A59" s="4">
        <v>0.2</v>
      </c>
      <c r="B59" s="4">
        <v>1.3879820000000001E-3</v>
      </c>
      <c r="C59" s="5"/>
      <c r="J59">
        <f t="shared" si="0"/>
        <v>-2.7759640000000004E-4</v>
      </c>
      <c r="K59" s="5">
        <f t="shared" si="1"/>
        <v>68.205503685503686</v>
      </c>
    </row>
    <row r="60" spans="1:11" x14ac:dyDescent="0.2">
      <c r="A60" s="4">
        <v>0.22500000000000001</v>
      </c>
      <c r="B60" s="4">
        <v>1.6169019999999999E-3</v>
      </c>
      <c r="C60" s="5"/>
      <c r="J60">
        <f t="shared" si="0"/>
        <v>-3.6380294999999998E-4</v>
      </c>
      <c r="K60" s="5">
        <f t="shared" si="1"/>
        <v>79.454643734643724</v>
      </c>
    </row>
    <row r="61" spans="1:11" x14ac:dyDescent="0.2">
      <c r="A61" s="4">
        <v>0.25</v>
      </c>
      <c r="B61" s="4">
        <v>1.8555150000000001E-3</v>
      </c>
      <c r="C61" s="5"/>
      <c r="J61">
        <f t="shared" si="0"/>
        <v>-4.6387875000000002E-4</v>
      </c>
      <c r="K61" s="5">
        <f t="shared" si="1"/>
        <v>91.180098280098278</v>
      </c>
    </row>
    <row r="62" spans="1:11" x14ac:dyDescent="0.2">
      <c r="A62" s="4">
        <v>0.27500000000000002</v>
      </c>
      <c r="B62" s="4">
        <v>2.1013149999999999E-3</v>
      </c>
      <c r="C62" s="5"/>
      <c r="J62">
        <f t="shared" si="0"/>
        <v>-5.7786162500000004E-4</v>
      </c>
      <c r="K62" s="5">
        <f t="shared" si="1"/>
        <v>103.25872235872237</v>
      </c>
    </row>
    <row r="63" spans="1:11" x14ac:dyDescent="0.2">
      <c r="A63" s="4">
        <v>0.3</v>
      </c>
      <c r="B63" s="4">
        <v>2.355902E-3</v>
      </c>
      <c r="C63" s="5"/>
      <c r="J63">
        <f t="shared" si="0"/>
        <v>-7.067706E-4</v>
      </c>
      <c r="K63" s="5">
        <f t="shared" si="1"/>
        <v>115.76914004914005</v>
      </c>
    </row>
    <row r="64" spans="1:11" x14ac:dyDescent="0.2">
      <c r="A64" s="4">
        <v>0.32500000000000001</v>
      </c>
      <c r="B64" s="4">
        <v>2.6180209999999999E-3</v>
      </c>
      <c r="C64" s="5"/>
      <c r="J64">
        <f t="shared" si="0"/>
        <v>-8.5085682499999994E-4</v>
      </c>
      <c r="K64" s="5">
        <f t="shared" si="1"/>
        <v>128.64968058968057</v>
      </c>
    </row>
    <row r="65" spans="1:11" x14ac:dyDescent="0.2">
      <c r="A65" s="4">
        <v>0.35</v>
      </c>
      <c r="B65" s="4">
        <v>2.887452E-3</v>
      </c>
      <c r="C65" s="5"/>
      <c r="J65">
        <f t="shared" si="0"/>
        <v>-1.0106081999999999E-3</v>
      </c>
      <c r="K65" s="5">
        <f t="shared" si="1"/>
        <v>141.88953316953317</v>
      </c>
    </row>
    <row r="66" spans="1:11" x14ac:dyDescent="0.2">
      <c r="A66" s="4">
        <v>0.375</v>
      </c>
      <c r="B66" s="4">
        <v>3.1621689999999998E-3</v>
      </c>
      <c r="C66" s="5"/>
      <c r="J66">
        <f t="shared" si="0"/>
        <v>-1.185813375E-3</v>
      </c>
      <c r="K66" s="5">
        <f t="shared" si="1"/>
        <v>155.38914004914005</v>
      </c>
    </row>
    <row r="67" spans="1:11" x14ac:dyDescent="0.2">
      <c r="A67" s="4">
        <v>0.4</v>
      </c>
      <c r="B67" s="4">
        <v>3.4438509999999999E-3</v>
      </c>
      <c r="C67" s="5"/>
      <c r="J67">
        <f t="shared" si="0"/>
        <v>-1.3775404000000002E-3</v>
      </c>
      <c r="K67" s="5">
        <f t="shared" si="1"/>
        <v>169.23100737100737</v>
      </c>
    </row>
    <row r="68" spans="1:11" x14ac:dyDescent="0.2">
      <c r="A68" s="4">
        <v>0.42499999999999999</v>
      </c>
      <c r="B68" s="4">
        <v>3.731027E-3</v>
      </c>
      <c r="C68" s="5"/>
      <c r="J68">
        <f t="shared" si="0"/>
        <v>-1.5856864750000001E-3</v>
      </c>
      <c r="K68" s="5">
        <f t="shared" si="1"/>
        <v>183.34285012285014</v>
      </c>
    </row>
    <row r="69" spans="1:11" x14ac:dyDescent="0.2">
      <c r="A69" s="4">
        <v>0.45</v>
      </c>
      <c r="B69" s="4">
        <v>4.0253590000000001E-3</v>
      </c>
      <c r="C69" s="5"/>
      <c r="J69">
        <f t="shared" si="0"/>
        <v>-1.8114115500000002E-3</v>
      </c>
      <c r="K69" s="5">
        <f t="shared" si="1"/>
        <v>197.80633906633906</v>
      </c>
    </row>
    <row r="70" spans="1:11" x14ac:dyDescent="0.2">
      <c r="A70" s="4">
        <v>0.47499999999999998</v>
      </c>
      <c r="B70" s="4">
        <v>4.3236680000000001E-3</v>
      </c>
      <c r="C70" s="5"/>
      <c r="J70">
        <f t="shared" si="0"/>
        <v>-2.0537423E-3</v>
      </c>
      <c r="K70" s="5">
        <f t="shared" si="1"/>
        <v>212.46525798525801</v>
      </c>
    </row>
    <row r="71" spans="1:11" x14ac:dyDescent="0.2">
      <c r="A71" s="4">
        <v>0.5</v>
      </c>
      <c r="B71" s="4">
        <v>4.6260329999999999E-3</v>
      </c>
      <c r="C71" s="5"/>
      <c r="J71">
        <f t="shared" si="0"/>
        <v>-2.3130164999999999E-3</v>
      </c>
      <c r="K71" s="5">
        <f t="shared" si="1"/>
        <v>227.32348894348891</v>
      </c>
    </row>
    <row r="72" spans="1:11" x14ac:dyDescent="0.2">
      <c r="A72" s="4">
        <v>0.52500000000000002</v>
      </c>
      <c r="B72" s="4">
        <v>4.9322560000000003E-3</v>
      </c>
      <c r="C72" s="5"/>
      <c r="J72">
        <f t="shared" si="0"/>
        <v>-2.5894344000000004E-3</v>
      </c>
      <c r="K72" s="5">
        <f t="shared" si="1"/>
        <v>242.37130221130224</v>
      </c>
    </row>
    <row r="73" spans="1:11" x14ac:dyDescent="0.2">
      <c r="A73" s="4">
        <v>0.55000000000000004</v>
      </c>
      <c r="B73" s="4">
        <v>5.2452729999999999E-3</v>
      </c>
      <c r="C73" s="5"/>
      <c r="J73">
        <f t="shared" si="0"/>
        <v>-2.8849001500000004E-3</v>
      </c>
      <c r="K73" s="5">
        <f t="shared" si="1"/>
        <v>257.752972972973</v>
      </c>
    </row>
    <row r="74" spans="1:11" x14ac:dyDescent="0.2">
      <c r="A74" s="4">
        <v>0.57499999999999996</v>
      </c>
      <c r="B74" s="4">
        <v>5.5636390000000004E-3</v>
      </c>
      <c r="C74" s="5"/>
      <c r="J74">
        <f t="shared" ref="J74:J137" si="2">-(B74*A74)</f>
        <v>-3.1990924250000002E-3</v>
      </c>
      <c r="K74" s="5">
        <f t="shared" ref="K74:K137" si="3">B74*1000/$D$7</f>
        <v>273.39749385749388</v>
      </c>
    </row>
    <row r="75" spans="1:11" x14ac:dyDescent="0.2">
      <c r="A75" s="4">
        <v>0.6</v>
      </c>
      <c r="B75" s="4">
        <v>5.8857759999999997E-3</v>
      </c>
      <c r="C75" s="5"/>
      <c r="J75">
        <f t="shared" si="2"/>
        <v>-3.5314655999999995E-3</v>
      </c>
      <c r="K75" s="5">
        <f t="shared" si="3"/>
        <v>289.22732186732185</v>
      </c>
    </row>
    <row r="76" spans="1:11" x14ac:dyDescent="0.2">
      <c r="A76" s="4">
        <v>0.625</v>
      </c>
      <c r="B76" s="4">
        <v>6.213199E-3</v>
      </c>
      <c r="C76" s="5"/>
      <c r="J76">
        <f t="shared" si="2"/>
        <v>-3.8832493749999999E-3</v>
      </c>
      <c r="K76" s="5">
        <f t="shared" si="3"/>
        <v>305.31690417690419</v>
      </c>
    </row>
    <row r="77" spans="1:11" x14ac:dyDescent="0.2">
      <c r="A77" s="4">
        <v>0.65</v>
      </c>
      <c r="B77" s="4">
        <v>6.5428800000000001E-3</v>
      </c>
      <c r="C77" s="5"/>
      <c r="J77">
        <f t="shared" si="2"/>
        <v>-4.2528720000000004E-3</v>
      </c>
      <c r="K77" s="5">
        <f t="shared" si="3"/>
        <v>321.51744471744473</v>
      </c>
    </row>
    <row r="78" spans="1:11" x14ac:dyDescent="0.2">
      <c r="A78" s="4">
        <v>0.67500000000000004</v>
      </c>
      <c r="B78" s="4">
        <v>6.8780489999999998E-3</v>
      </c>
      <c r="C78" s="5"/>
      <c r="J78">
        <f t="shared" si="2"/>
        <v>-4.642683075E-3</v>
      </c>
      <c r="K78" s="5">
        <f t="shared" si="3"/>
        <v>337.98766584766582</v>
      </c>
    </row>
    <row r="79" spans="1:11" x14ac:dyDescent="0.2">
      <c r="A79" s="4">
        <v>0.7</v>
      </c>
      <c r="B79" s="4">
        <v>7.2162090000000003E-3</v>
      </c>
      <c r="C79" s="5"/>
      <c r="J79">
        <f t="shared" si="2"/>
        <v>-5.0513462999999996E-3</v>
      </c>
      <c r="K79" s="5">
        <f t="shared" si="3"/>
        <v>354.60486486486485</v>
      </c>
    </row>
    <row r="80" spans="1:11" x14ac:dyDescent="0.2">
      <c r="A80" s="4">
        <v>0.72499999999999998</v>
      </c>
      <c r="B80" s="4">
        <v>7.5579339999999997E-3</v>
      </c>
      <c r="C80" s="5"/>
      <c r="J80">
        <f t="shared" si="2"/>
        <v>-5.4795021499999992E-3</v>
      </c>
      <c r="K80" s="5">
        <f t="shared" si="3"/>
        <v>371.39724815724816</v>
      </c>
    </row>
    <row r="81" spans="1:11" x14ac:dyDescent="0.2">
      <c r="A81" s="4">
        <v>0.75</v>
      </c>
      <c r="B81" s="4">
        <v>7.9059179999999996E-3</v>
      </c>
      <c r="C81" s="5"/>
      <c r="J81">
        <f t="shared" si="2"/>
        <v>-5.9294385000000002E-3</v>
      </c>
      <c r="K81" s="5">
        <f t="shared" si="3"/>
        <v>388.49719901719902</v>
      </c>
    </row>
    <row r="82" spans="1:11" x14ac:dyDescent="0.2">
      <c r="A82" s="4">
        <v>0.77500000000000002</v>
      </c>
      <c r="B82" s="4">
        <v>8.2542529999999996E-3</v>
      </c>
      <c r="C82" s="5"/>
      <c r="J82">
        <f t="shared" si="2"/>
        <v>-6.3970460750000001E-3</v>
      </c>
      <c r="K82" s="5">
        <f t="shared" si="3"/>
        <v>405.61439803439805</v>
      </c>
    </row>
    <row r="83" spans="1:11" x14ac:dyDescent="0.2">
      <c r="A83" s="4">
        <v>0.8</v>
      </c>
      <c r="B83" s="4">
        <v>8.6073290000000004E-3</v>
      </c>
      <c r="C83" s="5"/>
      <c r="J83">
        <f t="shared" si="2"/>
        <v>-6.8858632000000008E-3</v>
      </c>
      <c r="K83" s="5">
        <f t="shared" si="3"/>
        <v>422.96457002457004</v>
      </c>
    </row>
    <row r="84" spans="1:11" x14ac:dyDescent="0.2">
      <c r="A84" s="4">
        <v>0.82499999999999996</v>
      </c>
      <c r="B84" s="4">
        <v>8.963726E-3</v>
      </c>
      <c r="C84" s="5"/>
      <c r="J84">
        <f t="shared" si="2"/>
        <v>-7.3950739499999999E-3</v>
      </c>
      <c r="K84" s="5">
        <f t="shared" si="3"/>
        <v>440.47793611793611</v>
      </c>
    </row>
    <row r="85" spans="1:11" x14ac:dyDescent="0.2">
      <c r="A85" s="4">
        <v>0.85</v>
      </c>
      <c r="B85" s="4">
        <v>9.3275000000000007E-3</v>
      </c>
      <c r="C85" s="5"/>
      <c r="J85">
        <f t="shared" si="2"/>
        <v>-7.9283749999999997E-3</v>
      </c>
      <c r="K85" s="5">
        <f t="shared" si="3"/>
        <v>458.3538083538084</v>
      </c>
    </row>
    <row r="86" spans="1:11" x14ac:dyDescent="0.2">
      <c r="A86" s="4">
        <v>0.875</v>
      </c>
      <c r="B86" s="4">
        <v>9.6947509999999997E-3</v>
      </c>
      <c r="C86" s="5"/>
      <c r="J86">
        <f t="shared" si="2"/>
        <v>-8.4829071249999995E-3</v>
      </c>
      <c r="K86" s="5">
        <f t="shared" si="3"/>
        <v>476.40054054054053</v>
      </c>
    </row>
    <row r="87" spans="1:11" x14ac:dyDescent="0.2">
      <c r="A87" s="4">
        <v>0.9</v>
      </c>
      <c r="B87" s="4">
        <v>1.000002E-2</v>
      </c>
      <c r="C87" s="5"/>
      <c r="J87">
        <f t="shared" si="2"/>
        <v>-9.0000180000000003E-3</v>
      </c>
      <c r="K87" s="5">
        <f t="shared" si="3"/>
        <v>491.40147420147417</v>
      </c>
    </row>
    <row r="88" spans="1:11" x14ac:dyDescent="0.2">
      <c r="A88" s="4">
        <v>0.9</v>
      </c>
      <c r="B88" s="4">
        <v>1.000002E-2</v>
      </c>
      <c r="C88" s="5"/>
      <c r="J88">
        <f t="shared" si="2"/>
        <v>-9.0000180000000003E-3</v>
      </c>
      <c r="K88" s="5">
        <f t="shared" si="3"/>
        <v>491.40147420147417</v>
      </c>
    </row>
    <row r="89" spans="1:11" x14ac:dyDescent="0.2">
      <c r="A89" s="4">
        <v>0.875</v>
      </c>
      <c r="B89" s="4">
        <v>9.6850110000000003E-3</v>
      </c>
      <c r="C89" s="5"/>
      <c r="J89">
        <f t="shared" si="2"/>
        <v>-8.4743846250000011E-3</v>
      </c>
      <c r="K89" s="5">
        <f t="shared" si="3"/>
        <v>475.92191646191651</v>
      </c>
    </row>
    <row r="90" spans="1:11" x14ac:dyDescent="0.2">
      <c r="A90" s="4">
        <v>0.85</v>
      </c>
      <c r="B90" s="4">
        <v>9.3081410000000007E-3</v>
      </c>
      <c r="C90" s="5"/>
      <c r="J90">
        <f t="shared" si="2"/>
        <v>-7.9119198500000008E-3</v>
      </c>
      <c r="K90" s="5">
        <f t="shared" si="3"/>
        <v>457.40250614250618</v>
      </c>
    </row>
    <row r="91" spans="1:11" x14ac:dyDescent="0.2">
      <c r="A91" s="4">
        <v>0.82499999999999996</v>
      </c>
      <c r="B91" s="4">
        <v>8.9387819999999993E-3</v>
      </c>
      <c r="C91" s="5"/>
      <c r="J91">
        <f t="shared" si="2"/>
        <v>-7.3744951499999994E-3</v>
      </c>
      <c r="K91" s="5">
        <f t="shared" si="3"/>
        <v>439.25218673218671</v>
      </c>
    </row>
    <row r="92" spans="1:11" x14ac:dyDescent="0.2">
      <c r="A92" s="4">
        <v>0.8</v>
      </c>
      <c r="B92" s="4">
        <v>8.5711750000000003E-3</v>
      </c>
      <c r="C92" s="5"/>
      <c r="J92">
        <f t="shared" si="2"/>
        <v>-6.8569400000000006E-3</v>
      </c>
      <c r="K92" s="5">
        <f t="shared" si="3"/>
        <v>421.1879606879607</v>
      </c>
    </row>
    <row r="93" spans="1:11" x14ac:dyDescent="0.2">
      <c r="A93" s="4">
        <v>0.77500000000000002</v>
      </c>
      <c r="B93" s="4">
        <v>8.211009E-3</v>
      </c>
      <c r="C93" s="5"/>
      <c r="J93">
        <f t="shared" si="2"/>
        <v>-6.3635319750000004E-3</v>
      </c>
      <c r="K93" s="5">
        <f t="shared" si="3"/>
        <v>403.4893857493858</v>
      </c>
    </row>
    <row r="94" spans="1:11" x14ac:dyDescent="0.2">
      <c r="A94" s="4">
        <v>0.75</v>
      </c>
      <c r="B94" s="4">
        <v>7.8512670000000003E-3</v>
      </c>
      <c r="C94" s="5"/>
      <c r="J94">
        <f t="shared" si="2"/>
        <v>-5.8884502499999998E-3</v>
      </c>
      <c r="K94" s="5">
        <f t="shared" si="3"/>
        <v>385.81164619164622</v>
      </c>
    </row>
    <row r="95" spans="1:11" x14ac:dyDescent="0.2">
      <c r="A95" s="4">
        <v>0.72499999999999998</v>
      </c>
      <c r="B95" s="4">
        <v>7.4947080000000001E-3</v>
      </c>
      <c r="C95" s="5"/>
      <c r="J95">
        <f t="shared" si="2"/>
        <v>-5.4336632999999997E-3</v>
      </c>
      <c r="K95" s="5">
        <f t="shared" si="3"/>
        <v>368.2903194103194</v>
      </c>
    </row>
    <row r="96" spans="1:11" x14ac:dyDescent="0.2">
      <c r="A96" s="4">
        <v>0.7</v>
      </c>
      <c r="B96" s="4">
        <v>7.1427720000000004E-3</v>
      </c>
      <c r="C96" s="5"/>
      <c r="J96">
        <f t="shared" si="2"/>
        <v>-4.9999403999999997E-3</v>
      </c>
      <c r="K96" s="5">
        <f t="shared" si="3"/>
        <v>350.99616707616713</v>
      </c>
    </row>
    <row r="97" spans="1:11" x14ac:dyDescent="0.2">
      <c r="A97" s="4">
        <v>0.67500000000000004</v>
      </c>
      <c r="B97" s="4">
        <v>6.7980740000000003E-3</v>
      </c>
      <c r="C97" s="5"/>
      <c r="J97">
        <f t="shared" si="2"/>
        <v>-4.5886999500000004E-3</v>
      </c>
      <c r="K97" s="5">
        <f t="shared" si="3"/>
        <v>334.05769041769042</v>
      </c>
    </row>
    <row r="98" spans="1:11" x14ac:dyDescent="0.2">
      <c r="A98" s="4">
        <v>0.65</v>
      </c>
      <c r="B98" s="4">
        <v>6.4525470000000003E-3</v>
      </c>
      <c r="C98" s="5"/>
      <c r="J98">
        <f t="shared" si="2"/>
        <v>-4.1941555500000002E-3</v>
      </c>
      <c r="K98" s="5">
        <f t="shared" si="3"/>
        <v>317.07847665847663</v>
      </c>
    </row>
    <row r="99" spans="1:11" x14ac:dyDescent="0.2">
      <c r="A99" s="4">
        <v>0.625</v>
      </c>
      <c r="B99" s="4">
        <v>6.111712E-3</v>
      </c>
      <c r="C99" s="5"/>
      <c r="J99">
        <f t="shared" si="2"/>
        <v>-3.8198199999999998E-3</v>
      </c>
      <c r="K99" s="5">
        <f t="shared" si="3"/>
        <v>300.32982800982802</v>
      </c>
    </row>
    <row r="100" spans="1:11" x14ac:dyDescent="0.2">
      <c r="A100" s="4">
        <v>0.6</v>
      </c>
      <c r="B100" s="4">
        <v>5.7767419999999996E-3</v>
      </c>
      <c r="C100" s="5"/>
      <c r="J100">
        <f t="shared" si="2"/>
        <v>-3.4660451999999997E-3</v>
      </c>
      <c r="K100" s="5">
        <f t="shared" si="3"/>
        <v>283.86938574938574</v>
      </c>
    </row>
    <row r="101" spans="1:11" x14ac:dyDescent="0.2">
      <c r="A101" s="4">
        <v>0.57499999999999996</v>
      </c>
      <c r="B101" s="4">
        <v>5.446383E-3</v>
      </c>
      <c r="C101" s="5"/>
      <c r="J101">
        <f t="shared" si="2"/>
        <v>-3.1316702249999996E-3</v>
      </c>
      <c r="K101" s="5">
        <f t="shared" si="3"/>
        <v>267.63552825552824</v>
      </c>
    </row>
    <row r="102" spans="1:11" x14ac:dyDescent="0.2">
      <c r="A102" s="4">
        <v>0.55000000000000004</v>
      </c>
      <c r="B102" s="4">
        <v>5.1201959999999996E-3</v>
      </c>
      <c r="C102" s="5"/>
      <c r="J102">
        <f t="shared" si="2"/>
        <v>-2.8161077999999998E-3</v>
      </c>
      <c r="K102" s="5">
        <f t="shared" si="3"/>
        <v>251.60668304668303</v>
      </c>
    </row>
    <row r="103" spans="1:11" x14ac:dyDescent="0.2">
      <c r="A103" s="4">
        <v>0.52500000000000002</v>
      </c>
      <c r="B103" s="4">
        <v>4.8007830000000003E-3</v>
      </c>
      <c r="C103" s="5"/>
      <c r="J103">
        <f t="shared" si="2"/>
        <v>-2.5204110750000003E-3</v>
      </c>
      <c r="K103" s="5">
        <f t="shared" si="3"/>
        <v>235.91071253071254</v>
      </c>
    </row>
    <row r="104" spans="1:11" x14ac:dyDescent="0.2">
      <c r="A104" s="4">
        <v>0.5</v>
      </c>
      <c r="B104" s="4">
        <v>4.4878000000000001E-3</v>
      </c>
      <c r="C104" s="5"/>
      <c r="J104">
        <f t="shared" si="2"/>
        <v>-2.2439000000000001E-3</v>
      </c>
      <c r="K104" s="5">
        <f t="shared" si="3"/>
        <v>220.53071253071252</v>
      </c>
    </row>
    <row r="105" spans="1:11" x14ac:dyDescent="0.2">
      <c r="A105" s="4">
        <v>0.47499999999999998</v>
      </c>
      <c r="B105" s="4">
        <v>4.1807739999999999E-3</v>
      </c>
      <c r="C105" s="5"/>
      <c r="J105">
        <f t="shared" si="2"/>
        <v>-1.9858676499999997E-3</v>
      </c>
      <c r="K105" s="5">
        <f t="shared" si="3"/>
        <v>205.44343980343979</v>
      </c>
    </row>
    <row r="106" spans="1:11" x14ac:dyDescent="0.2">
      <c r="A106" s="4">
        <v>0.45</v>
      </c>
      <c r="B106" s="4">
        <v>3.8805519999999998E-3</v>
      </c>
      <c r="C106" s="5"/>
      <c r="J106">
        <f t="shared" si="2"/>
        <v>-1.7462483999999999E-3</v>
      </c>
      <c r="K106" s="5">
        <f t="shared" si="3"/>
        <v>190.69051597051595</v>
      </c>
    </row>
    <row r="107" spans="1:11" x14ac:dyDescent="0.2">
      <c r="A107" s="4">
        <v>0.42499999999999999</v>
      </c>
      <c r="B107" s="4">
        <v>3.5847330000000001E-3</v>
      </c>
      <c r="C107" s="5"/>
      <c r="J107">
        <f t="shared" si="2"/>
        <v>-1.523511525E-3</v>
      </c>
      <c r="K107" s="5">
        <f t="shared" si="3"/>
        <v>176.15395577395577</v>
      </c>
    </row>
    <row r="108" spans="1:11" x14ac:dyDescent="0.2">
      <c r="A108" s="4">
        <v>0.4</v>
      </c>
      <c r="B108" s="4">
        <v>3.2965350000000002E-3</v>
      </c>
      <c r="C108" s="5"/>
      <c r="J108">
        <f t="shared" si="2"/>
        <v>-1.3186140000000001E-3</v>
      </c>
      <c r="K108" s="5">
        <f t="shared" si="3"/>
        <v>161.9918918918919</v>
      </c>
    </row>
    <row r="109" spans="1:11" x14ac:dyDescent="0.2">
      <c r="A109" s="4">
        <v>0.375</v>
      </c>
      <c r="B109" s="4">
        <v>3.015214E-3</v>
      </c>
      <c r="C109" s="5"/>
      <c r="J109">
        <f t="shared" si="2"/>
        <v>-1.1307052499999999E-3</v>
      </c>
      <c r="K109" s="5">
        <f t="shared" si="3"/>
        <v>148.16776412776412</v>
      </c>
    </row>
    <row r="110" spans="1:11" x14ac:dyDescent="0.2">
      <c r="A110" s="4">
        <v>0.35</v>
      </c>
      <c r="B110" s="4">
        <v>2.7390930000000002E-3</v>
      </c>
      <c r="C110" s="5"/>
      <c r="J110">
        <f t="shared" si="2"/>
        <v>-9.5868254999999995E-4</v>
      </c>
      <c r="K110" s="5">
        <f t="shared" si="3"/>
        <v>134.59916461916461</v>
      </c>
    </row>
    <row r="111" spans="1:11" x14ac:dyDescent="0.2">
      <c r="A111" s="4">
        <v>0.32500000000000001</v>
      </c>
      <c r="B111" s="4">
        <v>2.4722939999999999E-3</v>
      </c>
      <c r="C111" s="5"/>
      <c r="J111">
        <f t="shared" si="2"/>
        <v>-8.0349554999999996E-4</v>
      </c>
      <c r="K111" s="5">
        <f t="shared" si="3"/>
        <v>121.48864864864863</v>
      </c>
    </row>
    <row r="112" spans="1:11" x14ac:dyDescent="0.2">
      <c r="A112" s="4">
        <v>0.3</v>
      </c>
      <c r="B112" s="4">
        <v>2.2120949999999999E-3</v>
      </c>
      <c r="C112" s="5"/>
      <c r="J112">
        <f t="shared" si="2"/>
        <v>-6.6362849999999994E-4</v>
      </c>
      <c r="K112" s="5">
        <f t="shared" si="3"/>
        <v>108.70245700245698</v>
      </c>
    </row>
    <row r="113" spans="1:11" x14ac:dyDescent="0.2">
      <c r="A113" s="4">
        <v>0.27500000000000002</v>
      </c>
      <c r="B113" s="4">
        <v>1.9617699999999998E-3</v>
      </c>
      <c r="C113" s="5"/>
      <c r="J113">
        <f t="shared" si="2"/>
        <v>-5.3948674999999998E-4</v>
      </c>
      <c r="K113" s="5">
        <f t="shared" si="3"/>
        <v>96.401474201474187</v>
      </c>
    </row>
    <row r="114" spans="1:11" x14ac:dyDescent="0.2">
      <c r="A114" s="4">
        <v>0.25</v>
      </c>
      <c r="B114" s="4">
        <v>1.7189519999999999E-3</v>
      </c>
      <c r="C114" s="5"/>
      <c r="J114">
        <f t="shared" si="2"/>
        <v>-4.2973799999999998E-4</v>
      </c>
      <c r="K114" s="5">
        <f t="shared" si="3"/>
        <v>84.469385749385751</v>
      </c>
    </row>
    <row r="115" spans="1:11" x14ac:dyDescent="0.2">
      <c r="A115" s="4">
        <v>0.22500000000000001</v>
      </c>
      <c r="B115" s="4">
        <v>1.4856959999999999E-3</v>
      </c>
      <c r="C115" s="5"/>
      <c r="J115">
        <f t="shared" si="2"/>
        <v>-3.3428160000000001E-4</v>
      </c>
      <c r="K115" s="5">
        <f t="shared" si="3"/>
        <v>73.007174447174449</v>
      </c>
    </row>
    <row r="116" spans="1:11" x14ac:dyDescent="0.2">
      <c r="A116" s="4">
        <v>0.2</v>
      </c>
      <c r="B116" s="4">
        <v>1.2648150000000001E-3</v>
      </c>
      <c r="C116" s="5"/>
      <c r="J116">
        <f t="shared" si="2"/>
        <v>-2.5296300000000004E-4</v>
      </c>
      <c r="K116" s="5">
        <f t="shared" si="3"/>
        <v>62.153071253071253</v>
      </c>
    </row>
    <row r="117" spans="1:11" x14ac:dyDescent="0.2">
      <c r="A117" s="4">
        <v>0.17499999999999999</v>
      </c>
      <c r="B117" s="4">
        <v>1.050376E-3</v>
      </c>
      <c r="C117" s="5"/>
      <c r="J117">
        <f t="shared" si="2"/>
        <v>-1.8381579999999999E-4</v>
      </c>
      <c r="K117" s="5">
        <f t="shared" si="3"/>
        <v>51.615528255528254</v>
      </c>
    </row>
    <row r="118" spans="1:11" x14ac:dyDescent="0.2">
      <c r="A118" s="4">
        <v>0.15</v>
      </c>
      <c r="B118" s="4">
        <v>8.477542E-4</v>
      </c>
      <c r="C118" s="5"/>
      <c r="J118">
        <f t="shared" si="2"/>
        <v>-1.2716312999999998E-4</v>
      </c>
      <c r="K118" s="5">
        <f t="shared" si="3"/>
        <v>41.658683046683045</v>
      </c>
    </row>
    <row r="119" spans="1:11" x14ac:dyDescent="0.2">
      <c r="A119" s="4">
        <v>0.125</v>
      </c>
      <c r="B119" s="4">
        <v>6.5587529999999998E-4</v>
      </c>
      <c r="C119" s="5"/>
      <c r="J119">
        <f t="shared" si="2"/>
        <v>-8.1984412499999998E-5</v>
      </c>
      <c r="K119" s="5">
        <f t="shared" si="3"/>
        <v>32.229744471744468</v>
      </c>
    </row>
    <row r="120" spans="1:11" x14ac:dyDescent="0.2">
      <c r="A120" s="4">
        <v>0.1</v>
      </c>
      <c r="B120" s="4">
        <v>4.7418459999999999E-4</v>
      </c>
      <c r="C120" s="5"/>
      <c r="J120">
        <f t="shared" si="2"/>
        <v>-4.7418460000000004E-5</v>
      </c>
      <c r="K120" s="5">
        <f t="shared" si="3"/>
        <v>23.301454545454547</v>
      </c>
    </row>
    <row r="121" spans="1:11" x14ac:dyDescent="0.2">
      <c r="A121" s="4">
        <v>7.4999999999999997E-2</v>
      </c>
      <c r="B121" s="4">
        <v>3.0446729999999999E-4</v>
      </c>
      <c r="C121" s="5"/>
      <c r="J121">
        <f t="shared" si="2"/>
        <v>-2.2835047499999997E-5</v>
      </c>
      <c r="K121" s="5">
        <f t="shared" si="3"/>
        <v>14.961538083538084</v>
      </c>
    </row>
    <row r="122" spans="1:11" x14ac:dyDescent="0.2">
      <c r="A122" s="4">
        <v>0.05</v>
      </c>
      <c r="B122" s="4">
        <v>1.436412E-4</v>
      </c>
      <c r="C122" s="5"/>
      <c r="J122">
        <f t="shared" si="2"/>
        <v>-7.1820600000000008E-6</v>
      </c>
      <c r="K122" s="5">
        <f t="shared" si="3"/>
        <v>7.0585356265356261</v>
      </c>
    </row>
    <row r="123" spans="1:11" x14ac:dyDescent="0.2">
      <c r="A123" s="4">
        <v>2.5000000000000001E-2</v>
      </c>
      <c r="B123" s="4">
        <v>-9.864556E-6</v>
      </c>
      <c r="C123" s="5"/>
      <c r="J123">
        <f t="shared" si="2"/>
        <v>2.4661390000000002E-7</v>
      </c>
      <c r="K123" s="5">
        <f t="shared" si="3"/>
        <v>-0.48474476658476656</v>
      </c>
    </row>
    <row r="124" spans="1:11" x14ac:dyDescent="0.2">
      <c r="A124" s="4">
        <v>0</v>
      </c>
      <c r="B124" s="4">
        <v>-1.5394550000000001E-4</v>
      </c>
      <c r="C124" s="5"/>
      <c r="J124">
        <f t="shared" si="2"/>
        <v>0</v>
      </c>
      <c r="K124" s="5">
        <f t="shared" si="3"/>
        <v>-7.5648894348894355</v>
      </c>
    </row>
    <row r="125" spans="1:11" x14ac:dyDescent="0.2">
      <c r="C125" s="5"/>
      <c r="J125">
        <f t="shared" si="2"/>
        <v>0</v>
      </c>
      <c r="K125" s="5">
        <f t="shared" si="3"/>
        <v>0</v>
      </c>
    </row>
    <row r="126" spans="1:11" x14ac:dyDescent="0.2">
      <c r="C126" s="5"/>
      <c r="J126">
        <f t="shared" si="2"/>
        <v>0</v>
      </c>
      <c r="K126" s="5">
        <f t="shared" si="3"/>
        <v>0</v>
      </c>
    </row>
    <row r="127" spans="1:11" x14ac:dyDescent="0.2">
      <c r="C127" s="5"/>
      <c r="J127">
        <f t="shared" si="2"/>
        <v>0</v>
      </c>
      <c r="K127" s="5">
        <f t="shared" si="3"/>
        <v>0</v>
      </c>
    </row>
    <row r="128" spans="1:11" x14ac:dyDescent="0.2">
      <c r="C128" s="5"/>
      <c r="J128">
        <f t="shared" si="2"/>
        <v>0</v>
      </c>
      <c r="K128" s="5">
        <f t="shared" si="3"/>
        <v>0</v>
      </c>
    </row>
    <row r="129" spans="3:11" x14ac:dyDescent="0.2">
      <c r="C129" s="5"/>
      <c r="J129">
        <f t="shared" si="2"/>
        <v>0</v>
      </c>
      <c r="K129" s="5">
        <f t="shared" si="3"/>
        <v>0</v>
      </c>
    </row>
    <row r="130" spans="3:11" x14ac:dyDescent="0.2">
      <c r="C130" s="5"/>
      <c r="J130">
        <f t="shared" si="2"/>
        <v>0</v>
      </c>
      <c r="K130" s="5">
        <f t="shared" si="3"/>
        <v>0</v>
      </c>
    </row>
    <row r="131" spans="3:11" x14ac:dyDescent="0.2">
      <c r="C131" s="5"/>
      <c r="J131">
        <f t="shared" si="2"/>
        <v>0</v>
      </c>
      <c r="K131" s="5">
        <f t="shared" si="3"/>
        <v>0</v>
      </c>
    </row>
    <row r="132" spans="3:11" x14ac:dyDescent="0.2">
      <c r="C132" s="5"/>
      <c r="J132">
        <f t="shared" si="2"/>
        <v>0</v>
      </c>
      <c r="K132" s="5">
        <f t="shared" si="3"/>
        <v>0</v>
      </c>
    </row>
    <row r="133" spans="3:11" x14ac:dyDescent="0.2">
      <c r="C133" s="5"/>
      <c r="J133">
        <f t="shared" si="2"/>
        <v>0</v>
      </c>
      <c r="K133" s="5">
        <f t="shared" si="3"/>
        <v>0</v>
      </c>
    </row>
    <row r="134" spans="3:11" x14ac:dyDescent="0.2">
      <c r="C134" s="5"/>
      <c r="J134">
        <f t="shared" si="2"/>
        <v>0</v>
      </c>
      <c r="K134" s="5">
        <f t="shared" si="3"/>
        <v>0</v>
      </c>
    </row>
    <row r="135" spans="3:11" x14ac:dyDescent="0.2">
      <c r="C135" s="5"/>
      <c r="J135">
        <f t="shared" si="2"/>
        <v>0</v>
      </c>
      <c r="K135" s="5">
        <f t="shared" si="3"/>
        <v>0</v>
      </c>
    </row>
    <row r="136" spans="3:11" x14ac:dyDescent="0.2">
      <c r="C136" s="5"/>
      <c r="J136">
        <f t="shared" si="2"/>
        <v>0</v>
      </c>
      <c r="K136" s="5">
        <f t="shared" si="3"/>
        <v>0</v>
      </c>
    </row>
    <row r="137" spans="3:11" x14ac:dyDescent="0.2">
      <c r="C137" s="5"/>
      <c r="J137">
        <f t="shared" si="2"/>
        <v>0</v>
      </c>
      <c r="K137" s="5">
        <f t="shared" si="3"/>
        <v>0</v>
      </c>
    </row>
    <row r="138" spans="3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3:11" x14ac:dyDescent="0.2">
      <c r="C139" s="5"/>
      <c r="J139">
        <f t="shared" si="4"/>
        <v>0</v>
      </c>
      <c r="K139" s="5">
        <f t="shared" si="5"/>
        <v>0</v>
      </c>
    </row>
    <row r="140" spans="3:11" x14ac:dyDescent="0.2">
      <c r="C140" s="5"/>
      <c r="J140">
        <f t="shared" si="4"/>
        <v>0</v>
      </c>
      <c r="K140" s="5">
        <f t="shared" si="5"/>
        <v>0</v>
      </c>
    </row>
    <row r="141" spans="3:11" x14ac:dyDescent="0.2">
      <c r="C141" s="5"/>
      <c r="J141">
        <f t="shared" si="4"/>
        <v>0</v>
      </c>
      <c r="K141" s="5">
        <f t="shared" si="5"/>
        <v>0</v>
      </c>
    </row>
    <row r="142" spans="3:11" x14ac:dyDescent="0.2">
      <c r="C142" s="5"/>
      <c r="J142">
        <f t="shared" si="4"/>
        <v>0</v>
      </c>
      <c r="K142" s="5">
        <f t="shared" si="5"/>
        <v>0</v>
      </c>
    </row>
    <row r="143" spans="3:11" x14ac:dyDescent="0.2">
      <c r="C143" s="5"/>
      <c r="J143">
        <f t="shared" si="4"/>
        <v>0</v>
      </c>
      <c r="K143" s="5">
        <f t="shared" si="5"/>
        <v>0</v>
      </c>
    </row>
    <row r="144" spans="3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5" priority="1" stopIfTrue="1" operator="equal">
      <formula>0</formula>
    </cfRule>
  </conditionalFormatting>
  <conditionalFormatting sqref="E23:E24">
    <cfRule type="cellIs" dxfId="4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71</v>
      </c>
    </row>
    <row r="3" spans="1:16" x14ac:dyDescent="0.2">
      <c r="C3" s="1" t="s">
        <v>29</v>
      </c>
      <c r="D3" t="s">
        <v>71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-2.1899229999999999E-4</v>
      </c>
      <c r="C10" s="5"/>
      <c r="D10" s="1" t="s">
        <v>9</v>
      </c>
      <c r="E10" s="7">
        <f>-F10*1000/$D$7</f>
        <v>10.761292383292382</v>
      </c>
      <c r="F10" s="3">
        <f>((INDEX(A10:B11,1,2)+INDEX(A10:B11,2,2))-((INDEX(A10:B11,1,2)-INDEX(A10:B11,2,2))/(INDEX(A10:B11,1,1)-INDEX(A10:B11,2,1))*(INDEX(A10:B11,1,1)+INDEX(A10:B11,2,1))))/2</f>
        <v>-2.1899229999999996E-4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-10.761292383292382</v>
      </c>
      <c r="L10" s="1" t="s">
        <v>23</v>
      </c>
      <c r="M10" s="4">
        <f>MAX(E14:E15)/20</f>
        <v>5.7246105022771034E-3</v>
      </c>
      <c r="N10" s="6">
        <f>-E10</f>
        <v>-10.761292383292382</v>
      </c>
      <c r="O10" s="6">
        <f>-E11</f>
        <v>-9.5881474201474219</v>
      </c>
      <c r="P10" s="6">
        <f>-E12</f>
        <v>-12.514186732186731</v>
      </c>
    </row>
    <row r="11" spans="1:16" x14ac:dyDescent="0.2">
      <c r="A11" s="4">
        <v>-2.5000000000000001E-2</v>
      </c>
      <c r="B11" s="4">
        <v>-2.8472419999999999E-4</v>
      </c>
      <c r="C11" s="5"/>
      <c r="D11" s="1" t="s">
        <v>10</v>
      </c>
      <c r="E11" s="7">
        <f>-F11*1000/$D$7</f>
        <v>9.5881474201474219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-1.9511880000000004E-4</v>
      </c>
      <c r="G11" s="5" t="s">
        <v>107</v>
      </c>
      <c r="H11" t="s">
        <v>108</v>
      </c>
      <c r="J11">
        <f t="shared" si="0"/>
        <v>-7.118105E-6</v>
      </c>
      <c r="K11" s="5">
        <f t="shared" si="1"/>
        <v>-13.991361179361178</v>
      </c>
      <c r="L11" s="1"/>
      <c r="M11" s="4">
        <f>-MAX(E15:E16)/20</f>
        <v>-5.7246105022771034E-3</v>
      </c>
      <c r="N11" s="6">
        <f>-E10</f>
        <v>-10.761292383292382</v>
      </c>
      <c r="O11" s="6">
        <f>-E11</f>
        <v>-9.5881474201474219</v>
      </c>
      <c r="P11" s="6">
        <f>-E12</f>
        <v>-12.514186732186731</v>
      </c>
    </row>
    <row r="12" spans="1:16" x14ac:dyDescent="0.2">
      <c r="A12" s="4">
        <v>-0.05</v>
      </c>
      <c r="B12" s="4">
        <v>-3.4869090000000001E-4</v>
      </c>
      <c r="C12" s="5"/>
      <c r="D12" s="1" t="s">
        <v>11</v>
      </c>
      <c r="E12" s="7">
        <f>-F12*1000/$D$7</f>
        <v>12.514186732186731</v>
      </c>
      <c r="F12" s="3">
        <f>((INDEX(A131:B132,1,2)+INDEX(A131:B132,2,2))-((INDEX(A131:B132,1,2)-INDEX(A131:B132,2,2))/(INDEX(A131:B132,1,1)-INDEX(A131:B132,2,1))*(INDEX(A131:B132,1,1)+INDEX(A131:B132,2,1))))/2</f>
        <v>-2.5466369999999999E-4</v>
      </c>
      <c r="G12" t="s">
        <v>109</v>
      </c>
      <c r="H12" t="s">
        <v>110</v>
      </c>
      <c r="J12">
        <f t="shared" si="0"/>
        <v>-1.7434545E-5</v>
      </c>
      <c r="K12" s="5">
        <f t="shared" si="1"/>
        <v>-17.134687960687963</v>
      </c>
      <c r="L12" s="1"/>
    </row>
    <row r="13" spans="1:16" x14ac:dyDescent="0.2">
      <c r="A13" s="4">
        <v>-7.4999999999999997E-2</v>
      </c>
      <c r="B13" s="4">
        <v>-4.1306969999999998E-4</v>
      </c>
      <c r="C13" s="5"/>
      <c r="E13" s="3" t="s">
        <v>53</v>
      </c>
      <c r="F13" s="5"/>
      <c r="J13">
        <f t="shared" si="0"/>
        <v>-3.0980227499999997E-5</v>
      </c>
      <c r="K13" s="5">
        <f t="shared" si="1"/>
        <v>-20.298265356265354</v>
      </c>
      <c r="L13" s="1" t="s">
        <v>24</v>
      </c>
      <c r="M13" s="6">
        <f>E14</f>
        <v>6.9456687729471694E-2</v>
      </c>
      <c r="N13" s="6">
        <f>-MAX(E10:E12)/15</f>
        <v>-0.83427911547911537</v>
      </c>
    </row>
    <row r="14" spans="1:16" x14ac:dyDescent="0.2">
      <c r="A14" s="4">
        <v>-0.1</v>
      </c>
      <c r="B14" s="4">
        <v>-4.7887169999999998E-4</v>
      </c>
      <c r="C14" s="5"/>
      <c r="D14" s="1" t="s">
        <v>12</v>
      </c>
      <c r="E14" s="7">
        <f>F14</f>
        <v>6.9456687729471694E-2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6.9456687729471694E-2</v>
      </c>
      <c r="G14" s="5" t="s">
        <v>119</v>
      </c>
      <c r="H14" t="s">
        <v>120</v>
      </c>
      <c r="J14">
        <f t="shared" si="0"/>
        <v>-4.7887170000000003E-5</v>
      </c>
      <c r="K14" s="5">
        <f t="shared" si="1"/>
        <v>-23.531778869778869</v>
      </c>
      <c r="L14" s="1"/>
      <c r="M14">
        <f>E14</f>
        <v>6.9456687729471694E-2</v>
      </c>
      <c r="N14" s="6">
        <f>MAX(E10:E12)/15</f>
        <v>0.83427911547911537</v>
      </c>
    </row>
    <row r="15" spans="1:16" x14ac:dyDescent="0.2">
      <c r="A15" s="4">
        <v>-0.125</v>
      </c>
      <c r="B15" s="4">
        <v>-5.425111E-4</v>
      </c>
      <c r="C15" s="5"/>
      <c r="D15" s="1" t="s">
        <v>13</v>
      </c>
      <c r="E15" s="3">
        <f>F15</f>
        <v>0.11449221004554207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0.11449221004554207</v>
      </c>
      <c r="G15" s="5" t="s">
        <v>115</v>
      </c>
      <c r="H15" t="s">
        <v>116</v>
      </c>
      <c r="J15">
        <f t="shared" si="0"/>
        <v>-6.78138875E-5</v>
      </c>
      <c r="K15" s="5">
        <f t="shared" si="1"/>
        <v>-26.659022113022115</v>
      </c>
      <c r="L15" s="1"/>
      <c r="M15" s="6">
        <f>E15</f>
        <v>0.11449221004554207</v>
      </c>
      <c r="N15" s="6">
        <f>-MAX(E10:E12)/15</f>
        <v>-0.83427911547911537</v>
      </c>
    </row>
    <row r="16" spans="1:16" x14ac:dyDescent="0.2">
      <c r="A16" s="4">
        <v>-0.15</v>
      </c>
      <c r="B16" s="4">
        <v>-6.090542E-4</v>
      </c>
      <c r="C16" s="5"/>
      <c r="E16" s="3"/>
      <c r="J16">
        <f t="shared" si="0"/>
        <v>-9.1358129999999997E-5</v>
      </c>
      <c r="K16" s="5">
        <f t="shared" si="1"/>
        <v>-29.928953316953315</v>
      </c>
      <c r="L16" s="1"/>
      <c r="M16">
        <f>E15</f>
        <v>0.11449221004554207</v>
      </c>
      <c r="N16" s="6">
        <f>MAX(E10:E12)/15</f>
        <v>0.83427911547911537</v>
      </c>
    </row>
    <row r="17" spans="1:19" x14ac:dyDescent="0.2">
      <c r="A17" s="4">
        <v>-0.17499999999999999</v>
      </c>
      <c r="B17" s="4">
        <v>-6.7851469999999998E-4</v>
      </c>
      <c r="C17" s="25"/>
      <c r="D17" s="1" t="s">
        <v>14</v>
      </c>
      <c r="E17" s="9">
        <f>F17</f>
        <v>0.22907725817239386</v>
      </c>
      <c r="F17">
        <f>(-1)*MAX(J30:J91)/F11/E14</f>
        <v>0.22907725817239386</v>
      </c>
      <c r="G17" t="s">
        <v>117</v>
      </c>
      <c r="J17">
        <f t="shared" si="0"/>
        <v>-1.1874007249999999E-4</v>
      </c>
      <c r="K17" s="5">
        <f t="shared" si="1"/>
        <v>-33.342245700245698</v>
      </c>
      <c r="L17" s="1"/>
      <c r="N17" s="6"/>
    </row>
    <row r="18" spans="1:19" x14ac:dyDescent="0.2">
      <c r="A18" s="4">
        <v>-0.2</v>
      </c>
      <c r="B18" s="4">
        <v>-7.4556169999999997E-4</v>
      </c>
      <c r="C18" s="25"/>
      <c r="D18" s="1" t="s">
        <v>15</v>
      </c>
      <c r="E18" s="9">
        <f>F18</f>
        <v>0.24957737580379494</v>
      </c>
      <c r="F18">
        <f>(-1)*MAX(J91:J130)/F12/E15</f>
        <v>0.24957737580379494</v>
      </c>
      <c r="G18" t="s">
        <v>113</v>
      </c>
      <c r="J18">
        <f t="shared" si="0"/>
        <v>-1.4911234000000002E-4</v>
      </c>
      <c r="K18" s="5">
        <f t="shared" si="1"/>
        <v>-36.636938574938576</v>
      </c>
      <c r="L18" s="1" t="s">
        <v>25</v>
      </c>
      <c r="M18" s="5">
        <v>0</v>
      </c>
      <c r="N18" s="5">
        <f>INDEX(K30:K91,MATCH(MAX(J30:J91),J30:J91,0),1)</f>
        <v>-6.1022604422604427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-8.1513889999999996E-4</v>
      </c>
      <c r="C19" s="25"/>
      <c r="D19" s="1"/>
      <c r="J19">
        <f t="shared" si="0"/>
        <v>-1.8340625249999999E-4</v>
      </c>
      <c r="K19" s="5">
        <f t="shared" si="1"/>
        <v>-40.055965601965603</v>
      </c>
      <c r="L19" s="1"/>
      <c r="M19" s="5">
        <f>INDEX(A30:A91,MATCH(MAX(J30:J91),J30:J91,0),1)</f>
        <v>2.5000000000000001E-2</v>
      </c>
      <c r="N19" s="5">
        <f>INDEX(K30:K91,MATCH(MAX(J30:J91),J30:J91,0),1)</f>
        <v>-6.1022604422604427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-8.8656189999999999E-4</v>
      </c>
      <c r="C20" s="25"/>
      <c r="D20" s="1" t="s">
        <v>16</v>
      </c>
      <c r="E20" s="8">
        <f>F20</f>
        <v>1.5255651105651109E-3</v>
      </c>
      <c r="F20">
        <f>MAX(J30:J91)/D5/D7*1000</f>
        <v>1.5255651105651109E-3</v>
      </c>
      <c r="G20" t="s">
        <v>118</v>
      </c>
      <c r="J20">
        <f t="shared" si="0"/>
        <v>-2.21640475E-4</v>
      </c>
      <c r="K20" s="5">
        <f t="shared" si="1"/>
        <v>-43.565695331695331</v>
      </c>
      <c r="M20" s="5">
        <f>INDEX(A30:A91,MATCH(MAX(J30:J91),J30:J91,0),1)</f>
        <v>2.5000000000000001E-2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-9.5757899999999996E-4</v>
      </c>
      <c r="C21" s="25"/>
      <c r="D21" s="1" t="s">
        <v>17</v>
      </c>
      <c r="E21" s="8">
        <f>F21</f>
        <v>3.5758869778869779E-3</v>
      </c>
      <c r="F21">
        <f>MAX(J91:J130)/D5/D7*1000</f>
        <v>3.5758869778869779E-3</v>
      </c>
      <c r="G21" t="s">
        <v>114</v>
      </c>
      <c r="J21">
        <f t="shared" si="0"/>
        <v>-2.6333422500000002E-4</v>
      </c>
      <c r="K21" s="5">
        <f t="shared" si="1"/>
        <v>-47.055479115479116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-1.0309640000000001E-3</v>
      </c>
      <c r="C22" s="5"/>
      <c r="J22">
        <f t="shared" si="0"/>
        <v>-3.0928920000000004E-4</v>
      </c>
      <c r="K22" s="5">
        <f t="shared" si="1"/>
        <v>-50.66162162162162</v>
      </c>
      <c r="M22" s="5">
        <v>0</v>
      </c>
      <c r="N22" s="5">
        <f>INDEX(K91:K130,MATCH(MAX(J91:J130),J91:J130,0),1)</f>
        <v>-7.1517739557739555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-1.0985890000000001E-3</v>
      </c>
      <c r="C23" s="5"/>
      <c r="D23" s="1" t="s">
        <v>43</v>
      </c>
      <c r="E23" s="24">
        <f>E11*E14*E17/D5-E20</f>
        <v>0</v>
      </c>
      <c r="J23">
        <f t="shared" si="0"/>
        <v>-3.5704142500000004E-4</v>
      </c>
      <c r="K23" s="5">
        <f t="shared" si="1"/>
        <v>-53.984717444717447</v>
      </c>
      <c r="M23" s="5">
        <f>INDEX(A91:A130,MATCH(MAX(J91:J130),J91:J130,0),1)</f>
        <v>0.05</v>
      </c>
      <c r="N23" s="5">
        <f>INDEX(K91:K130,MATCH(MAX(J91:J130),J91:J130,0),1)</f>
        <v>-7.1517739557739555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-1.1729069999999999E-3</v>
      </c>
      <c r="C24" s="5"/>
      <c r="E24" s="24">
        <f>E12*E15*E18/D5-E21</f>
        <v>0</v>
      </c>
      <c r="J24">
        <f t="shared" si="0"/>
        <v>-4.1051744999999994E-4</v>
      </c>
      <c r="K24" s="5">
        <f t="shared" si="1"/>
        <v>-57.636707616707611</v>
      </c>
      <c r="M24" s="5">
        <f>INDEX(A91:A130,MATCH(MAX(J91:J130),J91:J130,0),1)</f>
        <v>0.05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-1.2472889999999999E-3</v>
      </c>
      <c r="C25" s="26"/>
      <c r="J25">
        <f t="shared" si="0"/>
        <v>-4.6773337499999998E-4</v>
      </c>
      <c r="K25" s="5">
        <f t="shared" si="1"/>
        <v>-61.291842751842744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-1.3250009999999999E-3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-5.3000040000000001E-4</v>
      </c>
      <c r="K26" s="5">
        <f t="shared" si="1"/>
        <v>-65.110614250614248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-1.4071140000000001E-3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-5.9802344999999998E-4</v>
      </c>
      <c r="K27" s="5">
        <f t="shared" si="1"/>
        <v>-69.145651105651112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-1.4840610000000001E-3</v>
      </c>
      <c r="C28" s="5"/>
      <c r="J28">
        <f t="shared" si="0"/>
        <v>-6.6782745000000001E-4</v>
      </c>
      <c r="K28" s="5">
        <f t="shared" si="1"/>
        <v>-72.926830466830467</v>
      </c>
    </row>
    <row r="29" spans="1:19" x14ac:dyDescent="0.2">
      <c r="A29" s="4">
        <v>-0.47499999999999998</v>
      </c>
      <c r="B29" s="4">
        <v>-1.564675E-3</v>
      </c>
      <c r="C29" s="5"/>
      <c r="J29">
        <f t="shared" si="0"/>
        <v>-7.4322062499999994E-4</v>
      </c>
      <c r="K29" s="5">
        <f t="shared" si="1"/>
        <v>-76.888206388206385</v>
      </c>
    </row>
    <row r="30" spans="1:19" x14ac:dyDescent="0.2">
      <c r="A30" s="4">
        <v>-0.5</v>
      </c>
      <c r="B30" s="4">
        <v>-1.6489009999999999E-3</v>
      </c>
      <c r="C30" s="5"/>
      <c r="J30">
        <f t="shared" si="0"/>
        <v>-8.2445049999999996E-4</v>
      </c>
      <c r="K30" s="5">
        <f t="shared" si="1"/>
        <v>-81.02707616707616</v>
      </c>
    </row>
    <row r="31" spans="1:19" x14ac:dyDescent="0.2">
      <c r="A31" s="4">
        <v>-0.5</v>
      </c>
      <c r="B31" s="4">
        <v>-1.6517840000000001E-3</v>
      </c>
      <c r="C31" s="5"/>
      <c r="J31">
        <f t="shared" si="0"/>
        <v>-8.2589200000000005E-4</v>
      </c>
      <c r="K31" s="5">
        <f t="shared" si="1"/>
        <v>-81.168746928746941</v>
      </c>
    </row>
    <row r="32" spans="1:19" x14ac:dyDescent="0.2">
      <c r="A32" s="4">
        <v>-0.47499999999999998</v>
      </c>
      <c r="B32" s="4">
        <v>-1.5710100000000001E-3</v>
      </c>
      <c r="C32" s="5"/>
      <c r="J32">
        <f t="shared" si="0"/>
        <v>-7.4622974999999999E-4</v>
      </c>
      <c r="K32" s="5">
        <f t="shared" si="1"/>
        <v>-77.199508599508604</v>
      </c>
    </row>
    <row r="33" spans="1:11" x14ac:dyDescent="0.2">
      <c r="A33" s="4">
        <v>-0.45</v>
      </c>
      <c r="B33" s="4">
        <v>-1.4927860000000001E-3</v>
      </c>
      <c r="C33" s="5"/>
      <c r="J33">
        <f t="shared" si="0"/>
        <v>-6.717537E-4</v>
      </c>
      <c r="K33" s="5">
        <f t="shared" si="1"/>
        <v>-73.355577395577399</v>
      </c>
    </row>
    <row r="34" spans="1:11" x14ac:dyDescent="0.2">
      <c r="A34" s="4">
        <v>-0.42499999999999999</v>
      </c>
      <c r="B34" s="4">
        <v>-1.416058E-3</v>
      </c>
      <c r="C34" s="5"/>
      <c r="J34">
        <f t="shared" si="0"/>
        <v>-6.0182464999999994E-4</v>
      </c>
      <c r="K34" s="5">
        <f t="shared" si="1"/>
        <v>-69.585159705159711</v>
      </c>
    </row>
    <row r="35" spans="1:11" x14ac:dyDescent="0.2">
      <c r="A35" s="4">
        <v>-0.4</v>
      </c>
      <c r="B35" s="4">
        <v>-1.3427770000000001E-3</v>
      </c>
      <c r="C35" s="5"/>
      <c r="J35">
        <f t="shared" si="0"/>
        <v>-5.371108000000001E-4</v>
      </c>
      <c r="K35" s="5">
        <f t="shared" si="1"/>
        <v>-65.984127764127763</v>
      </c>
    </row>
    <row r="36" spans="1:11" x14ac:dyDescent="0.2">
      <c r="A36" s="4">
        <v>-0.375</v>
      </c>
      <c r="B36" s="4">
        <v>-1.2634980000000001E-3</v>
      </c>
      <c r="C36" s="5"/>
      <c r="J36">
        <f t="shared" si="0"/>
        <v>-4.7381175000000002E-4</v>
      </c>
      <c r="K36" s="5">
        <f t="shared" si="1"/>
        <v>-62.088353808353808</v>
      </c>
    </row>
    <row r="37" spans="1:11" x14ac:dyDescent="0.2">
      <c r="A37" s="4">
        <v>-0.35</v>
      </c>
      <c r="B37" s="4">
        <v>-1.1883600000000001E-3</v>
      </c>
      <c r="C37" s="5"/>
      <c r="J37">
        <f t="shared" si="0"/>
        <v>-4.15926E-4</v>
      </c>
      <c r="K37" s="5">
        <f t="shared" si="1"/>
        <v>-58.396068796068803</v>
      </c>
    </row>
    <row r="38" spans="1:11" x14ac:dyDescent="0.2">
      <c r="A38" s="4">
        <v>-0.32500000000000001</v>
      </c>
      <c r="B38" s="4">
        <v>-1.114215E-3</v>
      </c>
      <c r="C38" s="5"/>
      <c r="J38">
        <f t="shared" si="0"/>
        <v>-3.6211987500000002E-4</v>
      </c>
      <c r="K38" s="5">
        <f t="shared" si="1"/>
        <v>-54.752579852579849</v>
      </c>
    </row>
    <row r="39" spans="1:11" x14ac:dyDescent="0.2">
      <c r="A39" s="4">
        <v>-0.3</v>
      </c>
      <c r="B39" s="4">
        <v>-1.039538E-3</v>
      </c>
      <c r="C39" s="5"/>
      <c r="J39">
        <f t="shared" si="0"/>
        <v>-3.118614E-4</v>
      </c>
      <c r="K39" s="5">
        <f t="shared" si="1"/>
        <v>-51.082948402948404</v>
      </c>
    </row>
    <row r="40" spans="1:11" x14ac:dyDescent="0.2">
      <c r="A40" s="4">
        <v>-0.27500000000000002</v>
      </c>
      <c r="B40" s="4">
        <v>-9.7119179999999999E-4</v>
      </c>
      <c r="C40" s="5"/>
      <c r="J40">
        <f t="shared" si="0"/>
        <v>-2.6707774500000001E-4</v>
      </c>
      <c r="K40" s="5">
        <f t="shared" si="1"/>
        <v>-47.724412776412777</v>
      </c>
    </row>
    <row r="41" spans="1:11" x14ac:dyDescent="0.2">
      <c r="A41" s="4">
        <v>-0.25</v>
      </c>
      <c r="B41" s="4">
        <v>-8.9517130000000005E-4</v>
      </c>
      <c r="C41" s="5"/>
      <c r="J41">
        <f t="shared" si="0"/>
        <v>-2.2379282500000001E-4</v>
      </c>
      <c r="K41" s="5">
        <f t="shared" si="1"/>
        <v>-43.988761670761669</v>
      </c>
    </row>
    <row r="42" spans="1:11" x14ac:dyDescent="0.2">
      <c r="A42" s="4">
        <v>-0.22500000000000001</v>
      </c>
      <c r="B42" s="4">
        <v>-8.221557E-4</v>
      </c>
      <c r="C42" s="5"/>
      <c r="J42">
        <f t="shared" si="0"/>
        <v>-1.8498503250000001E-4</v>
      </c>
      <c r="K42" s="5">
        <f t="shared" si="1"/>
        <v>-40.400771498771498</v>
      </c>
    </row>
    <row r="43" spans="1:11" x14ac:dyDescent="0.2">
      <c r="A43" s="4">
        <v>-0.2</v>
      </c>
      <c r="B43" s="4">
        <v>-7.5248549999999996E-4</v>
      </c>
      <c r="C43" s="5"/>
      <c r="J43">
        <f t="shared" si="0"/>
        <v>-1.5049710000000001E-4</v>
      </c>
      <c r="K43" s="5">
        <f t="shared" si="1"/>
        <v>-36.977174447174441</v>
      </c>
    </row>
    <row r="44" spans="1:11" x14ac:dyDescent="0.2">
      <c r="A44" s="4">
        <v>-0.17499999999999999</v>
      </c>
      <c r="B44" s="4">
        <v>-6.8080199999999999E-4</v>
      </c>
      <c r="C44" s="5"/>
      <c r="J44">
        <f t="shared" si="0"/>
        <v>-1.1914034999999998E-4</v>
      </c>
      <c r="K44" s="5">
        <f t="shared" si="1"/>
        <v>-33.454643734643739</v>
      </c>
    </row>
    <row r="45" spans="1:11" x14ac:dyDescent="0.2">
      <c r="A45" s="4">
        <v>-0.15</v>
      </c>
      <c r="B45" s="4">
        <v>-6.0940579999999999E-4</v>
      </c>
      <c r="C45" s="5"/>
      <c r="J45">
        <f t="shared" si="0"/>
        <v>-9.1410870000000001E-5</v>
      </c>
      <c r="K45" s="5">
        <f t="shared" si="1"/>
        <v>-29.946230958230959</v>
      </c>
    </row>
    <row r="46" spans="1:11" x14ac:dyDescent="0.2">
      <c r="A46" s="4">
        <v>-0.125</v>
      </c>
      <c r="B46" s="4">
        <v>-5.3719599999999998E-4</v>
      </c>
      <c r="C46" s="5"/>
      <c r="J46">
        <f t="shared" si="0"/>
        <v>-6.7149499999999998E-5</v>
      </c>
      <c r="K46" s="5">
        <f t="shared" si="1"/>
        <v>-26.397837837837837</v>
      </c>
    </row>
    <row r="47" spans="1:11" x14ac:dyDescent="0.2">
      <c r="A47" s="4">
        <v>-0.1</v>
      </c>
      <c r="B47" s="4">
        <v>-4.6939699999999998E-4</v>
      </c>
      <c r="C47" s="5"/>
      <c r="J47">
        <f t="shared" si="0"/>
        <v>-4.6939700000000001E-5</v>
      </c>
      <c r="K47" s="5">
        <f t="shared" si="1"/>
        <v>-23.066191646191644</v>
      </c>
    </row>
    <row r="48" spans="1:11" x14ac:dyDescent="0.2">
      <c r="A48" s="4">
        <v>-7.4999999999999997E-2</v>
      </c>
      <c r="B48" s="4">
        <v>-4.0083950000000001E-4</v>
      </c>
      <c r="C48" s="5"/>
      <c r="J48">
        <f t="shared" si="0"/>
        <v>-3.0062962500000001E-5</v>
      </c>
      <c r="K48" s="5">
        <f t="shared" si="1"/>
        <v>-19.697272727272729</v>
      </c>
    </row>
    <row r="49" spans="1:11" x14ac:dyDescent="0.2">
      <c r="A49" s="4">
        <v>-0.05</v>
      </c>
      <c r="B49" s="4">
        <v>-3.3345739999999998E-4</v>
      </c>
      <c r="C49" s="5"/>
      <c r="J49">
        <f t="shared" si="0"/>
        <v>-1.6672869999999999E-5</v>
      </c>
      <c r="K49" s="5">
        <f t="shared" si="1"/>
        <v>-16.386113022113019</v>
      </c>
    </row>
    <row r="50" spans="1:11" x14ac:dyDescent="0.2">
      <c r="A50" s="4">
        <v>-2.5000000000000001E-2</v>
      </c>
      <c r="B50" s="4">
        <v>-2.635507E-4</v>
      </c>
      <c r="C50" s="5"/>
      <c r="J50">
        <f t="shared" si="0"/>
        <v>-6.5887675000000006E-6</v>
      </c>
      <c r="K50" s="5">
        <f t="shared" si="1"/>
        <v>-12.95089434889435</v>
      </c>
    </row>
    <row r="51" spans="1:11" x14ac:dyDescent="0.2">
      <c r="A51" s="4">
        <v>0</v>
      </c>
      <c r="B51" s="4">
        <v>-1.9511880000000001E-4</v>
      </c>
      <c r="C51" s="5"/>
      <c r="J51">
        <f t="shared" si="0"/>
        <v>0</v>
      </c>
      <c r="K51" s="5">
        <f t="shared" si="1"/>
        <v>-9.5881474201474202</v>
      </c>
    </row>
    <row r="52" spans="1:11" x14ac:dyDescent="0.2">
      <c r="A52" s="4">
        <v>2.5000000000000001E-2</v>
      </c>
      <c r="B52" s="4">
        <v>-1.2418100000000001E-4</v>
      </c>
      <c r="C52" s="5"/>
      <c r="J52">
        <f t="shared" si="0"/>
        <v>3.1045250000000006E-6</v>
      </c>
      <c r="K52" s="5">
        <f t="shared" si="1"/>
        <v>-6.1022604422604427</v>
      </c>
    </row>
    <row r="53" spans="1:11" x14ac:dyDescent="0.2">
      <c r="A53" s="4">
        <v>0.05</v>
      </c>
      <c r="B53" s="4">
        <v>-5.5004779999999998E-5</v>
      </c>
      <c r="C53" s="5"/>
      <c r="J53">
        <f t="shared" si="0"/>
        <v>2.750239E-6</v>
      </c>
      <c r="K53" s="5">
        <f t="shared" si="1"/>
        <v>-2.7029375921375918</v>
      </c>
    </row>
    <row r="54" spans="1:11" x14ac:dyDescent="0.2">
      <c r="A54" s="4">
        <v>7.4999999999999997E-2</v>
      </c>
      <c r="B54" s="4">
        <v>1.567115E-5</v>
      </c>
      <c r="C54" s="5"/>
      <c r="J54">
        <f t="shared" si="0"/>
        <v>-1.17533625E-6</v>
      </c>
      <c r="K54" s="5">
        <f t="shared" si="1"/>
        <v>0.77008108108108098</v>
      </c>
    </row>
    <row r="55" spans="1:11" x14ac:dyDescent="0.2">
      <c r="A55" s="4">
        <v>0.1</v>
      </c>
      <c r="B55" s="4">
        <v>8.8228680000000003E-5</v>
      </c>
      <c r="C55" s="5"/>
      <c r="J55">
        <f t="shared" si="0"/>
        <v>-8.8228680000000007E-6</v>
      </c>
      <c r="K55" s="5">
        <f t="shared" si="1"/>
        <v>4.3355616707616713</v>
      </c>
    </row>
    <row r="56" spans="1:11" x14ac:dyDescent="0.2">
      <c r="A56" s="4">
        <v>0.125</v>
      </c>
      <c r="B56" s="4">
        <v>1.5803249999999999E-4</v>
      </c>
      <c r="C56" s="5"/>
      <c r="J56">
        <f t="shared" si="0"/>
        <v>-1.9754062499999999E-5</v>
      </c>
      <c r="K56" s="5">
        <f t="shared" si="1"/>
        <v>7.7657248157248153</v>
      </c>
    </row>
    <row r="57" spans="1:11" x14ac:dyDescent="0.2">
      <c r="A57" s="4">
        <v>0.15</v>
      </c>
      <c r="B57" s="4">
        <v>2.3420219999999999E-4</v>
      </c>
      <c r="C57" s="5"/>
      <c r="J57">
        <f t="shared" si="0"/>
        <v>-3.513033E-5</v>
      </c>
      <c r="K57" s="5">
        <f t="shared" si="1"/>
        <v>11.508707616707616</v>
      </c>
    </row>
    <row r="58" spans="1:11" x14ac:dyDescent="0.2">
      <c r="A58" s="4">
        <v>0.17499999999999999</v>
      </c>
      <c r="B58" s="4">
        <v>3.1058179999999999E-4</v>
      </c>
      <c r="C58" s="5"/>
      <c r="J58">
        <f t="shared" si="0"/>
        <v>-5.4351814999999991E-5</v>
      </c>
      <c r="K58" s="5">
        <f t="shared" si="1"/>
        <v>15.262004914004912</v>
      </c>
    </row>
    <row r="59" spans="1:11" x14ac:dyDescent="0.2">
      <c r="A59" s="4">
        <v>0.2</v>
      </c>
      <c r="B59" s="4">
        <v>3.8767000000000001E-4</v>
      </c>
      <c r="C59" s="5"/>
      <c r="J59">
        <f t="shared" si="0"/>
        <v>-7.7534000000000007E-5</v>
      </c>
      <c r="K59" s="5">
        <f t="shared" si="1"/>
        <v>19.05012285012285</v>
      </c>
    </row>
    <row r="60" spans="1:11" x14ac:dyDescent="0.2">
      <c r="A60" s="4">
        <v>0.22500000000000001</v>
      </c>
      <c r="B60" s="4">
        <v>4.676843E-4</v>
      </c>
      <c r="C60" s="5"/>
      <c r="J60">
        <f t="shared" si="0"/>
        <v>-1.052289675E-4</v>
      </c>
      <c r="K60" s="5">
        <f t="shared" si="1"/>
        <v>22.982029484029482</v>
      </c>
    </row>
    <row r="61" spans="1:11" x14ac:dyDescent="0.2">
      <c r="A61" s="4">
        <v>0.25</v>
      </c>
      <c r="B61" s="4">
        <v>5.496368E-4</v>
      </c>
      <c r="C61" s="5"/>
      <c r="J61">
        <f t="shared" si="0"/>
        <v>-1.374092E-4</v>
      </c>
      <c r="K61" s="5">
        <f t="shared" si="1"/>
        <v>27.009179361179363</v>
      </c>
    </row>
    <row r="62" spans="1:11" x14ac:dyDescent="0.2">
      <c r="A62" s="4">
        <v>0.27500000000000002</v>
      </c>
      <c r="B62" s="4">
        <v>6.3181839999999995E-4</v>
      </c>
      <c r="C62" s="5"/>
      <c r="J62">
        <f t="shared" si="0"/>
        <v>-1.7375006E-4</v>
      </c>
      <c r="K62" s="5">
        <f t="shared" si="1"/>
        <v>31.047587223587225</v>
      </c>
    </row>
    <row r="63" spans="1:11" x14ac:dyDescent="0.2">
      <c r="A63" s="4">
        <v>0.3</v>
      </c>
      <c r="B63" s="4">
        <v>7.1858130000000003E-4</v>
      </c>
      <c r="C63" s="5"/>
      <c r="J63">
        <f t="shared" si="0"/>
        <v>-2.1557438999999999E-4</v>
      </c>
      <c r="K63" s="5">
        <f t="shared" si="1"/>
        <v>35.31112039312039</v>
      </c>
    </row>
    <row r="64" spans="1:11" x14ac:dyDescent="0.2">
      <c r="A64" s="4">
        <v>0.32500000000000001</v>
      </c>
      <c r="B64" s="4">
        <v>8.026318E-4</v>
      </c>
      <c r="C64" s="5"/>
      <c r="J64">
        <f t="shared" si="0"/>
        <v>-2.6085533500000001E-4</v>
      </c>
      <c r="K64" s="5">
        <f t="shared" si="1"/>
        <v>39.441366093366092</v>
      </c>
    </row>
    <row r="65" spans="1:11" x14ac:dyDescent="0.2">
      <c r="A65" s="4">
        <v>0.35</v>
      </c>
      <c r="B65" s="4">
        <v>8.9120530000000005E-4</v>
      </c>
      <c r="C65" s="5"/>
      <c r="J65">
        <f t="shared" si="0"/>
        <v>-3.11921855E-4</v>
      </c>
      <c r="K65" s="5">
        <f t="shared" si="1"/>
        <v>43.793872235872243</v>
      </c>
    </row>
    <row r="66" spans="1:11" x14ac:dyDescent="0.2">
      <c r="A66" s="4">
        <v>0.375</v>
      </c>
      <c r="B66" s="4">
        <v>9.8275719999999997E-4</v>
      </c>
      <c r="C66" s="5"/>
      <c r="J66">
        <f t="shared" si="0"/>
        <v>-3.6853394999999999E-4</v>
      </c>
      <c r="K66" s="5">
        <f t="shared" si="1"/>
        <v>48.292737100737099</v>
      </c>
    </row>
    <row r="67" spans="1:11" x14ac:dyDescent="0.2">
      <c r="A67" s="4">
        <v>0.4</v>
      </c>
      <c r="B67" s="4">
        <v>1.0761189999999999E-3</v>
      </c>
      <c r="C67" s="5"/>
      <c r="J67">
        <f t="shared" si="0"/>
        <v>-4.3044760000000002E-4</v>
      </c>
      <c r="K67" s="5">
        <f t="shared" si="1"/>
        <v>52.880540540540544</v>
      </c>
    </row>
    <row r="68" spans="1:11" x14ac:dyDescent="0.2">
      <c r="A68" s="4">
        <v>0.42499999999999999</v>
      </c>
      <c r="B68" s="4">
        <v>1.1696009999999999E-3</v>
      </c>
      <c r="C68" s="5"/>
      <c r="J68">
        <f t="shared" si="0"/>
        <v>-4.9708042499999993E-4</v>
      </c>
      <c r="K68" s="5">
        <f t="shared" si="1"/>
        <v>57.474250614250607</v>
      </c>
    </row>
    <row r="69" spans="1:11" x14ac:dyDescent="0.2">
      <c r="A69" s="4">
        <v>0.45</v>
      </c>
      <c r="B69" s="4">
        <v>1.262076E-3</v>
      </c>
      <c r="C69" s="5"/>
      <c r="J69">
        <f t="shared" si="0"/>
        <v>-5.6793420000000004E-4</v>
      </c>
      <c r="K69" s="5">
        <f t="shared" si="1"/>
        <v>62.018476658476658</v>
      </c>
    </row>
    <row r="70" spans="1:11" x14ac:dyDescent="0.2">
      <c r="A70" s="4">
        <v>0.47499999999999998</v>
      </c>
      <c r="B70" s="4">
        <v>1.3589909999999999E-3</v>
      </c>
      <c r="C70" s="5"/>
      <c r="J70">
        <f t="shared" si="0"/>
        <v>-6.4552072499999994E-4</v>
      </c>
      <c r="K70" s="5">
        <f t="shared" si="1"/>
        <v>66.780884520884513</v>
      </c>
    </row>
    <row r="71" spans="1:11" x14ac:dyDescent="0.2">
      <c r="A71" s="4">
        <v>0.5</v>
      </c>
      <c r="B71" s="4">
        <v>1.457409E-3</v>
      </c>
      <c r="C71" s="5"/>
      <c r="J71">
        <f t="shared" si="0"/>
        <v>-7.287045E-4</v>
      </c>
      <c r="K71" s="5">
        <f t="shared" si="1"/>
        <v>71.61714987714987</v>
      </c>
    </row>
    <row r="72" spans="1:11" x14ac:dyDescent="0.2">
      <c r="A72" s="4">
        <v>0.52500000000000002</v>
      </c>
      <c r="B72" s="4">
        <v>1.5560420000000001E-3</v>
      </c>
      <c r="C72" s="5"/>
      <c r="J72">
        <f t="shared" si="0"/>
        <v>-8.1692205000000011E-4</v>
      </c>
      <c r="K72" s="5">
        <f t="shared" si="1"/>
        <v>76.463980343980353</v>
      </c>
    </row>
    <row r="73" spans="1:11" x14ac:dyDescent="0.2">
      <c r="A73" s="4">
        <v>0.55000000000000004</v>
      </c>
      <c r="B73" s="4">
        <v>1.656947E-3</v>
      </c>
      <c r="C73" s="5"/>
      <c r="J73">
        <f t="shared" si="0"/>
        <v>-9.1132085000000004E-4</v>
      </c>
      <c r="K73" s="5">
        <f t="shared" si="1"/>
        <v>81.422457002456994</v>
      </c>
    </row>
    <row r="74" spans="1:11" x14ac:dyDescent="0.2">
      <c r="A74" s="4">
        <v>0.57499999999999996</v>
      </c>
      <c r="B74" s="4">
        <v>1.755763E-3</v>
      </c>
      <c r="C74" s="5"/>
      <c r="J74">
        <f t="shared" ref="J74:J137" si="2">-(B74*A74)</f>
        <v>-1.0095637249999999E-3</v>
      </c>
      <c r="K74" s="5">
        <f t="shared" ref="K74:K137" si="3">B74*1000/$D$7</f>
        <v>86.278280098280092</v>
      </c>
    </row>
    <row r="75" spans="1:11" x14ac:dyDescent="0.2">
      <c r="A75" s="4">
        <v>0.6</v>
      </c>
      <c r="B75" s="4">
        <v>1.8621519999999999E-3</v>
      </c>
      <c r="C75" s="5"/>
      <c r="J75">
        <f t="shared" si="2"/>
        <v>-1.1172911999999999E-3</v>
      </c>
      <c r="K75" s="5">
        <f t="shared" si="3"/>
        <v>91.506240786240781</v>
      </c>
    </row>
    <row r="76" spans="1:11" x14ac:dyDescent="0.2">
      <c r="A76" s="4">
        <v>0.625</v>
      </c>
      <c r="B76" s="4">
        <v>1.9695429999999998E-3</v>
      </c>
      <c r="C76" s="5"/>
      <c r="J76">
        <f t="shared" si="2"/>
        <v>-1.230964375E-3</v>
      </c>
      <c r="K76" s="5">
        <f t="shared" si="3"/>
        <v>96.783439803439791</v>
      </c>
    </row>
    <row r="77" spans="1:11" x14ac:dyDescent="0.2">
      <c r="A77" s="4">
        <v>0.65</v>
      </c>
      <c r="B77" s="4">
        <v>2.0786709999999998E-3</v>
      </c>
      <c r="C77" s="5"/>
      <c r="J77">
        <f t="shared" si="2"/>
        <v>-1.35113615E-3</v>
      </c>
      <c r="K77" s="5">
        <f t="shared" si="3"/>
        <v>102.14599508599508</v>
      </c>
    </row>
    <row r="78" spans="1:11" x14ac:dyDescent="0.2">
      <c r="A78" s="4">
        <v>0.67500000000000004</v>
      </c>
      <c r="B78" s="4">
        <v>2.1888329999999998E-3</v>
      </c>
      <c r="C78" s="5"/>
      <c r="J78">
        <f t="shared" si="2"/>
        <v>-1.4774622749999999E-3</v>
      </c>
      <c r="K78" s="5">
        <f t="shared" si="3"/>
        <v>107.55936117936118</v>
      </c>
    </row>
    <row r="79" spans="1:11" x14ac:dyDescent="0.2">
      <c r="A79" s="4">
        <v>0.7</v>
      </c>
      <c r="B79" s="4">
        <v>2.2964579999999999E-3</v>
      </c>
      <c r="C79" s="5"/>
      <c r="J79">
        <f t="shared" si="2"/>
        <v>-1.6075205999999999E-3</v>
      </c>
      <c r="K79" s="5">
        <f t="shared" si="3"/>
        <v>112.84805896805896</v>
      </c>
    </row>
    <row r="80" spans="1:11" x14ac:dyDescent="0.2">
      <c r="A80" s="4">
        <v>0.72499999999999998</v>
      </c>
      <c r="B80" s="4">
        <v>2.4059390000000002E-3</v>
      </c>
      <c r="C80" s="5"/>
      <c r="J80">
        <f t="shared" si="2"/>
        <v>-1.744305775E-3</v>
      </c>
      <c r="K80" s="5">
        <f t="shared" si="3"/>
        <v>118.22796068796069</v>
      </c>
    </row>
    <row r="81" spans="1:11" x14ac:dyDescent="0.2">
      <c r="A81" s="4">
        <v>0.75</v>
      </c>
      <c r="B81" s="4">
        <v>2.5228389999999998E-3</v>
      </c>
      <c r="C81" s="5"/>
      <c r="J81">
        <f t="shared" si="2"/>
        <v>-1.8921292499999999E-3</v>
      </c>
      <c r="K81" s="5">
        <f t="shared" si="3"/>
        <v>123.97243243243243</v>
      </c>
    </row>
    <row r="82" spans="1:11" x14ac:dyDescent="0.2">
      <c r="A82" s="4">
        <v>0.77500000000000002</v>
      </c>
      <c r="B82" s="4">
        <v>2.639607E-3</v>
      </c>
      <c r="C82" s="5"/>
      <c r="J82">
        <f t="shared" si="2"/>
        <v>-2.0456954250000002E-3</v>
      </c>
      <c r="K82" s="5">
        <f t="shared" si="3"/>
        <v>129.71041769041767</v>
      </c>
    </row>
    <row r="83" spans="1:11" x14ac:dyDescent="0.2">
      <c r="A83" s="4">
        <v>0.8</v>
      </c>
      <c r="B83" s="4">
        <v>2.7666309999999999E-3</v>
      </c>
      <c r="C83" s="5"/>
      <c r="J83">
        <f t="shared" si="2"/>
        <v>-2.2133048E-3</v>
      </c>
      <c r="K83" s="5">
        <f t="shared" si="3"/>
        <v>135.95238329238327</v>
      </c>
    </row>
    <row r="84" spans="1:11" x14ac:dyDescent="0.2">
      <c r="A84" s="4">
        <v>0.82499999999999996</v>
      </c>
      <c r="B84" s="4">
        <v>2.880985E-3</v>
      </c>
      <c r="C84" s="5"/>
      <c r="J84">
        <f t="shared" si="2"/>
        <v>-2.376812625E-3</v>
      </c>
      <c r="K84" s="5">
        <f t="shared" si="3"/>
        <v>141.57174447174447</v>
      </c>
    </row>
    <row r="85" spans="1:11" x14ac:dyDescent="0.2">
      <c r="A85" s="4">
        <v>0.85</v>
      </c>
      <c r="B85" s="4">
        <v>3.010623E-3</v>
      </c>
      <c r="C85" s="5"/>
      <c r="J85">
        <f t="shared" si="2"/>
        <v>-2.55902955E-3</v>
      </c>
      <c r="K85" s="5">
        <f t="shared" si="3"/>
        <v>147.94216216216216</v>
      </c>
    </row>
    <row r="86" spans="1:11" x14ac:dyDescent="0.2">
      <c r="A86" s="4">
        <v>0.875</v>
      </c>
      <c r="B86" s="4">
        <v>3.1465730000000002E-3</v>
      </c>
      <c r="C86" s="5"/>
      <c r="J86">
        <f t="shared" si="2"/>
        <v>-2.7532513750000002E-3</v>
      </c>
      <c r="K86" s="5">
        <f t="shared" si="3"/>
        <v>154.62275184275185</v>
      </c>
    </row>
    <row r="87" spans="1:11" x14ac:dyDescent="0.2">
      <c r="A87" s="4">
        <v>0.9</v>
      </c>
      <c r="B87" s="4">
        <v>3.292166E-3</v>
      </c>
      <c r="C87" s="5"/>
      <c r="J87">
        <f t="shared" si="2"/>
        <v>-2.9629494E-3</v>
      </c>
      <c r="K87" s="5">
        <f t="shared" si="3"/>
        <v>161.77719901719902</v>
      </c>
    </row>
    <row r="88" spans="1:11" x14ac:dyDescent="0.2">
      <c r="A88" s="4">
        <v>0.92500000000000004</v>
      </c>
      <c r="B88" s="4">
        <v>3.4404100000000001E-3</v>
      </c>
      <c r="C88" s="5"/>
      <c r="J88">
        <f t="shared" si="2"/>
        <v>-3.1823792500000002E-3</v>
      </c>
      <c r="K88" s="5">
        <f t="shared" si="3"/>
        <v>169.06191646191647</v>
      </c>
    </row>
    <row r="89" spans="1:11" x14ac:dyDescent="0.2">
      <c r="A89" s="4">
        <v>0.95</v>
      </c>
      <c r="B89" s="4">
        <v>3.590364E-3</v>
      </c>
      <c r="C89" s="5"/>
      <c r="J89">
        <f t="shared" si="2"/>
        <v>-3.4108457999999999E-3</v>
      </c>
      <c r="K89" s="5">
        <f t="shared" si="3"/>
        <v>176.4306633906634</v>
      </c>
    </row>
    <row r="90" spans="1:11" x14ac:dyDescent="0.2">
      <c r="A90" s="4">
        <v>0.97499999999999998</v>
      </c>
      <c r="B90" s="4">
        <v>3.7294339999999998E-3</v>
      </c>
      <c r="C90" s="5"/>
      <c r="J90">
        <f t="shared" si="2"/>
        <v>-3.6361981499999996E-3</v>
      </c>
      <c r="K90" s="5">
        <f t="shared" si="3"/>
        <v>183.26457002457002</v>
      </c>
    </row>
    <row r="91" spans="1:11" x14ac:dyDescent="0.2">
      <c r="A91" s="4">
        <v>1</v>
      </c>
      <c r="B91" s="4">
        <v>3.8542619999999998E-3</v>
      </c>
      <c r="C91" s="5"/>
      <c r="J91">
        <f t="shared" si="2"/>
        <v>-3.8542619999999998E-3</v>
      </c>
      <c r="K91" s="5">
        <f t="shared" si="3"/>
        <v>189.39862407862407</v>
      </c>
    </row>
    <row r="92" spans="1:11" x14ac:dyDescent="0.2">
      <c r="A92" s="4">
        <v>1</v>
      </c>
      <c r="B92" s="4">
        <v>3.8301699999999999E-3</v>
      </c>
      <c r="C92" s="5"/>
      <c r="J92">
        <f t="shared" si="2"/>
        <v>-3.8301699999999999E-3</v>
      </c>
      <c r="K92" s="5">
        <f t="shared" si="3"/>
        <v>188.214742014742</v>
      </c>
    </row>
    <row r="93" spans="1:11" x14ac:dyDescent="0.2">
      <c r="A93" s="4">
        <v>0.97499999999999998</v>
      </c>
      <c r="B93" s="4">
        <v>3.6658509999999999E-3</v>
      </c>
      <c r="C93" s="5"/>
      <c r="J93">
        <f t="shared" si="2"/>
        <v>-3.5742047249999998E-3</v>
      </c>
      <c r="K93" s="5">
        <f t="shared" si="3"/>
        <v>180.14009828009827</v>
      </c>
    </row>
    <row r="94" spans="1:11" x14ac:dyDescent="0.2">
      <c r="A94" s="4">
        <v>0.95</v>
      </c>
      <c r="B94" s="4">
        <v>3.507778E-3</v>
      </c>
      <c r="C94" s="5"/>
      <c r="J94">
        <f t="shared" si="2"/>
        <v>-3.3323890999999999E-3</v>
      </c>
      <c r="K94" s="5">
        <f t="shared" si="3"/>
        <v>172.37238329238329</v>
      </c>
    </row>
    <row r="95" spans="1:11" x14ac:dyDescent="0.2">
      <c r="A95" s="4">
        <v>0.92500000000000004</v>
      </c>
      <c r="B95" s="4">
        <v>3.3517299999999998E-3</v>
      </c>
      <c r="C95" s="5"/>
      <c r="J95">
        <f t="shared" si="2"/>
        <v>-3.1003502499999998E-3</v>
      </c>
      <c r="K95" s="5">
        <f t="shared" si="3"/>
        <v>164.7041769041769</v>
      </c>
    </row>
    <row r="96" spans="1:11" x14ac:dyDescent="0.2">
      <c r="A96" s="4">
        <v>0.9</v>
      </c>
      <c r="B96" s="4">
        <v>3.210957E-3</v>
      </c>
      <c r="C96" s="5"/>
      <c r="J96">
        <f t="shared" si="2"/>
        <v>-2.8898613000000002E-3</v>
      </c>
      <c r="K96" s="5">
        <f t="shared" si="3"/>
        <v>157.78658476658478</v>
      </c>
    </row>
    <row r="97" spans="1:11" x14ac:dyDescent="0.2">
      <c r="A97" s="4">
        <v>0.875</v>
      </c>
      <c r="B97" s="4">
        <v>3.0735910000000001E-3</v>
      </c>
      <c r="C97" s="5"/>
      <c r="J97">
        <f t="shared" si="2"/>
        <v>-2.689392125E-3</v>
      </c>
      <c r="K97" s="5">
        <f t="shared" si="3"/>
        <v>151.03641277641276</v>
      </c>
    </row>
    <row r="98" spans="1:11" x14ac:dyDescent="0.2">
      <c r="A98" s="4">
        <v>0.85</v>
      </c>
      <c r="B98" s="4">
        <v>2.9365960000000001E-3</v>
      </c>
      <c r="C98" s="5"/>
      <c r="J98">
        <f t="shared" si="2"/>
        <v>-2.4961065999999999E-3</v>
      </c>
      <c r="K98" s="5">
        <f t="shared" si="3"/>
        <v>144.30447174447175</v>
      </c>
    </row>
    <row r="99" spans="1:11" x14ac:dyDescent="0.2">
      <c r="A99" s="4">
        <v>0.82499999999999996</v>
      </c>
      <c r="B99" s="4">
        <v>2.796073E-3</v>
      </c>
      <c r="C99" s="5"/>
      <c r="J99">
        <f t="shared" si="2"/>
        <v>-2.3067602250000001E-3</v>
      </c>
      <c r="K99" s="5">
        <f t="shared" si="3"/>
        <v>137.39916461916462</v>
      </c>
    </row>
    <row r="100" spans="1:11" x14ac:dyDescent="0.2">
      <c r="A100" s="4">
        <v>0.8</v>
      </c>
      <c r="B100" s="4">
        <v>2.664965E-3</v>
      </c>
      <c r="C100" s="5"/>
      <c r="J100">
        <f t="shared" si="2"/>
        <v>-2.1319720000000002E-3</v>
      </c>
      <c r="K100" s="5">
        <f t="shared" si="3"/>
        <v>130.95651105651106</v>
      </c>
    </row>
    <row r="101" spans="1:11" x14ac:dyDescent="0.2">
      <c r="A101" s="4">
        <v>0.77500000000000002</v>
      </c>
      <c r="B101" s="4">
        <v>2.5382389999999999E-3</v>
      </c>
      <c r="C101" s="5"/>
      <c r="J101">
        <f t="shared" si="2"/>
        <v>-1.967135225E-3</v>
      </c>
      <c r="K101" s="5">
        <f t="shared" si="3"/>
        <v>124.72918918918919</v>
      </c>
    </row>
    <row r="102" spans="1:11" x14ac:dyDescent="0.2">
      <c r="A102" s="4">
        <v>0.75</v>
      </c>
      <c r="B102" s="4">
        <v>2.4061590000000002E-3</v>
      </c>
      <c r="C102" s="5"/>
      <c r="J102">
        <f t="shared" si="2"/>
        <v>-1.8046192500000002E-3</v>
      </c>
      <c r="K102" s="5">
        <f t="shared" si="3"/>
        <v>118.23877149877151</v>
      </c>
    </row>
    <row r="103" spans="1:11" x14ac:dyDescent="0.2">
      <c r="A103" s="4">
        <v>0.72499999999999998</v>
      </c>
      <c r="B103" s="4">
        <v>2.2832669999999998E-3</v>
      </c>
      <c r="C103" s="5"/>
      <c r="J103">
        <f t="shared" si="2"/>
        <v>-1.6553685749999998E-3</v>
      </c>
      <c r="K103" s="5">
        <f t="shared" si="3"/>
        <v>112.19985257985257</v>
      </c>
    </row>
    <row r="104" spans="1:11" x14ac:dyDescent="0.2">
      <c r="A104" s="4">
        <v>0.7</v>
      </c>
      <c r="B104" s="4">
        <v>2.1601440000000001E-3</v>
      </c>
      <c r="C104" s="5"/>
      <c r="J104">
        <f t="shared" si="2"/>
        <v>-1.5121008E-3</v>
      </c>
      <c r="K104" s="5">
        <f t="shared" si="3"/>
        <v>106.14958230958233</v>
      </c>
    </row>
    <row r="105" spans="1:11" x14ac:dyDescent="0.2">
      <c r="A105" s="4">
        <v>0.67500000000000004</v>
      </c>
      <c r="B105" s="4">
        <v>2.0412709999999999E-3</v>
      </c>
      <c r="C105" s="5"/>
      <c r="J105">
        <f t="shared" si="2"/>
        <v>-1.3778579250000001E-3</v>
      </c>
      <c r="K105" s="5">
        <f t="shared" si="3"/>
        <v>100.30815724815726</v>
      </c>
    </row>
    <row r="106" spans="1:11" x14ac:dyDescent="0.2">
      <c r="A106" s="4">
        <v>0.65</v>
      </c>
      <c r="B106" s="4">
        <v>1.9221570000000001E-3</v>
      </c>
      <c r="C106" s="5"/>
      <c r="J106">
        <f t="shared" si="2"/>
        <v>-1.2494020500000002E-3</v>
      </c>
      <c r="K106" s="5">
        <f t="shared" si="3"/>
        <v>94.454889434889438</v>
      </c>
    </row>
    <row r="107" spans="1:11" x14ac:dyDescent="0.2">
      <c r="A107" s="4">
        <v>0.625</v>
      </c>
      <c r="B107" s="4">
        <v>1.8105249999999999E-3</v>
      </c>
      <c r="C107" s="5"/>
      <c r="J107">
        <f t="shared" si="2"/>
        <v>-1.131578125E-3</v>
      </c>
      <c r="K107" s="5">
        <f t="shared" si="3"/>
        <v>88.969287469287465</v>
      </c>
    </row>
    <row r="108" spans="1:11" x14ac:dyDescent="0.2">
      <c r="A108" s="4">
        <v>0.6</v>
      </c>
      <c r="B108" s="4">
        <v>1.6953389999999999E-3</v>
      </c>
      <c r="C108" s="5"/>
      <c r="J108">
        <f t="shared" si="2"/>
        <v>-1.0172033999999999E-3</v>
      </c>
      <c r="K108" s="5">
        <f t="shared" si="3"/>
        <v>83.309041769041769</v>
      </c>
    </row>
    <row r="109" spans="1:11" x14ac:dyDescent="0.2">
      <c r="A109" s="4">
        <v>0.57499999999999996</v>
      </c>
      <c r="B109" s="4">
        <v>1.584549E-3</v>
      </c>
      <c r="C109" s="5"/>
      <c r="J109">
        <f t="shared" si="2"/>
        <v>-9.111156749999999E-4</v>
      </c>
      <c r="K109" s="5">
        <f t="shared" si="3"/>
        <v>77.864815724815728</v>
      </c>
    </row>
    <row r="110" spans="1:11" x14ac:dyDescent="0.2">
      <c r="A110" s="4">
        <v>0.55000000000000004</v>
      </c>
      <c r="B110" s="4">
        <v>1.4745959999999999E-3</v>
      </c>
      <c r="C110" s="5"/>
      <c r="J110">
        <f t="shared" si="2"/>
        <v>-8.1102780000000003E-4</v>
      </c>
      <c r="K110" s="5">
        <f t="shared" si="3"/>
        <v>72.461719901719889</v>
      </c>
    </row>
    <row r="111" spans="1:11" x14ac:dyDescent="0.2">
      <c r="A111" s="4">
        <v>0.52500000000000002</v>
      </c>
      <c r="B111" s="4">
        <v>1.3685430000000001E-3</v>
      </c>
      <c r="C111" s="5"/>
      <c r="J111">
        <f t="shared" si="2"/>
        <v>-7.1848507500000007E-4</v>
      </c>
      <c r="K111" s="5">
        <f t="shared" si="3"/>
        <v>67.250270270270278</v>
      </c>
    </row>
    <row r="112" spans="1:11" x14ac:dyDescent="0.2">
      <c r="A112" s="4">
        <v>0.5</v>
      </c>
      <c r="B112" s="4">
        <v>1.263789E-3</v>
      </c>
      <c r="C112" s="5"/>
      <c r="J112">
        <f t="shared" si="2"/>
        <v>-6.3189449999999999E-4</v>
      </c>
      <c r="K112" s="5">
        <f t="shared" si="3"/>
        <v>62.102653562653565</v>
      </c>
    </row>
    <row r="113" spans="1:11" x14ac:dyDescent="0.2">
      <c r="A113" s="4">
        <v>0.47499999999999998</v>
      </c>
      <c r="B113" s="4">
        <v>1.164383E-3</v>
      </c>
      <c r="C113" s="5"/>
      <c r="J113">
        <f t="shared" si="2"/>
        <v>-5.5308192499999996E-4</v>
      </c>
      <c r="K113" s="5">
        <f t="shared" si="3"/>
        <v>57.217837837837834</v>
      </c>
    </row>
    <row r="114" spans="1:11" x14ac:dyDescent="0.2">
      <c r="A114" s="4">
        <v>0.45</v>
      </c>
      <c r="B114" s="4">
        <v>1.0661449999999999E-3</v>
      </c>
      <c r="C114" s="5"/>
      <c r="J114">
        <f t="shared" si="2"/>
        <v>-4.7976524999999998E-4</v>
      </c>
      <c r="K114" s="5">
        <f t="shared" si="3"/>
        <v>52.390417690417685</v>
      </c>
    </row>
    <row r="115" spans="1:11" x14ac:dyDescent="0.2">
      <c r="A115" s="4">
        <v>0.42499999999999999</v>
      </c>
      <c r="B115" s="4">
        <v>9.6626000000000004E-4</v>
      </c>
      <c r="C115" s="5"/>
      <c r="J115">
        <f t="shared" si="2"/>
        <v>-4.1066049999999998E-4</v>
      </c>
      <c r="K115" s="5">
        <f t="shared" si="3"/>
        <v>47.482063882063883</v>
      </c>
    </row>
    <row r="116" spans="1:11" x14ac:dyDescent="0.2">
      <c r="A116" s="4">
        <v>0.4</v>
      </c>
      <c r="B116" s="4">
        <v>8.7138259999999996E-4</v>
      </c>
      <c r="C116" s="5"/>
      <c r="J116">
        <f t="shared" si="2"/>
        <v>-3.4855303999999998E-4</v>
      </c>
      <c r="K116" s="5">
        <f t="shared" si="3"/>
        <v>42.819783783783784</v>
      </c>
    </row>
    <row r="117" spans="1:11" x14ac:dyDescent="0.2">
      <c r="A117" s="4">
        <v>0.375</v>
      </c>
      <c r="B117" s="4">
        <v>7.8105709999999997E-4</v>
      </c>
      <c r="C117" s="5"/>
      <c r="J117">
        <f t="shared" si="2"/>
        <v>-2.9289641249999999E-4</v>
      </c>
      <c r="K117" s="5">
        <f t="shared" si="3"/>
        <v>38.381184275184275</v>
      </c>
    </row>
    <row r="118" spans="1:11" x14ac:dyDescent="0.2">
      <c r="A118" s="4">
        <v>0.35</v>
      </c>
      <c r="B118" s="4">
        <v>6.931722E-4</v>
      </c>
      <c r="C118" s="5"/>
      <c r="J118">
        <f t="shared" si="2"/>
        <v>-2.4261026999999999E-4</v>
      </c>
      <c r="K118" s="5">
        <f t="shared" si="3"/>
        <v>34.062515970515975</v>
      </c>
    </row>
    <row r="119" spans="1:11" x14ac:dyDescent="0.2">
      <c r="A119" s="4">
        <v>0.32500000000000001</v>
      </c>
      <c r="B119" s="4">
        <v>6.0739530000000004E-4</v>
      </c>
      <c r="C119" s="5"/>
      <c r="J119">
        <f t="shared" si="2"/>
        <v>-1.9740347250000003E-4</v>
      </c>
      <c r="K119" s="5">
        <f t="shared" si="3"/>
        <v>29.847434889434894</v>
      </c>
    </row>
    <row r="120" spans="1:11" x14ac:dyDescent="0.2">
      <c r="A120" s="4">
        <v>0.3</v>
      </c>
      <c r="B120" s="4">
        <v>5.2404139999999997E-4</v>
      </c>
      <c r="C120" s="5"/>
      <c r="J120">
        <f t="shared" si="2"/>
        <v>-1.5721241999999997E-4</v>
      </c>
      <c r="K120" s="5">
        <f t="shared" si="3"/>
        <v>25.751420147420149</v>
      </c>
    </row>
    <row r="121" spans="1:11" x14ac:dyDescent="0.2">
      <c r="A121" s="4">
        <v>0.27500000000000002</v>
      </c>
      <c r="B121" s="4">
        <v>4.4435219999999998E-4</v>
      </c>
      <c r="C121" s="5"/>
      <c r="J121">
        <f t="shared" si="2"/>
        <v>-1.2219685500000001E-4</v>
      </c>
      <c r="K121" s="5">
        <f t="shared" si="3"/>
        <v>21.835488943488944</v>
      </c>
    </row>
    <row r="122" spans="1:11" x14ac:dyDescent="0.2">
      <c r="A122" s="4">
        <v>0.25</v>
      </c>
      <c r="B122" s="4">
        <v>3.6554790000000001E-4</v>
      </c>
      <c r="C122" s="5"/>
      <c r="J122">
        <f t="shared" si="2"/>
        <v>-9.1386975000000003E-5</v>
      </c>
      <c r="K122" s="5">
        <f t="shared" si="3"/>
        <v>17.963041769041769</v>
      </c>
    </row>
    <row r="123" spans="1:11" x14ac:dyDescent="0.2">
      <c r="A123" s="4">
        <v>0.22500000000000001</v>
      </c>
      <c r="B123" s="4">
        <v>2.9350049999999999E-4</v>
      </c>
      <c r="C123" s="5"/>
      <c r="J123">
        <f t="shared" si="2"/>
        <v>-6.6037612499999997E-5</v>
      </c>
      <c r="K123" s="5">
        <f t="shared" si="3"/>
        <v>14.422628992628992</v>
      </c>
    </row>
    <row r="124" spans="1:11" x14ac:dyDescent="0.2">
      <c r="A124" s="4">
        <v>0.2</v>
      </c>
      <c r="B124" s="4">
        <v>2.2121740000000001E-4</v>
      </c>
      <c r="C124" s="5"/>
      <c r="J124">
        <f t="shared" si="2"/>
        <v>-4.4243480000000003E-5</v>
      </c>
      <c r="K124" s="5">
        <f t="shared" si="3"/>
        <v>10.870633906633907</v>
      </c>
    </row>
    <row r="125" spans="1:11" x14ac:dyDescent="0.2">
      <c r="A125" s="4">
        <v>0.17499999999999999</v>
      </c>
      <c r="B125" s="4">
        <v>1.5317729999999999E-4</v>
      </c>
      <c r="C125" s="5"/>
      <c r="J125">
        <f t="shared" si="2"/>
        <v>-2.6806027499999996E-5</v>
      </c>
      <c r="K125" s="5">
        <f t="shared" si="3"/>
        <v>7.5271400491400486</v>
      </c>
    </row>
    <row r="126" spans="1:11" x14ac:dyDescent="0.2">
      <c r="A126" s="4">
        <v>0.15</v>
      </c>
      <c r="B126" s="4">
        <v>8.8376019999999997E-5</v>
      </c>
      <c r="C126" s="5"/>
      <c r="J126">
        <f t="shared" si="2"/>
        <v>-1.3256402999999999E-5</v>
      </c>
      <c r="K126" s="5">
        <f t="shared" si="3"/>
        <v>4.3428019656019652</v>
      </c>
    </row>
    <row r="127" spans="1:11" x14ac:dyDescent="0.2">
      <c r="A127" s="4">
        <v>0.125</v>
      </c>
      <c r="B127" s="4">
        <v>2.5903270000000001E-5</v>
      </c>
      <c r="C127" s="5"/>
      <c r="J127">
        <f t="shared" si="2"/>
        <v>-3.2379087500000001E-6</v>
      </c>
      <c r="K127" s="5">
        <f t="shared" si="3"/>
        <v>1.2728879606879608</v>
      </c>
    </row>
    <row r="128" spans="1:11" x14ac:dyDescent="0.2">
      <c r="A128" s="4">
        <v>0.1</v>
      </c>
      <c r="B128" s="4">
        <v>-3.5725459999999999E-5</v>
      </c>
      <c r="C128" s="5"/>
      <c r="J128">
        <f t="shared" si="2"/>
        <v>3.5725460000000001E-6</v>
      </c>
      <c r="K128" s="5">
        <f t="shared" si="3"/>
        <v>-1.75555085995086</v>
      </c>
    </row>
    <row r="129" spans="1:11" x14ac:dyDescent="0.2">
      <c r="A129" s="4">
        <v>7.4999999999999997E-2</v>
      </c>
      <c r="B129" s="4">
        <v>-9.3073759999999994E-5</v>
      </c>
      <c r="C129" s="5"/>
      <c r="J129">
        <f t="shared" si="2"/>
        <v>6.9805319999999995E-6</v>
      </c>
      <c r="K129" s="5">
        <f t="shared" si="3"/>
        <v>-4.5736491400491399</v>
      </c>
    </row>
    <row r="130" spans="1:11" x14ac:dyDescent="0.2">
      <c r="A130" s="4">
        <v>0.05</v>
      </c>
      <c r="B130" s="4">
        <v>-1.455386E-4</v>
      </c>
      <c r="C130" s="5"/>
      <c r="J130">
        <f t="shared" si="2"/>
        <v>7.2769300000000001E-6</v>
      </c>
      <c r="K130" s="5">
        <f t="shared" si="3"/>
        <v>-7.1517739557739555</v>
      </c>
    </row>
    <row r="131" spans="1:11" x14ac:dyDescent="0.2">
      <c r="A131" s="4">
        <v>2.5000000000000001E-2</v>
      </c>
      <c r="B131" s="4">
        <v>-2.006373E-4</v>
      </c>
      <c r="C131" s="5"/>
      <c r="J131">
        <f t="shared" si="2"/>
        <v>5.0159325000000003E-6</v>
      </c>
      <c r="K131" s="5">
        <f t="shared" si="3"/>
        <v>-9.8593267813267804</v>
      </c>
    </row>
    <row r="132" spans="1:11" x14ac:dyDescent="0.2">
      <c r="A132" s="4">
        <v>0</v>
      </c>
      <c r="B132" s="4">
        <v>-2.5466369999999999E-4</v>
      </c>
      <c r="C132" s="5"/>
      <c r="J132">
        <f t="shared" si="2"/>
        <v>0</v>
      </c>
      <c r="K132" s="5">
        <f t="shared" si="3"/>
        <v>-12.514186732186731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3" priority="1" stopIfTrue="1" operator="equal">
      <formula>0</formula>
    </cfRule>
  </conditionalFormatting>
  <conditionalFormatting sqref="E23:E24">
    <cfRule type="cellIs" dxfId="2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411"/>
  <sheetViews>
    <sheetView workbookViewId="0">
      <selection activeCell="D4" sqref="D4"/>
    </sheetView>
  </sheetViews>
  <sheetFormatPr defaultRowHeight="12.75" x14ac:dyDescent="0.2"/>
  <sheetData>
    <row r="1" spans="1:16" x14ac:dyDescent="0.2">
      <c r="A1" s="4"/>
      <c r="B1" s="4"/>
    </row>
    <row r="2" spans="1:16" x14ac:dyDescent="0.2">
      <c r="C2" s="1" t="s">
        <v>27</v>
      </c>
      <c r="D2" t="s">
        <v>69</v>
      </c>
    </row>
    <row r="3" spans="1:16" x14ac:dyDescent="0.2">
      <c r="C3" s="1" t="s">
        <v>29</v>
      </c>
      <c r="D3" t="s">
        <v>69</v>
      </c>
    </row>
    <row r="4" spans="1:16" x14ac:dyDescent="0.2">
      <c r="C4" s="1" t="s">
        <v>1</v>
      </c>
      <c r="D4" s="2"/>
      <c r="E4" t="s">
        <v>4</v>
      </c>
    </row>
    <row r="5" spans="1:16" x14ac:dyDescent="0.2">
      <c r="C5" s="1" t="s">
        <v>0</v>
      </c>
      <c r="D5" s="3">
        <v>100</v>
      </c>
      <c r="E5" t="s">
        <v>20</v>
      </c>
    </row>
    <row r="6" spans="1:16" x14ac:dyDescent="0.2">
      <c r="C6" s="1" t="s">
        <v>2</v>
      </c>
      <c r="D6" s="3">
        <v>420</v>
      </c>
      <c r="E6" t="s">
        <v>5</v>
      </c>
    </row>
    <row r="7" spans="1:16" x14ac:dyDescent="0.2">
      <c r="C7" s="1" t="s">
        <v>3</v>
      </c>
      <c r="D7" s="3">
        <v>2.035E-2</v>
      </c>
      <c r="E7" t="s">
        <v>6</v>
      </c>
    </row>
    <row r="9" spans="1:16" x14ac:dyDescent="0.2">
      <c r="A9" t="s">
        <v>7</v>
      </c>
      <c r="B9" t="s">
        <v>8</v>
      </c>
      <c r="E9" s="3" t="s">
        <v>19</v>
      </c>
      <c r="F9" s="3" t="s">
        <v>18</v>
      </c>
      <c r="J9" t="s">
        <v>21</v>
      </c>
      <c r="K9" t="s">
        <v>22</v>
      </c>
    </row>
    <row r="10" spans="1:16" x14ac:dyDescent="0.2">
      <c r="A10" s="4">
        <v>0</v>
      </c>
      <c r="B10" s="4">
        <v>-7.9930400000000003E-5</v>
      </c>
      <c r="C10" s="5"/>
      <c r="D10" s="1" t="s">
        <v>9</v>
      </c>
      <c r="E10" s="7">
        <f>-F10*1000/$D$7</f>
        <v>3.9277837837837839</v>
      </c>
      <c r="F10" s="3">
        <f>((INDEX(A10:B11,1,2)+INDEX(A10:B11,2,2))-((INDEX(A10:B11,1,2)-INDEX(A10:B11,2,2))/(INDEX(A10:B11,1,1)-INDEX(A10:B11,2,1))*(INDEX(A10:B11,1,1)+INDEX(A10:B11,2,1))))/2</f>
        <v>-7.9930400000000003E-5</v>
      </c>
      <c r="G10" t="s">
        <v>111</v>
      </c>
      <c r="H10" t="s">
        <v>112</v>
      </c>
      <c r="J10">
        <f t="shared" ref="J10:J73" si="0">-(B10*A10)</f>
        <v>0</v>
      </c>
      <c r="K10" s="5">
        <f t="shared" ref="K10:K73" si="1">B10*1000/$D$7</f>
        <v>-3.9277837837837839</v>
      </c>
      <c r="L10" s="1" t="s">
        <v>23</v>
      </c>
      <c r="M10" s="4">
        <f>MAX(E14:E15)/20</f>
        <v>3.1873203812446938E-3</v>
      </c>
      <c r="N10" s="6">
        <f>-E10</f>
        <v>-3.9277837837837839</v>
      </c>
      <c r="O10" s="6">
        <f>-E11</f>
        <v>-3.2102535626535627</v>
      </c>
      <c r="P10" s="6">
        <f>-E12</f>
        <v>-2.8580584766584769</v>
      </c>
    </row>
    <row r="11" spans="1:16" x14ac:dyDescent="0.2">
      <c r="A11" s="4">
        <v>-2.5000000000000001E-2</v>
      </c>
      <c r="B11" s="4">
        <v>-1.129508E-4</v>
      </c>
      <c r="C11" s="5"/>
      <c r="D11" s="1" t="s">
        <v>10</v>
      </c>
      <c r="E11" s="7">
        <f>-F11*1000/$D$7</f>
        <v>3.2102535626535627</v>
      </c>
      <c r="F11" s="3">
        <f>((INDEX(A30:B91,MATCH(0,A30:A91,1),2)+INDEX(A30:B91,MATCH(0,A30:A91,1)+1,2))-((INDEX(A30:B91,MATCH(0,A30:A91,1),2)-INDEX(A30:B91,MATCH(0,A30:A91,1)+1,2))/(INDEX(A30:B91,MATCH(0,A30:A91,1),1)-INDEX(A30:B91,MATCH(0,A30:A91,1)+1,1))*(INDEX(A30:B91,MATCH(0,A30:A91,1),1)+INDEX(A30:B91,MATCH(0,A30:A91,1)+1,1))))/2</f>
        <v>-6.5328660000000001E-5</v>
      </c>
      <c r="G11" s="5" t="s">
        <v>107</v>
      </c>
      <c r="H11" t="s">
        <v>108</v>
      </c>
      <c r="J11">
        <f t="shared" si="0"/>
        <v>-2.82377E-6</v>
      </c>
      <c r="K11" s="5">
        <f t="shared" si="1"/>
        <v>-5.5504078624078623</v>
      </c>
      <c r="L11" s="1"/>
      <c r="M11" s="4">
        <f>-MAX(E15:E16)/20</f>
        <v>-3.1873203812446938E-3</v>
      </c>
      <c r="N11" s="6">
        <f>-E10</f>
        <v>-3.9277837837837839</v>
      </c>
      <c r="O11" s="6">
        <f>-E11</f>
        <v>-3.2102535626535627</v>
      </c>
      <c r="P11" s="6">
        <f>-E12</f>
        <v>-2.8580584766584769</v>
      </c>
    </row>
    <row r="12" spans="1:16" x14ac:dyDescent="0.2">
      <c r="A12" s="4">
        <v>-0.05</v>
      </c>
      <c r="B12" s="4">
        <v>-1.496123E-4</v>
      </c>
      <c r="C12" s="5"/>
      <c r="D12" s="1" t="s">
        <v>11</v>
      </c>
      <c r="E12" s="7">
        <f>-F12*1000/$D$7</f>
        <v>2.8580584766584769</v>
      </c>
      <c r="F12" s="3">
        <f>((INDEX(A131:B132,1,2)+INDEX(A131:B132,2,2))-((INDEX(A131:B132,1,2)-INDEX(A131:B132,2,2))/(INDEX(A131:B132,1,1)-INDEX(A131:B132,2,1))*(INDEX(A131:B132,1,1)+INDEX(A131:B132,2,1))))/2</f>
        <v>-5.8161490000000001E-5</v>
      </c>
      <c r="G12" t="s">
        <v>109</v>
      </c>
      <c r="H12" t="s">
        <v>110</v>
      </c>
      <c r="J12">
        <f t="shared" si="0"/>
        <v>-7.4806150000000002E-6</v>
      </c>
      <c r="K12" s="5">
        <f t="shared" si="1"/>
        <v>-7.3519557739557744</v>
      </c>
      <c r="L12" s="1"/>
    </row>
    <row r="13" spans="1:16" x14ac:dyDescent="0.2">
      <c r="A13" s="4">
        <v>-7.4999999999999997E-2</v>
      </c>
      <c r="B13" s="4">
        <v>-1.8702190000000001E-4</v>
      </c>
      <c r="C13" s="5"/>
      <c r="E13" s="3" t="s">
        <v>53</v>
      </c>
      <c r="F13" s="5"/>
      <c r="J13">
        <f t="shared" si="0"/>
        <v>-1.40266425E-5</v>
      </c>
      <c r="K13" s="5">
        <f t="shared" si="1"/>
        <v>-9.1902653562653569</v>
      </c>
      <c r="L13" s="1" t="s">
        <v>24</v>
      </c>
      <c r="M13" s="6">
        <f>E14</f>
        <v>3.6329071889403826E-2</v>
      </c>
      <c r="N13" s="6">
        <f>-MAX(E10:E12)/15</f>
        <v>-0.26185225225225228</v>
      </c>
    </row>
    <row r="14" spans="1:16" x14ac:dyDescent="0.2">
      <c r="A14" s="4">
        <v>-0.1</v>
      </c>
      <c r="B14" s="4">
        <v>-2.2385260000000001E-4</v>
      </c>
      <c r="C14" s="5"/>
      <c r="D14" s="1" t="s">
        <v>12</v>
      </c>
      <c r="E14" s="7">
        <f>F14</f>
        <v>3.6329071889403826E-2</v>
      </c>
      <c r="F14">
        <f>((INDEX(A30:B91,MATCH(0,B30:B91,1),1)+INDEX(A30:B91,MATCH(0,B30:B91,1)+1,1))-((INDEX(A30:B91,MATCH(0,B30:B91,1),1)-INDEX(A30:B91,MATCH(0,B30:B91,1)+1,1))/(INDEX(A30:B91,MATCH(0,B30:B91,1),2)-INDEX(A30:B91,MATCH(0,B30:B91,1)+1,2))*(INDEX(A30:B91,MATCH(0,B30:B91,1),2)+INDEX(A30:B91,MATCH(0,B30:B91,1)+1,2))))/2</f>
        <v>3.6329071889403826E-2</v>
      </c>
      <c r="G14" s="5" t="s">
        <v>119</v>
      </c>
      <c r="H14" t="s">
        <v>120</v>
      </c>
      <c r="J14">
        <f t="shared" si="0"/>
        <v>-2.2385260000000001E-5</v>
      </c>
      <c r="K14" s="5">
        <f t="shared" si="1"/>
        <v>-11.000127764127765</v>
      </c>
      <c r="L14" s="1"/>
      <c r="M14">
        <f>E14</f>
        <v>3.6329071889403826E-2</v>
      </c>
      <c r="N14" s="6">
        <f>MAX(E10:E12)/15</f>
        <v>0.26185225225225228</v>
      </c>
    </row>
    <row r="15" spans="1:16" x14ac:dyDescent="0.2">
      <c r="A15" s="4">
        <v>-0.125</v>
      </c>
      <c r="B15" s="4">
        <v>-2.6210920000000002E-4</v>
      </c>
      <c r="C15" s="5"/>
      <c r="D15" s="1" t="s">
        <v>13</v>
      </c>
      <c r="E15" s="3">
        <f>F15</f>
        <v>6.3746407624893878E-2</v>
      </c>
      <c r="F15">
        <f>((INDEX(A91:B130,MATCH(0,B91:B130,-1),1)+INDEX(A91:B130,MATCH(0,B91:B130,-1)+1,1))-((INDEX(A91:B130,MATCH(0,B91:B130,-1),1)-INDEX(A91:B130,MATCH(0,B91:B130,-1)+1,1))/(INDEX(A91:B130,MATCH(0,B91:B130,-1),2)-INDEX(A91:B130,MATCH(0,B91:B130,-1)+1,2))*(INDEX(A91:B130,MATCH(0,B91:B130,-1),2)+INDEX(A91:B130,MATCH(0,B91:B130,-1)+1,2))))/2</f>
        <v>6.3746407624893878E-2</v>
      </c>
      <c r="G15" s="5" t="s">
        <v>115</v>
      </c>
      <c r="H15" t="s">
        <v>116</v>
      </c>
      <c r="J15">
        <f t="shared" si="0"/>
        <v>-3.2763650000000003E-5</v>
      </c>
      <c r="K15" s="5">
        <f t="shared" si="1"/>
        <v>-12.88005896805897</v>
      </c>
      <c r="L15" s="1"/>
      <c r="M15" s="6">
        <f>E15</f>
        <v>6.3746407624893878E-2</v>
      </c>
      <c r="N15" s="6">
        <f>-MAX(E10:E12)/15</f>
        <v>-0.26185225225225228</v>
      </c>
    </row>
    <row r="16" spans="1:16" x14ac:dyDescent="0.2">
      <c r="A16" s="4">
        <v>-0.15</v>
      </c>
      <c r="B16" s="4">
        <v>-3.0306659999999999E-4</v>
      </c>
      <c r="C16" s="5"/>
      <c r="E16" s="3"/>
      <c r="J16">
        <f t="shared" si="0"/>
        <v>-4.5459989999999994E-5</v>
      </c>
      <c r="K16" s="5">
        <f t="shared" si="1"/>
        <v>-14.892707616707614</v>
      </c>
      <c r="L16" s="1"/>
      <c r="M16">
        <f>E15</f>
        <v>6.3746407624893878E-2</v>
      </c>
      <c r="N16" s="6">
        <f>MAX(E10:E12)/15</f>
        <v>0.26185225225225228</v>
      </c>
    </row>
    <row r="17" spans="1:19" x14ac:dyDescent="0.2">
      <c r="A17" s="4">
        <v>-0.17499999999999999</v>
      </c>
      <c r="B17" s="4">
        <v>-3.4732509999999998E-4</v>
      </c>
      <c r="C17" s="25"/>
      <c r="D17" s="1" t="s">
        <v>14</v>
      </c>
      <c r="E17" s="9">
        <f>F17</f>
        <v>0.21224390959472825</v>
      </c>
      <c r="F17">
        <f>(-1)*MAX(J30:J91)/F11/E14</f>
        <v>0.21224390959472825</v>
      </c>
      <c r="G17" t="s">
        <v>117</v>
      </c>
      <c r="J17">
        <f t="shared" si="0"/>
        <v>-6.0781892499999991E-5</v>
      </c>
      <c r="K17" s="5">
        <f t="shared" si="1"/>
        <v>-17.06757248157248</v>
      </c>
      <c r="L17" s="1"/>
      <c r="N17" s="6"/>
    </row>
    <row r="18" spans="1:19" x14ac:dyDescent="0.2">
      <c r="A18" s="4">
        <v>-0.2</v>
      </c>
      <c r="B18" s="4">
        <v>-3.927453E-4</v>
      </c>
      <c r="C18" s="25"/>
      <c r="D18" s="1" t="s">
        <v>15</v>
      </c>
      <c r="E18" s="9">
        <f>F18</f>
        <v>0.16699167375088386</v>
      </c>
      <c r="F18">
        <f>(-1)*MAX(J91:J130)/F12/E15</f>
        <v>0.16699167375088386</v>
      </c>
      <c r="G18" t="s">
        <v>113</v>
      </c>
      <c r="J18">
        <f t="shared" si="0"/>
        <v>-7.854906E-5</v>
      </c>
      <c r="K18" s="5">
        <f t="shared" si="1"/>
        <v>-19.299523341523344</v>
      </c>
      <c r="L18" s="1" t="s">
        <v>25</v>
      </c>
      <c r="M18" s="5">
        <v>0</v>
      </c>
      <c r="N18" s="5">
        <f>INDEX(K30:K91,MATCH(MAX(J30:J91),J30:J91,0),1)</f>
        <v>-0.99012235872235865</v>
      </c>
      <c r="O18" s="27"/>
      <c r="P18" s="27" t="s">
        <v>122</v>
      </c>
      <c r="Q18" s="28"/>
      <c r="R18" s="28"/>
      <c r="S18" s="28"/>
    </row>
    <row r="19" spans="1:19" x14ac:dyDescent="0.2">
      <c r="A19" s="4">
        <v>-0.22500000000000001</v>
      </c>
      <c r="B19" s="4">
        <v>-4.370838E-4</v>
      </c>
      <c r="C19" s="25"/>
      <c r="D19" s="1"/>
      <c r="J19">
        <f t="shared" si="0"/>
        <v>-9.8343855000000002E-5</v>
      </c>
      <c r="K19" s="5">
        <f t="shared" si="1"/>
        <v>-21.478319410319411</v>
      </c>
      <c r="L19" s="1"/>
      <c r="M19" s="5">
        <f>INDEX(A30:A91,MATCH(MAX(J30:J91),J30:J91,0),1)</f>
        <v>2.5000000000000001E-2</v>
      </c>
      <c r="N19" s="5">
        <f>INDEX(K30:K91,MATCH(MAX(J30:J91),J30:J91,0),1)</f>
        <v>-0.99012235872235865</v>
      </c>
      <c r="O19" s="27" t="s">
        <v>121</v>
      </c>
      <c r="P19" s="27" t="s">
        <v>122</v>
      </c>
      <c r="Q19" s="28"/>
      <c r="R19" s="28"/>
      <c r="S19" s="28"/>
    </row>
    <row r="20" spans="1:19" x14ac:dyDescent="0.2">
      <c r="A20" s="4">
        <v>-0.25</v>
      </c>
      <c r="B20" s="4">
        <v>-4.8877760000000001E-4</v>
      </c>
      <c r="C20" s="25"/>
      <c r="D20" s="1" t="s">
        <v>16</v>
      </c>
      <c r="E20" s="8">
        <f>F20</f>
        <v>2.4753058968058971E-4</v>
      </c>
      <c r="F20">
        <f>MAX(J30:J91)/D5/D7*1000</f>
        <v>2.4753058968058971E-4</v>
      </c>
      <c r="G20" t="s">
        <v>118</v>
      </c>
      <c r="J20">
        <f t="shared" si="0"/>
        <v>-1.221944E-4</v>
      </c>
      <c r="K20" s="5">
        <f t="shared" si="1"/>
        <v>-24.018555282555283</v>
      </c>
      <c r="M20" s="5">
        <f>INDEX(A30:A91,MATCH(MAX(J30:J91),J30:J91,0),1)</f>
        <v>2.5000000000000001E-2</v>
      </c>
      <c r="N20" s="5">
        <v>0</v>
      </c>
      <c r="O20" s="27" t="s">
        <v>121</v>
      </c>
      <c r="P20" s="27"/>
      <c r="Q20" s="28"/>
      <c r="R20" s="28"/>
      <c r="S20" s="28"/>
    </row>
    <row r="21" spans="1:19" x14ac:dyDescent="0.2">
      <c r="A21" s="4">
        <v>-0.27500000000000002</v>
      </c>
      <c r="B21" s="4">
        <v>-5.4107160000000005E-4</v>
      </c>
      <c r="C21" s="25"/>
      <c r="D21" s="1" t="s">
        <v>17</v>
      </c>
      <c r="E21" s="8">
        <f>F21</f>
        <v>3.0424373464373467E-4</v>
      </c>
      <c r="F21">
        <f>MAX(J91:J130)/D5/D7*1000</f>
        <v>3.0424373464373467E-4</v>
      </c>
      <c r="G21" t="s">
        <v>114</v>
      </c>
      <c r="J21">
        <f t="shared" si="0"/>
        <v>-1.4879469000000003E-4</v>
      </c>
      <c r="K21" s="5">
        <f t="shared" si="1"/>
        <v>-26.588285012285017</v>
      </c>
      <c r="M21" s="5"/>
      <c r="N21" s="5"/>
      <c r="O21" s="27"/>
      <c r="P21" s="27"/>
      <c r="Q21" s="28"/>
      <c r="R21" s="28"/>
      <c r="S21" s="28"/>
    </row>
    <row r="22" spans="1:19" x14ac:dyDescent="0.2">
      <c r="A22" s="4">
        <v>-0.3</v>
      </c>
      <c r="B22" s="4">
        <v>-5.9747659999999998E-4</v>
      </c>
      <c r="C22" s="5"/>
      <c r="J22">
        <f t="shared" si="0"/>
        <v>-1.7924297999999999E-4</v>
      </c>
      <c r="K22" s="5">
        <f t="shared" si="1"/>
        <v>-29.360029484029486</v>
      </c>
      <c r="M22" s="5">
        <v>0</v>
      </c>
      <c r="N22" s="5">
        <f>INDEX(K91:K130,MATCH(MAX(J91:J130),J91:J130,0),1)</f>
        <v>-0.60848746928746933</v>
      </c>
      <c r="O22" s="27"/>
      <c r="P22" s="27" t="s">
        <v>124</v>
      </c>
      <c r="Q22" s="28"/>
      <c r="R22" s="28"/>
      <c r="S22" s="28"/>
    </row>
    <row r="23" spans="1:19" x14ac:dyDescent="0.2">
      <c r="A23" s="4">
        <v>-0.32500000000000001</v>
      </c>
      <c r="B23" s="4">
        <v>-6.5710949999999997E-4</v>
      </c>
      <c r="C23" s="5"/>
      <c r="D23" s="1" t="s">
        <v>43</v>
      </c>
      <c r="E23" s="24">
        <f>E11*E14*E17/D5-E20</f>
        <v>0</v>
      </c>
      <c r="J23">
        <f t="shared" si="0"/>
        <v>-2.1356058749999999E-4</v>
      </c>
      <c r="K23" s="5">
        <f t="shared" si="1"/>
        <v>-32.290393120393119</v>
      </c>
      <c r="M23" s="5">
        <f>INDEX(A91:A130,MATCH(MAX(J91:J130),J91:J130,0),1)</f>
        <v>0.05</v>
      </c>
      <c r="N23" s="5">
        <f>INDEX(K91:K130,MATCH(MAX(J91:J130),J91:J130,0),1)</f>
        <v>-0.60848746928746933</v>
      </c>
      <c r="O23" s="27" t="s">
        <v>123</v>
      </c>
      <c r="P23" s="27" t="s">
        <v>124</v>
      </c>
      <c r="Q23" s="28"/>
      <c r="R23" s="28"/>
      <c r="S23" s="28"/>
    </row>
    <row r="24" spans="1:19" x14ac:dyDescent="0.2">
      <c r="A24" s="4">
        <v>-0.35</v>
      </c>
      <c r="B24" s="4">
        <v>-7.225059E-4</v>
      </c>
      <c r="C24" s="5"/>
      <c r="E24" s="24">
        <f>E12*E15*E18/D5-E21</f>
        <v>0</v>
      </c>
      <c r="J24">
        <f t="shared" si="0"/>
        <v>-2.52877065E-4</v>
      </c>
      <c r="K24" s="5">
        <f t="shared" si="1"/>
        <v>-35.503975429975434</v>
      </c>
      <c r="M24" s="5">
        <f>INDEX(A91:A130,MATCH(MAX(J91:J130),J91:J130,0),1)</f>
        <v>0.05</v>
      </c>
      <c r="N24" s="5">
        <v>0</v>
      </c>
      <c r="O24" s="27" t="s">
        <v>123</v>
      </c>
      <c r="P24" s="27"/>
      <c r="Q24" s="28"/>
      <c r="R24" s="28"/>
      <c r="S24" s="28"/>
    </row>
    <row r="25" spans="1:19" x14ac:dyDescent="0.2">
      <c r="A25" s="4">
        <v>-0.375</v>
      </c>
      <c r="B25" s="4">
        <v>-7.8635230000000003E-4</v>
      </c>
      <c r="C25" s="26"/>
      <c r="J25">
        <f t="shared" si="0"/>
        <v>-2.9488211249999998E-4</v>
      </c>
      <c r="K25" s="5">
        <f t="shared" si="1"/>
        <v>-38.641390663390666</v>
      </c>
      <c r="N25" s="6"/>
      <c r="O25" s="28"/>
      <c r="P25" s="28"/>
      <c r="Q25" s="28"/>
      <c r="R25" s="28"/>
      <c r="S25" s="28"/>
    </row>
    <row r="26" spans="1:19" x14ac:dyDescent="0.2">
      <c r="A26" s="4">
        <v>-0.4</v>
      </c>
      <c r="B26" s="4">
        <v>-8.5625549999999995E-4</v>
      </c>
      <c r="C26" s="5"/>
      <c r="D26" s="1" t="s">
        <v>49</v>
      </c>
      <c r="E26" s="29">
        <f>MIN(A10:A132)</f>
        <v>-0.5</v>
      </c>
      <c r="F26" s="29" t="s">
        <v>50</v>
      </c>
      <c r="G26" s="29">
        <f>MAX(A10:A132)</f>
        <v>1</v>
      </c>
      <c r="J26">
        <f t="shared" si="0"/>
        <v>-3.4250220000000002E-4</v>
      </c>
      <c r="K26" s="5">
        <f t="shared" si="1"/>
        <v>-42.076437346437345</v>
      </c>
      <c r="O26" s="28"/>
      <c r="P26" s="28"/>
      <c r="Q26" s="28"/>
      <c r="R26" s="28"/>
      <c r="S26" s="28"/>
    </row>
    <row r="27" spans="1:19" x14ac:dyDescent="0.2">
      <c r="A27" s="4">
        <v>-0.42499999999999999</v>
      </c>
      <c r="B27" s="4">
        <v>-9.2888319999999999E-4</v>
      </c>
      <c r="C27" s="5"/>
      <c r="D27" s="1" t="s">
        <v>51</v>
      </c>
      <c r="E27" s="7">
        <f>MATCH(-0.5,A1:A132,0)</f>
        <v>30</v>
      </c>
      <c r="F27" s="7" t="s">
        <v>52</v>
      </c>
      <c r="G27" s="7">
        <f>MATCH(1,A1:A132,0)</f>
        <v>91</v>
      </c>
      <c r="J27">
        <f t="shared" si="0"/>
        <v>-3.9477536000000001E-4</v>
      </c>
      <c r="K27" s="5">
        <f t="shared" si="1"/>
        <v>-45.645366093366093</v>
      </c>
      <c r="O27" s="28"/>
      <c r="P27" s="28"/>
      <c r="Q27" s="28"/>
      <c r="R27" s="28"/>
      <c r="S27" s="28"/>
    </row>
    <row r="28" spans="1:19" x14ac:dyDescent="0.2">
      <c r="A28" s="4">
        <v>-0.45</v>
      </c>
      <c r="B28" s="4">
        <v>-9.9961470000000004E-4</v>
      </c>
      <c r="C28" s="5"/>
      <c r="J28">
        <f t="shared" si="0"/>
        <v>-4.4982661500000005E-4</v>
      </c>
      <c r="K28" s="5">
        <f t="shared" si="1"/>
        <v>-49.121115479115481</v>
      </c>
    </row>
    <row r="29" spans="1:19" x14ac:dyDescent="0.2">
      <c r="A29" s="4">
        <v>-0.47499999999999998</v>
      </c>
      <c r="B29" s="4">
        <v>-1.0695539999999999E-3</v>
      </c>
      <c r="C29" s="5"/>
      <c r="J29">
        <f t="shared" si="0"/>
        <v>-5.0803814999999988E-4</v>
      </c>
      <c r="K29" s="5">
        <f t="shared" si="1"/>
        <v>-52.557936117936116</v>
      </c>
    </row>
    <row r="30" spans="1:19" x14ac:dyDescent="0.2">
      <c r="A30" s="4">
        <v>-0.5</v>
      </c>
      <c r="B30" s="4">
        <v>-1.1424320000000001E-3</v>
      </c>
      <c r="C30" s="5"/>
      <c r="J30">
        <f t="shared" si="0"/>
        <v>-5.7121600000000004E-4</v>
      </c>
      <c r="K30" s="5">
        <f t="shared" si="1"/>
        <v>-56.139164619164625</v>
      </c>
    </row>
    <row r="31" spans="1:19" x14ac:dyDescent="0.2">
      <c r="A31" s="4">
        <v>-0.5</v>
      </c>
      <c r="B31" s="4">
        <v>-1.154015E-3</v>
      </c>
      <c r="C31" s="5"/>
      <c r="J31">
        <f t="shared" si="0"/>
        <v>-5.7700749999999999E-4</v>
      </c>
      <c r="K31" s="5">
        <f t="shared" si="1"/>
        <v>-56.708353808353806</v>
      </c>
    </row>
    <row r="32" spans="1:19" x14ac:dyDescent="0.2">
      <c r="A32" s="4">
        <v>-0.47499999999999998</v>
      </c>
      <c r="B32" s="4">
        <v>-1.1011250000000001E-3</v>
      </c>
      <c r="C32" s="5"/>
      <c r="J32">
        <f t="shared" si="0"/>
        <v>-5.2303437500000004E-4</v>
      </c>
      <c r="K32" s="5">
        <f t="shared" si="1"/>
        <v>-54.109336609336616</v>
      </c>
    </row>
    <row r="33" spans="1:11" x14ac:dyDescent="0.2">
      <c r="A33" s="4">
        <v>-0.45</v>
      </c>
      <c r="B33" s="4">
        <v>-1.0456969999999999E-3</v>
      </c>
      <c r="C33" s="5"/>
      <c r="J33">
        <f t="shared" si="0"/>
        <v>-4.7056364999999996E-4</v>
      </c>
      <c r="K33" s="5">
        <f t="shared" si="1"/>
        <v>-51.385601965601957</v>
      </c>
    </row>
    <row r="34" spans="1:11" x14ac:dyDescent="0.2">
      <c r="A34" s="4">
        <v>-0.42499999999999999</v>
      </c>
      <c r="B34" s="4">
        <v>-9.8937679999999998E-4</v>
      </c>
      <c r="C34" s="5"/>
      <c r="J34">
        <f t="shared" si="0"/>
        <v>-4.2048513999999999E-4</v>
      </c>
      <c r="K34" s="5">
        <f t="shared" si="1"/>
        <v>-48.618024570024566</v>
      </c>
    </row>
    <row r="35" spans="1:11" x14ac:dyDescent="0.2">
      <c r="A35" s="4">
        <v>-0.4</v>
      </c>
      <c r="B35" s="4">
        <v>-9.2904260000000003E-4</v>
      </c>
      <c r="C35" s="5"/>
      <c r="J35">
        <f t="shared" si="0"/>
        <v>-3.7161704000000003E-4</v>
      </c>
      <c r="K35" s="5">
        <f t="shared" si="1"/>
        <v>-45.653199017199022</v>
      </c>
    </row>
    <row r="36" spans="1:11" x14ac:dyDescent="0.2">
      <c r="A36" s="4">
        <v>-0.375</v>
      </c>
      <c r="B36" s="4">
        <v>-8.7170710000000003E-4</v>
      </c>
      <c r="C36" s="5"/>
      <c r="J36">
        <f t="shared" si="0"/>
        <v>-3.2689016250000004E-4</v>
      </c>
      <c r="K36" s="5">
        <f t="shared" si="1"/>
        <v>-42.835729729729735</v>
      </c>
    </row>
    <row r="37" spans="1:11" x14ac:dyDescent="0.2">
      <c r="A37" s="4">
        <v>-0.35</v>
      </c>
      <c r="B37" s="4">
        <v>-8.1313320000000002E-4</v>
      </c>
      <c r="C37" s="5"/>
      <c r="J37">
        <f t="shared" si="0"/>
        <v>-2.8459661999999999E-4</v>
      </c>
      <c r="K37" s="5">
        <f t="shared" si="1"/>
        <v>-39.957405405405403</v>
      </c>
    </row>
    <row r="38" spans="1:11" x14ac:dyDescent="0.2">
      <c r="A38" s="4">
        <v>-0.32500000000000001</v>
      </c>
      <c r="B38" s="4">
        <v>-7.5358040000000003E-4</v>
      </c>
      <c r="C38" s="5"/>
      <c r="J38">
        <f t="shared" si="0"/>
        <v>-2.4491363000000001E-4</v>
      </c>
      <c r="K38" s="5">
        <f t="shared" si="1"/>
        <v>-37.030977886977887</v>
      </c>
    </row>
    <row r="39" spans="1:11" x14ac:dyDescent="0.2">
      <c r="A39" s="4">
        <v>-0.3</v>
      </c>
      <c r="B39" s="4">
        <v>-6.9535630000000005E-4</v>
      </c>
      <c r="C39" s="5"/>
      <c r="J39">
        <f t="shared" si="0"/>
        <v>-2.0860689000000001E-4</v>
      </c>
      <c r="K39" s="5">
        <f t="shared" si="1"/>
        <v>-34.169842751842751</v>
      </c>
    </row>
    <row r="40" spans="1:11" x14ac:dyDescent="0.2">
      <c r="A40" s="4">
        <v>-0.27500000000000002</v>
      </c>
      <c r="B40" s="4">
        <v>-6.3580009999999998E-4</v>
      </c>
      <c r="C40" s="5"/>
      <c r="J40">
        <f t="shared" si="0"/>
        <v>-1.7484502750000002E-4</v>
      </c>
      <c r="K40" s="5">
        <f t="shared" si="1"/>
        <v>-31.243248157248157</v>
      </c>
    </row>
    <row r="41" spans="1:11" x14ac:dyDescent="0.2">
      <c r="A41" s="4">
        <v>-0.25</v>
      </c>
      <c r="B41" s="4">
        <v>-5.7911150000000005E-4</v>
      </c>
      <c r="C41" s="5"/>
      <c r="J41">
        <f t="shared" si="0"/>
        <v>-1.4477787500000001E-4</v>
      </c>
      <c r="K41" s="5">
        <f t="shared" si="1"/>
        <v>-28.457567567567569</v>
      </c>
    </row>
    <row r="42" spans="1:11" x14ac:dyDescent="0.2">
      <c r="A42" s="4">
        <v>-0.22500000000000001</v>
      </c>
      <c r="B42" s="4">
        <v>-5.2127830000000001E-4</v>
      </c>
      <c r="C42" s="5"/>
      <c r="J42">
        <f t="shared" si="0"/>
        <v>-1.172876175E-4</v>
      </c>
      <c r="K42" s="5">
        <f t="shared" si="1"/>
        <v>-25.615641277641277</v>
      </c>
    </row>
    <row r="43" spans="1:11" x14ac:dyDescent="0.2">
      <c r="A43" s="4">
        <v>-0.2</v>
      </c>
      <c r="B43" s="4">
        <v>-4.6546430000000001E-4</v>
      </c>
      <c r="C43" s="5"/>
      <c r="J43">
        <f t="shared" si="0"/>
        <v>-9.3092860000000002E-5</v>
      </c>
      <c r="K43" s="5">
        <f t="shared" si="1"/>
        <v>-22.872938574938576</v>
      </c>
    </row>
    <row r="44" spans="1:11" x14ac:dyDescent="0.2">
      <c r="A44" s="4">
        <v>-0.17499999999999999</v>
      </c>
      <c r="B44" s="4">
        <v>-4.1143439999999999E-4</v>
      </c>
      <c r="C44" s="5"/>
      <c r="J44">
        <f t="shared" si="0"/>
        <v>-7.2001019999999992E-5</v>
      </c>
      <c r="K44" s="5">
        <f t="shared" si="1"/>
        <v>-20.217906633906633</v>
      </c>
    </row>
    <row r="45" spans="1:11" x14ac:dyDescent="0.2">
      <c r="A45" s="4">
        <v>-0.15</v>
      </c>
      <c r="B45" s="4">
        <v>-3.5752640000000002E-4</v>
      </c>
      <c r="C45" s="5"/>
      <c r="J45">
        <f t="shared" si="0"/>
        <v>-5.3628960000000002E-5</v>
      </c>
      <c r="K45" s="5">
        <f t="shared" si="1"/>
        <v>-17.568864864864867</v>
      </c>
    </row>
    <row r="46" spans="1:11" x14ac:dyDescent="0.2">
      <c r="A46" s="4">
        <v>-0.125</v>
      </c>
      <c r="B46" s="4">
        <v>-3.0591180000000002E-4</v>
      </c>
      <c r="C46" s="5"/>
      <c r="J46">
        <f t="shared" si="0"/>
        <v>-3.8238975000000003E-5</v>
      </c>
      <c r="K46" s="5">
        <f t="shared" si="1"/>
        <v>-15.032520884520885</v>
      </c>
    </row>
    <row r="47" spans="1:11" x14ac:dyDescent="0.2">
      <c r="A47" s="4">
        <v>-0.1</v>
      </c>
      <c r="B47" s="4">
        <v>-2.5480499999999998E-4</v>
      </c>
      <c r="C47" s="5"/>
      <c r="J47">
        <f t="shared" si="0"/>
        <v>-2.5480500000000001E-5</v>
      </c>
      <c r="K47" s="5">
        <f t="shared" si="1"/>
        <v>-12.521130221130221</v>
      </c>
    </row>
    <row r="48" spans="1:11" x14ac:dyDescent="0.2">
      <c r="A48" s="4">
        <v>-7.4999999999999997E-2</v>
      </c>
      <c r="B48" s="4">
        <v>-2.0512239999999999E-4</v>
      </c>
      <c r="C48" s="5"/>
      <c r="J48">
        <f t="shared" si="0"/>
        <v>-1.5384179999999999E-5</v>
      </c>
      <c r="K48" s="5">
        <f t="shared" si="1"/>
        <v>-10.079724815724814</v>
      </c>
    </row>
    <row r="49" spans="1:11" x14ac:dyDescent="0.2">
      <c r="A49" s="4">
        <v>-0.05</v>
      </c>
      <c r="B49" s="4">
        <v>-1.573345E-4</v>
      </c>
      <c r="C49" s="5"/>
      <c r="J49">
        <f t="shared" si="0"/>
        <v>-7.8667250000000005E-6</v>
      </c>
      <c r="K49" s="5">
        <f t="shared" si="1"/>
        <v>-7.7314250614250621</v>
      </c>
    </row>
    <row r="50" spans="1:11" x14ac:dyDescent="0.2">
      <c r="A50" s="4">
        <v>-2.5000000000000001E-2</v>
      </c>
      <c r="B50" s="4">
        <v>-1.0980320000000001E-4</v>
      </c>
      <c r="C50" s="5"/>
      <c r="J50">
        <f t="shared" si="0"/>
        <v>-2.7450800000000005E-6</v>
      </c>
      <c r="K50" s="5">
        <f t="shared" si="1"/>
        <v>-5.3957346437346443</v>
      </c>
    </row>
    <row r="51" spans="1:11" x14ac:dyDescent="0.2">
      <c r="A51" s="4">
        <v>0</v>
      </c>
      <c r="B51" s="4">
        <v>-6.5328660000000001E-5</v>
      </c>
      <c r="C51" s="5"/>
      <c r="J51">
        <f t="shared" si="0"/>
        <v>0</v>
      </c>
      <c r="K51" s="5">
        <f t="shared" si="1"/>
        <v>-3.2102535626535627</v>
      </c>
    </row>
    <row r="52" spans="1:11" x14ac:dyDescent="0.2">
      <c r="A52" s="4">
        <v>2.5000000000000001E-2</v>
      </c>
      <c r="B52" s="4">
        <v>-2.0148989999999999E-5</v>
      </c>
      <c r="C52" s="5"/>
      <c r="J52">
        <f t="shared" si="0"/>
        <v>5.0372475000000004E-7</v>
      </c>
      <c r="K52" s="5">
        <f t="shared" si="1"/>
        <v>-0.99012235872235865</v>
      </c>
    </row>
    <row r="53" spans="1:11" x14ac:dyDescent="0.2">
      <c r="A53" s="4">
        <v>0.05</v>
      </c>
      <c r="B53" s="4">
        <v>2.431403E-5</v>
      </c>
      <c r="C53" s="5"/>
      <c r="J53">
        <f t="shared" si="0"/>
        <v>-1.2157015E-6</v>
      </c>
      <c r="K53" s="5">
        <f t="shared" si="1"/>
        <v>1.1947926289926289</v>
      </c>
    </row>
    <row r="54" spans="1:11" x14ac:dyDescent="0.2">
      <c r="A54" s="4">
        <v>7.4999999999999997E-2</v>
      </c>
      <c r="B54" s="4">
        <v>6.9385559999999999E-5</v>
      </c>
      <c r="C54" s="5"/>
      <c r="J54">
        <f t="shared" si="0"/>
        <v>-5.2039170000000001E-6</v>
      </c>
      <c r="K54" s="5">
        <f t="shared" si="1"/>
        <v>3.4096098280098279</v>
      </c>
    </row>
    <row r="55" spans="1:11" x14ac:dyDescent="0.2">
      <c r="A55" s="4">
        <v>0.1</v>
      </c>
      <c r="B55" s="4">
        <v>1.1312510000000001E-4</v>
      </c>
      <c r="C55" s="5"/>
      <c r="J55">
        <f t="shared" si="0"/>
        <v>-1.1312510000000001E-5</v>
      </c>
      <c r="K55" s="5">
        <f t="shared" si="1"/>
        <v>5.5589729729729731</v>
      </c>
    </row>
    <row r="56" spans="1:11" x14ac:dyDescent="0.2">
      <c r="A56" s="4">
        <v>0.125</v>
      </c>
      <c r="B56" s="4">
        <v>1.5955E-4</v>
      </c>
      <c r="C56" s="5"/>
      <c r="J56">
        <f t="shared" si="0"/>
        <v>-1.994375E-5</v>
      </c>
      <c r="K56" s="5">
        <f t="shared" si="1"/>
        <v>7.84029484029484</v>
      </c>
    </row>
    <row r="57" spans="1:11" x14ac:dyDescent="0.2">
      <c r="A57" s="4">
        <v>0.15</v>
      </c>
      <c r="B57" s="4">
        <v>2.0818489999999999E-4</v>
      </c>
      <c r="C57" s="5"/>
      <c r="J57">
        <f t="shared" si="0"/>
        <v>-3.1227734999999995E-5</v>
      </c>
      <c r="K57" s="5">
        <f t="shared" si="1"/>
        <v>10.230216216216217</v>
      </c>
    </row>
    <row r="58" spans="1:11" x14ac:dyDescent="0.2">
      <c r="A58" s="4">
        <v>0.17499999999999999</v>
      </c>
      <c r="B58" s="4">
        <v>2.5922530000000002E-4</v>
      </c>
      <c r="C58" s="5"/>
      <c r="J58">
        <f t="shared" si="0"/>
        <v>-4.5364427500000001E-5</v>
      </c>
      <c r="K58" s="5">
        <f t="shared" si="1"/>
        <v>12.738343980343982</v>
      </c>
    </row>
    <row r="59" spans="1:11" x14ac:dyDescent="0.2">
      <c r="A59" s="4">
        <v>0.2</v>
      </c>
      <c r="B59" s="4">
        <v>3.111233E-4</v>
      </c>
      <c r="C59" s="5"/>
      <c r="J59">
        <f t="shared" si="0"/>
        <v>-6.2224659999999998E-5</v>
      </c>
      <c r="K59" s="5">
        <f t="shared" si="1"/>
        <v>15.28861425061425</v>
      </c>
    </row>
    <row r="60" spans="1:11" x14ac:dyDescent="0.2">
      <c r="A60" s="4">
        <v>0.22500000000000001</v>
      </c>
      <c r="B60" s="4">
        <v>3.6556989999999998E-4</v>
      </c>
      <c r="C60" s="5"/>
      <c r="J60">
        <f t="shared" si="0"/>
        <v>-8.2253227499999999E-5</v>
      </c>
      <c r="K60" s="5">
        <f t="shared" si="1"/>
        <v>17.964122850122852</v>
      </c>
    </row>
    <row r="61" spans="1:11" x14ac:dyDescent="0.2">
      <c r="A61" s="4">
        <v>0.25</v>
      </c>
      <c r="B61" s="4">
        <v>4.2361980000000003E-4</v>
      </c>
      <c r="C61" s="5"/>
      <c r="J61">
        <f t="shared" si="0"/>
        <v>-1.0590495000000001E-4</v>
      </c>
      <c r="K61" s="5">
        <f t="shared" si="1"/>
        <v>20.816697788697791</v>
      </c>
    </row>
    <row r="62" spans="1:11" x14ac:dyDescent="0.2">
      <c r="A62" s="4">
        <v>0.27500000000000002</v>
      </c>
      <c r="B62" s="4">
        <v>4.8346100000000003E-4</v>
      </c>
      <c r="C62" s="5"/>
      <c r="J62">
        <f t="shared" si="0"/>
        <v>-1.3295177500000002E-4</v>
      </c>
      <c r="K62" s="5">
        <f t="shared" si="1"/>
        <v>23.757297297297299</v>
      </c>
    </row>
    <row r="63" spans="1:11" x14ac:dyDescent="0.2">
      <c r="A63" s="4">
        <v>0.3</v>
      </c>
      <c r="B63" s="4">
        <v>5.4717199999999996E-4</v>
      </c>
      <c r="C63" s="5"/>
      <c r="J63">
        <f t="shared" si="0"/>
        <v>-1.6415159999999998E-4</v>
      </c>
      <c r="K63" s="5">
        <f t="shared" si="1"/>
        <v>26.888058968058967</v>
      </c>
    </row>
    <row r="64" spans="1:11" x14ac:dyDescent="0.2">
      <c r="A64" s="4">
        <v>0.32500000000000001</v>
      </c>
      <c r="B64" s="4">
        <v>6.1236999999999999E-4</v>
      </c>
      <c r="C64" s="5"/>
      <c r="J64">
        <f t="shared" si="0"/>
        <v>-1.9902025000000001E-4</v>
      </c>
      <c r="K64" s="5">
        <f t="shared" si="1"/>
        <v>30.091891891891891</v>
      </c>
    </row>
    <row r="65" spans="1:11" x14ac:dyDescent="0.2">
      <c r="A65" s="4">
        <v>0.35</v>
      </c>
      <c r="B65" s="4">
        <v>6.8136080000000005E-4</v>
      </c>
      <c r="C65" s="5"/>
      <c r="J65">
        <f t="shared" si="0"/>
        <v>-2.3847627999999999E-4</v>
      </c>
      <c r="K65" s="5">
        <f t="shared" si="1"/>
        <v>33.482103194103196</v>
      </c>
    </row>
    <row r="66" spans="1:11" x14ac:dyDescent="0.2">
      <c r="A66" s="4">
        <v>0.375</v>
      </c>
      <c r="B66" s="4">
        <v>7.5130390000000002E-4</v>
      </c>
      <c r="C66" s="5"/>
      <c r="J66">
        <f t="shared" si="0"/>
        <v>-2.8173896250000002E-4</v>
      </c>
      <c r="K66" s="5">
        <f t="shared" si="1"/>
        <v>36.919110565110564</v>
      </c>
    </row>
    <row r="67" spans="1:11" x14ac:dyDescent="0.2">
      <c r="A67" s="4">
        <v>0.4</v>
      </c>
      <c r="B67" s="4">
        <v>8.2563269999999999E-4</v>
      </c>
      <c r="C67" s="5"/>
      <c r="J67">
        <f t="shared" si="0"/>
        <v>-3.3025308000000003E-4</v>
      </c>
      <c r="K67" s="5">
        <f t="shared" si="1"/>
        <v>40.571631449631447</v>
      </c>
    </row>
    <row r="68" spans="1:11" x14ac:dyDescent="0.2">
      <c r="A68" s="4">
        <v>0.42499999999999999</v>
      </c>
      <c r="B68" s="4">
        <v>9.0209410000000002E-4</v>
      </c>
      <c r="C68" s="5"/>
      <c r="J68">
        <f t="shared" si="0"/>
        <v>-3.8338999249999998E-4</v>
      </c>
      <c r="K68" s="5">
        <f t="shared" si="1"/>
        <v>44.328948402948406</v>
      </c>
    </row>
    <row r="69" spans="1:11" x14ac:dyDescent="0.2">
      <c r="A69" s="4">
        <v>0.45</v>
      </c>
      <c r="B69" s="4">
        <v>9.8047309999999997E-4</v>
      </c>
      <c r="C69" s="5"/>
      <c r="J69">
        <f t="shared" si="0"/>
        <v>-4.4121289500000002E-4</v>
      </c>
      <c r="K69" s="5">
        <f t="shared" si="1"/>
        <v>48.180496314496317</v>
      </c>
    </row>
    <row r="70" spans="1:11" x14ac:dyDescent="0.2">
      <c r="A70" s="4">
        <v>0.47499999999999998</v>
      </c>
      <c r="B70" s="4">
        <v>1.0900090000000001E-3</v>
      </c>
      <c r="C70" s="5"/>
      <c r="J70">
        <f t="shared" si="0"/>
        <v>-5.1775427500000003E-4</v>
      </c>
      <c r="K70" s="5">
        <f t="shared" si="1"/>
        <v>53.563095823095821</v>
      </c>
    </row>
    <row r="71" spans="1:11" x14ac:dyDescent="0.2">
      <c r="A71" s="4">
        <v>0.5</v>
      </c>
      <c r="B71" s="4">
        <v>1.1646600000000001E-3</v>
      </c>
      <c r="C71" s="5"/>
      <c r="J71">
        <f t="shared" si="0"/>
        <v>-5.8233000000000004E-4</v>
      </c>
      <c r="K71" s="5">
        <f t="shared" si="1"/>
        <v>57.231449631449635</v>
      </c>
    </row>
    <row r="72" spans="1:11" x14ac:dyDescent="0.2">
      <c r="A72" s="4">
        <v>0.52500000000000002</v>
      </c>
      <c r="B72" s="4">
        <v>1.2466650000000001E-3</v>
      </c>
      <c r="C72" s="5"/>
      <c r="J72">
        <f t="shared" si="0"/>
        <v>-6.5449912500000005E-4</v>
      </c>
      <c r="K72" s="5">
        <f t="shared" si="1"/>
        <v>61.261179361179366</v>
      </c>
    </row>
    <row r="73" spans="1:11" x14ac:dyDescent="0.2">
      <c r="A73" s="4">
        <v>0.55000000000000004</v>
      </c>
      <c r="B73" s="4">
        <v>1.325548E-3</v>
      </c>
      <c r="C73" s="5"/>
      <c r="J73">
        <f t="shared" si="0"/>
        <v>-7.2905140000000001E-4</v>
      </c>
      <c r="K73" s="5">
        <f t="shared" si="1"/>
        <v>65.137493857493851</v>
      </c>
    </row>
    <row r="74" spans="1:11" x14ac:dyDescent="0.2">
      <c r="A74" s="4">
        <v>0.57499999999999996</v>
      </c>
      <c r="B74" s="4">
        <v>1.4084519999999999E-3</v>
      </c>
      <c r="C74" s="5"/>
      <c r="J74">
        <f t="shared" ref="J74:J137" si="2">-(B74*A74)</f>
        <v>-8.0985989999999989E-4</v>
      </c>
      <c r="K74" s="5">
        <f t="shared" ref="K74:K137" si="3">B74*1000/$D$7</f>
        <v>69.211400491400482</v>
      </c>
    </row>
    <row r="75" spans="1:11" x14ac:dyDescent="0.2">
      <c r="A75" s="4">
        <v>0.6</v>
      </c>
      <c r="B75" s="4">
        <v>1.4924350000000001E-3</v>
      </c>
      <c r="C75" s="5"/>
      <c r="J75">
        <f t="shared" si="2"/>
        <v>-8.9546099999999996E-4</v>
      </c>
      <c r="K75" s="5">
        <f t="shared" si="3"/>
        <v>73.338329238329251</v>
      </c>
    </row>
    <row r="76" spans="1:11" x14ac:dyDescent="0.2">
      <c r="A76" s="4">
        <v>0.625</v>
      </c>
      <c r="B76" s="4">
        <v>1.57763E-3</v>
      </c>
      <c r="C76" s="5"/>
      <c r="J76">
        <f t="shared" si="2"/>
        <v>-9.8601875E-4</v>
      </c>
      <c r="K76" s="5">
        <f t="shared" si="3"/>
        <v>77.524815724815724</v>
      </c>
    </row>
    <row r="77" spans="1:11" x14ac:dyDescent="0.2">
      <c r="A77" s="4">
        <v>0.65</v>
      </c>
      <c r="B77" s="4">
        <v>1.6512499999999999E-3</v>
      </c>
      <c r="C77" s="5"/>
      <c r="J77">
        <f t="shared" si="2"/>
        <v>-1.0733125E-3</v>
      </c>
      <c r="K77" s="5">
        <f t="shared" si="3"/>
        <v>81.142506142506136</v>
      </c>
    </row>
    <row r="78" spans="1:11" x14ac:dyDescent="0.2">
      <c r="A78" s="4">
        <v>0.67500000000000004</v>
      </c>
      <c r="B78" s="4">
        <v>1.737679E-3</v>
      </c>
      <c r="C78" s="5"/>
      <c r="J78">
        <f t="shared" si="2"/>
        <v>-1.1729333250000001E-3</v>
      </c>
      <c r="K78" s="5">
        <f t="shared" si="3"/>
        <v>85.389631449631452</v>
      </c>
    </row>
    <row r="79" spans="1:11" x14ac:dyDescent="0.2">
      <c r="A79" s="4">
        <v>0.7</v>
      </c>
      <c r="B79" s="4">
        <v>1.799525E-3</v>
      </c>
      <c r="C79" s="5"/>
      <c r="J79">
        <f t="shared" si="2"/>
        <v>-1.2596674999999999E-3</v>
      </c>
      <c r="K79" s="5">
        <f t="shared" si="3"/>
        <v>88.428746928746932</v>
      </c>
    </row>
    <row r="80" spans="1:11" x14ac:dyDescent="0.2">
      <c r="A80" s="4">
        <v>0.72499999999999998</v>
      </c>
      <c r="B80" s="4">
        <v>1.8694269999999999E-3</v>
      </c>
      <c r="C80" s="5"/>
      <c r="J80">
        <f t="shared" si="2"/>
        <v>-1.3553345749999998E-3</v>
      </c>
      <c r="K80" s="5">
        <f t="shared" si="3"/>
        <v>91.863734643734645</v>
      </c>
    </row>
    <row r="81" spans="1:11" x14ac:dyDescent="0.2">
      <c r="A81" s="4">
        <v>0.75</v>
      </c>
      <c r="B81" s="4">
        <v>1.8956450000000001E-3</v>
      </c>
      <c r="C81" s="5"/>
      <c r="J81">
        <f t="shared" si="2"/>
        <v>-1.4217337500000002E-3</v>
      </c>
      <c r="K81" s="5">
        <f t="shared" si="3"/>
        <v>93.152088452088449</v>
      </c>
    </row>
    <row r="82" spans="1:11" x14ac:dyDescent="0.2">
      <c r="A82" s="4">
        <v>0.77500000000000002</v>
      </c>
      <c r="B82" s="4">
        <v>1.8919270000000001E-3</v>
      </c>
      <c r="C82" s="5"/>
      <c r="J82">
        <f t="shared" si="2"/>
        <v>-1.4662434250000001E-3</v>
      </c>
      <c r="K82" s="5">
        <f t="shared" si="3"/>
        <v>92.969385749385751</v>
      </c>
    </row>
    <row r="83" spans="1:11" x14ac:dyDescent="0.2">
      <c r="A83" s="4">
        <v>0.8</v>
      </c>
      <c r="B83" s="4">
        <v>1.9036210000000001E-3</v>
      </c>
      <c r="C83" s="5"/>
      <c r="J83">
        <f t="shared" si="2"/>
        <v>-1.5228968000000002E-3</v>
      </c>
      <c r="K83" s="5">
        <f t="shared" si="3"/>
        <v>93.54402948402948</v>
      </c>
    </row>
    <row r="84" spans="1:11" x14ac:dyDescent="0.2">
      <c r="A84" s="4">
        <v>0.82499999999999996</v>
      </c>
      <c r="B84" s="4">
        <v>1.909046E-3</v>
      </c>
      <c r="C84" s="5"/>
      <c r="J84">
        <f t="shared" si="2"/>
        <v>-1.57496295E-3</v>
      </c>
      <c r="K84" s="5">
        <f t="shared" si="3"/>
        <v>93.81061425061425</v>
      </c>
    </row>
    <row r="85" spans="1:11" x14ac:dyDescent="0.2">
      <c r="A85" s="4">
        <v>0.85</v>
      </c>
      <c r="B85" s="4">
        <v>1.9212039999999999E-3</v>
      </c>
      <c r="C85" s="5"/>
      <c r="J85">
        <f t="shared" si="2"/>
        <v>-1.6330233999999999E-3</v>
      </c>
      <c r="K85" s="5">
        <f t="shared" si="3"/>
        <v>94.408058968058967</v>
      </c>
    </row>
    <row r="86" spans="1:11" x14ac:dyDescent="0.2">
      <c r="A86" s="4">
        <v>0.875</v>
      </c>
      <c r="B86" s="4">
        <v>1.933969E-3</v>
      </c>
      <c r="C86" s="5"/>
      <c r="J86">
        <f t="shared" si="2"/>
        <v>-1.6922228749999999E-3</v>
      </c>
      <c r="K86" s="5">
        <f t="shared" si="3"/>
        <v>95.035331695331692</v>
      </c>
    </row>
    <row r="87" spans="1:11" x14ac:dyDescent="0.2">
      <c r="A87" s="4">
        <v>0.9</v>
      </c>
      <c r="B87" s="4">
        <v>1.942718E-3</v>
      </c>
      <c r="C87" s="5"/>
      <c r="J87">
        <f t="shared" si="2"/>
        <v>-1.7484461999999999E-3</v>
      </c>
      <c r="K87" s="5">
        <f t="shared" si="3"/>
        <v>95.465257985257978</v>
      </c>
    </row>
    <row r="88" spans="1:11" x14ac:dyDescent="0.2">
      <c r="A88" s="4">
        <v>0.92500000000000004</v>
      </c>
      <c r="B88" s="4">
        <v>1.9197699999999999E-3</v>
      </c>
      <c r="C88" s="5"/>
      <c r="J88">
        <f t="shared" si="2"/>
        <v>-1.7757872499999999E-3</v>
      </c>
      <c r="K88" s="5">
        <f t="shared" si="3"/>
        <v>94.337592137592139</v>
      </c>
    </row>
    <row r="89" spans="1:11" x14ac:dyDescent="0.2">
      <c r="A89" s="4">
        <v>0.95</v>
      </c>
      <c r="B89" s="4">
        <v>1.918852E-3</v>
      </c>
      <c r="C89" s="5"/>
      <c r="J89">
        <f t="shared" si="2"/>
        <v>-1.8229093999999999E-3</v>
      </c>
      <c r="K89" s="5">
        <f t="shared" si="3"/>
        <v>94.292481572481577</v>
      </c>
    </row>
    <row r="90" spans="1:11" x14ac:dyDescent="0.2">
      <c r="A90" s="4">
        <v>0.97499999999999998</v>
      </c>
      <c r="B90" s="4">
        <v>1.946723E-3</v>
      </c>
      <c r="C90" s="5"/>
      <c r="J90">
        <f t="shared" si="2"/>
        <v>-1.8980549249999999E-3</v>
      </c>
      <c r="K90" s="5">
        <f t="shared" si="3"/>
        <v>95.662063882063876</v>
      </c>
    </row>
    <row r="91" spans="1:11" x14ac:dyDescent="0.2">
      <c r="A91" s="4">
        <v>1</v>
      </c>
      <c r="B91" s="4">
        <v>1.9736459999999999E-3</v>
      </c>
      <c r="C91" s="5"/>
      <c r="J91">
        <f t="shared" si="2"/>
        <v>-1.9736459999999999E-3</v>
      </c>
      <c r="K91" s="5">
        <f t="shared" si="3"/>
        <v>96.985061425061431</v>
      </c>
    </row>
    <row r="92" spans="1:11" x14ac:dyDescent="0.2">
      <c r="A92" s="4">
        <v>1</v>
      </c>
      <c r="B92" s="4">
        <v>1.9646529999999998E-3</v>
      </c>
      <c r="C92" s="5"/>
      <c r="J92">
        <f t="shared" si="2"/>
        <v>-1.9646529999999998E-3</v>
      </c>
      <c r="K92" s="5">
        <f t="shared" si="3"/>
        <v>96.543144963144954</v>
      </c>
    </row>
    <row r="93" spans="1:11" x14ac:dyDescent="0.2">
      <c r="A93" s="4">
        <v>0.97499999999999998</v>
      </c>
      <c r="B93" s="4">
        <v>1.7729639999999999E-3</v>
      </c>
      <c r="C93" s="5"/>
      <c r="J93">
        <f t="shared" si="2"/>
        <v>-1.7286398999999998E-3</v>
      </c>
      <c r="K93" s="5">
        <f t="shared" si="3"/>
        <v>87.123538083538079</v>
      </c>
    </row>
    <row r="94" spans="1:11" x14ac:dyDescent="0.2">
      <c r="A94" s="4">
        <v>0.95</v>
      </c>
      <c r="B94" s="4">
        <v>1.609063E-3</v>
      </c>
      <c r="C94" s="5"/>
      <c r="J94">
        <f t="shared" si="2"/>
        <v>-1.5286098499999999E-3</v>
      </c>
      <c r="K94" s="5">
        <f t="shared" si="3"/>
        <v>79.069434889434888</v>
      </c>
    </row>
    <row r="95" spans="1:11" x14ac:dyDescent="0.2">
      <c r="A95" s="4">
        <v>0.92500000000000004</v>
      </c>
      <c r="B95" s="4">
        <v>1.4989140000000001E-3</v>
      </c>
      <c r="C95" s="5"/>
      <c r="J95">
        <f t="shared" si="2"/>
        <v>-1.3864954500000001E-3</v>
      </c>
      <c r="K95" s="5">
        <f t="shared" si="3"/>
        <v>73.656707616707621</v>
      </c>
    </row>
    <row r="96" spans="1:11" x14ac:dyDescent="0.2">
      <c r="A96" s="4">
        <v>0.9</v>
      </c>
      <c r="B96" s="4">
        <v>1.411495E-3</v>
      </c>
      <c r="C96" s="5"/>
      <c r="J96">
        <f t="shared" si="2"/>
        <v>-1.2703455000000002E-3</v>
      </c>
      <c r="K96" s="5">
        <f t="shared" si="3"/>
        <v>69.360933660933654</v>
      </c>
    </row>
    <row r="97" spans="1:11" x14ac:dyDescent="0.2">
      <c r="A97" s="4">
        <v>0.875</v>
      </c>
      <c r="B97" s="4">
        <v>1.3372989999999999E-3</v>
      </c>
      <c r="C97" s="5"/>
      <c r="J97">
        <f t="shared" si="2"/>
        <v>-1.1701366249999999E-3</v>
      </c>
      <c r="K97" s="5">
        <f t="shared" si="3"/>
        <v>65.714938574938571</v>
      </c>
    </row>
    <row r="98" spans="1:11" x14ac:dyDescent="0.2">
      <c r="A98" s="4">
        <v>0.85</v>
      </c>
      <c r="B98" s="4">
        <v>1.2533869999999999E-3</v>
      </c>
      <c r="C98" s="5"/>
      <c r="J98">
        <f t="shared" si="2"/>
        <v>-1.06537895E-3</v>
      </c>
      <c r="K98" s="5">
        <f t="shared" si="3"/>
        <v>61.591498771498763</v>
      </c>
    </row>
    <row r="99" spans="1:11" x14ac:dyDescent="0.2">
      <c r="A99" s="4">
        <v>0.82499999999999996</v>
      </c>
      <c r="B99" s="4">
        <v>1.17902E-3</v>
      </c>
      <c r="C99" s="5"/>
      <c r="J99">
        <f t="shared" si="2"/>
        <v>-9.7269149999999998E-4</v>
      </c>
      <c r="K99" s="5">
        <f t="shared" si="3"/>
        <v>57.937100737100735</v>
      </c>
    </row>
    <row r="100" spans="1:11" x14ac:dyDescent="0.2">
      <c r="A100" s="4">
        <v>0.8</v>
      </c>
      <c r="B100" s="4">
        <v>1.120277E-3</v>
      </c>
      <c r="C100" s="5"/>
      <c r="J100">
        <f t="shared" si="2"/>
        <v>-8.9622160000000009E-4</v>
      </c>
      <c r="K100" s="5">
        <f t="shared" si="3"/>
        <v>55.050466830466831</v>
      </c>
    </row>
    <row r="101" spans="1:11" x14ac:dyDescent="0.2">
      <c r="A101" s="4">
        <v>0.77500000000000002</v>
      </c>
      <c r="B101" s="4">
        <v>1.053785E-3</v>
      </c>
      <c r="C101" s="5"/>
      <c r="J101">
        <f t="shared" si="2"/>
        <v>-8.1668337500000003E-4</v>
      </c>
      <c r="K101" s="5">
        <f t="shared" si="3"/>
        <v>51.783046683046685</v>
      </c>
    </row>
    <row r="102" spans="1:11" x14ac:dyDescent="0.2">
      <c r="A102" s="4">
        <v>0.75</v>
      </c>
      <c r="B102" s="4">
        <v>1.00007E-3</v>
      </c>
      <c r="C102" s="5"/>
      <c r="J102">
        <f t="shared" si="2"/>
        <v>-7.5005250000000003E-4</v>
      </c>
      <c r="K102" s="5">
        <f t="shared" si="3"/>
        <v>49.143488943488947</v>
      </c>
    </row>
    <row r="103" spans="1:11" x14ac:dyDescent="0.2">
      <c r="A103" s="4">
        <v>0.72499999999999998</v>
      </c>
      <c r="B103" s="4">
        <v>9.3877330000000005E-4</v>
      </c>
      <c r="C103" s="5"/>
      <c r="J103">
        <f t="shared" si="2"/>
        <v>-6.8061064250000004E-4</v>
      </c>
      <c r="K103" s="5">
        <f t="shared" si="3"/>
        <v>46.131366093366097</v>
      </c>
    </row>
    <row r="104" spans="1:11" x14ac:dyDescent="0.2">
      <c r="A104" s="4">
        <v>0.7</v>
      </c>
      <c r="B104" s="4">
        <v>9.0005779999999995E-4</v>
      </c>
      <c r="C104" s="5"/>
      <c r="J104">
        <f t="shared" si="2"/>
        <v>-6.300404599999999E-4</v>
      </c>
      <c r="K104" s="5">
        <f t="shared" si="3"/>
        <v>44.228884520884513</v>
      </c>
    </row>
    <row r="105" spans="1:11" x14ac:dyDescent="0.2">
      <c r="A105" s="4">
        <v>0.67500000000000004</v>
      </c>
      <c r="B105" s="4">
        <v>8.4207680000000004E-4</v>
      </c>
      <c r="C105" s="5"/>
      <c r="J105">
        <f t="shared" si="2"/>
        <v>-5.6840184000000007E-4</v>
      </c>
      <c r="K105" s="5">
        <f t="shared" si="3"/>
        <v>41.379695331695338</v>
      </c>
    </row>
    <row r="106" spans="1:11" x14ac:dyDescent="0.2">
      <c r="A106" s="4">
        <v>0.65</v>
      </c>
      <c r="B106" s="4">
        <v>7.9244739999999997E-4</v>
      </c>
      <c r="C106" s="5"/>
      <c r="J106">
        <f t="shared" si="2"/>
        <v>-5.1509080999999996E-4</v>
      </c>
      <c r="K106" s="5">
        <f t="shared" si="3"/>
        <v>38.940904176904176</v>
      </c>
    </row>
    <row r="107" spans="1:11" x14ac:dyDescent="0.2">
      <c r="A107" s="4">
        <v>0.625</v>
      </c>
      <c r="B107" s="4">
        <v>7.4340470000000005E-4</v>
      </c>
      <c r="C107" s="5"/>
      <c r="J107">
        <f t="shared" si="2"/>
        <v>-4.6462793750000006E-4</v>
      </c>
      <c r="K107" s="5">
        <f t="shared" si="3"/>
        <v>36.530943488943493</v>
      </c>
    </row>
    <row r="108" spans="1:11" x14ac:dyDescent="0.2">
      <c r="A108" s="4">
        <v>0.6</v>
      </c>
      <c r="B108" s="4">
        <v>6.9371400000000001E-4</v>
      </c>
      <c r="C108" s="5"/>
      <c r="J108">
        <f t="shared" si="2"/>
        <v>-4.1622840000000001E-4</v>
      </c>
      <c r="K108" s="5">
        <f t="shared" si="3"/>
        <v>34.089140049140049</v>
      </c>
    </row>
    <row r="109" spans="1:11" x14ac:dyDescent="0.2">
      <c r="A109" s="4">
        <v>0.57499999999999996</v>
      </c>
      <c r="B109" s="4">
        <v>6.5084270000000002E-4</v>
      </c>
      <c r="C109" s="5"/>
      <c r="J109">
        <f t="shared" si="2"/>
        <v>-3.742345525E-4</v>
      </c>
      <c r="K109" s="5">
        <f t="shared" si="3"/>
        <v>31.982442260442259</v>
      </c>
    </row>
    <row r="110" spans="1:11" x14ac:dyDescent="0.2">
      <c r="A110" s="4">
        <v>0.55000000000000004</v>
      </c>
      <c r="B110" s="4">
        <v>6.0706669999999999E-4</v>
      </c>
      <c r="C110" s="5"/>
      <c r="J110">
        <f t="shared" si="2"/>
        <v>-3.3388668500000001E-4</v>
      </c>
      <c r="K110" s="5">
        <f t="shared" si="3"/>
        <v>29.831287469287467</v>
      </c>
    </row>
    <row r="111" spans="1:11" x14ac:dyDescent="0.2">
      <c r="A111" s="4">
        <v>0.52500000000000002</v>
      </c>
      <c r="B111" s="4">
        <v>5.6556460000000005E-4</v>
      </c>
      <c r="C111" s="5"/>
      <c r="J111">
        <f t="shared" si="2"/>
        <v>-2.9692141500000003E-4</v>
      </c>
      <c r="K111" s="5">
        <f t="shared" si="3"/>
        <v>27.791872235872241</v>
      </c>
    </row>
    <row r="112" spans="1:11" x14ac:dyDescent="0.2">
      <c r="A112" s="4">
        <v>0.5</v>
      </c>
      <c r="B112" s="4">
        <v>5.2135240000000002E-4</v>
      </c>
      <c r="C112" s="5"/>
      <c r="J112">
        <f t="shared" si="2"/>
        <v>-2.6067620000000001E-4</v>
      </c>
      <c r="K112" s="5">
        <f t="shared" si="3"/>
        <v>25.619282555282556</v>
      </c>
    </row>
    <row r="113" spans="1:11" x14ac:dyDescent="0.2">
      <c r="A113" s="4">
        <v>0.47499999999999998</v>
      </c>
      <c r="B113" s="4">
        <v>4.8380249999999998E-4</v>
      </c>
      <c r="C113" s="5"/>
      <c r="J113">
        <f t="shared" si="2"/>
        <v>-2.2980618749999997E-4</v>
      </c>
      <c r="K113" s="5">
        <f t="shared" si="3"/>
        <v>23.774078624078623</v>
      </c>
    </row>
    <row r="114" spans="1:11" x14ac:dyDescent="0.2">
      <c r="A114" s="4">
        <v>0.45</v>
      </c>
      <c r="B114" s="4">
        <v>4.4899440000000001E-4</v>
      </c>
      <c r="C114" s="5"/>
      <c r="J114">
        <f t="shared" si="2"/>
        <v>-2.0204748000000002E-4</v>
      </c>
      <c r="K114" s="5">
        <f t="shared" si="3"/>
        <v>22.06360687960688</v>
      </c>
    </row>
    <row r="115" spans="1:11" x14ac:dyDescent="0.2">
      <c r="A115" s="4">
        <v>0.42499999999999999</v>
      </c>
      <c r="B115" s="4">
        <v>4.1463209999999999E-4</v>
      </c>
      <c r="C115" s="5"/>
      <c r="J115">
        <f t="shared" si="2"/>
        <v>-1.7621864249999999E-4</v>
      </c>
      <c r="K115" s="5">
        <f t="shared" si="3"/>
        <v>20.375041769041768</v>
      </c>
    </row>
    <row r="116" spans="1:11" x14ac:dyDescent="0.2">
      <c r="A116" s="4">
        <v>0.4</v>
      </c>
      <c r="B116" s="4">
        <v>3.782708E-4</v>
      </c>
      <c r="C116" s="5"/>
      <c r="J116">
        <f t="shared" si="2"/>
        <v>-1.5130832E-4</v>
      </c>
      <c r="K116" s="5">
        <f t="shared" si="3"/>
        <v>18.5882457002457</v>
      </c>
    </row>
    <row r="117" spans="1:11" x14ac:dyDescent="0.2">
      <c r="A117" s="4">
        <v>0.375</v>
      </c>
      <c r="B117" s="4">
        <v>3.4346689999999999E-4</v>
      </c>
      <c r="C117" s="5"/>
      <c r="J117">
        <f t="shared" si="2"/>
        <v>-1.2880008749999999E-4</v>
      </c>
      <c r="K117" s="5">
        <f t="shared" si="3"/>
        <v>16.877980343980344</v>
      </c>
    </row>
    <row r="118" spans="1:11" x14ac:dyDescent="0.2">
      <c r="A118" s="4">
        <v>0.35</v>
      </c>
      <c r="B118" s="4">
        <v>3.111012E-4</v>
      </c>
      <c r="C118" s="5"/>
      <c r="J118">
        <f t="shared" si="2"/>
        <v>-1.0888541999999999E-4</v>
      </c>
      <c r="K118" s="5">
        <f t="shared" si="3"/>
        <v>15.287528255528256</v>
      </c>
    </row>
    <row r="119" spans="1:11" x14ac:dyDescent="0.2">
      <c r="A119" s="4">
        <v>0.32500000000000001</v>
      </c>
      <c r="B119" s="4">
        <v>2.7830580000000001E-4</v>
      </c>
      <c r="C119" s="5"/>
      <c r="J119">
        <f t="shared" si="2"/>
        <v>-9.0449385000000007E-5</v>
      </c>
      <c r="K119" s="5">
        <f t="shared" si="3"/>
        <v>13.675960687960687</v>
      </c>
    </row>
    <row r="120" spans="1:11" x14ac:dyDescent="0.2">
      <c r="A120" s="4">
        <v>0.3</v>
      </c>
      <c r="B120" s="4">
        <v>2.480305E-4</v>
      </c>
      <c r="C120" s="5"/>
      <c r="J120">
        <f t="shared" si="2"/>
        <v>-7.4409149999999996E-5</v>
      </c>
      <c r="K120" s="5">
        <f t="shared" si="3"/>
        <v>12.188230958230958</v>
      </c>
    </row>
    <row r="121" spans="1:11" x14ac:dyDescent="0.2">
      <c r="A121" s="4">
        <v>0.27500000000000002</v>
      </c>
      <c r="B121" s="4">
        <v>2.1776360000000001E-4</v>
      </c>
      <c r="C121" s="5"/>
      <c r="J121">
        <f t="shared" si="2"/>
        <v>-5.9884990000000006E-5</v>
      </c>
      <c r="K121" s="5">
        <f t="shared" si="3"/>
        <v>10.700914004914004</v>
      </c>
    </row>
    <row r="122" spans="1:11" x14ac:dyDescent="0.2">
      <c r="A122" s="4">
        <v>0.25</v>
      </c>
      <c r="B122" s="4">
        <v>1.8964120000000001E-4</v>
      </c>
      <c r="C122" s="5"/>
      <c r="J122">
        <f t="shared" si="2"/>
        <v>-4.7410300000000002E-5</v>
      </c>
      <c r="K122" s="5">
        <f t="shared" si="3"/>
        <v>9.318977886977887</v>
      </c>
    </row>
    <row r="123" spans="1:11" x14ac:dyDescent="0.2">
      <c r="A123" s="4">
        <v>0.22500000000000001</v>
      </c>
      <c r="B123" s="4">
        <v>1.615171E-4</v>
      </c>
      <c r="C123" s="5"/>
      <c r="J123">
        <f t="shared" si="2"/>
        <v>-3.6341347500000004E-5</v>
      </c>
      <c r="K123" s="5">
        <f t="shared" si="3"/>
        <v>7.9369582309582309</v>
      </c>
    </row>
    <row r="124" spans="1:11" x14ac:dyDescent="0.2">
      <c r="A124" s="4">
        <v>0.2</v>
      </c>
      <c r="B124" s="4">
        <v>1.3331049999999999E-4</v>
      </c>
      <c r="C124" s="5"/>
      <c r="J124">
        <f t="shared" si="2"/>
        <v>-2.66621E-5</v>
      </c>
      <c r="K124" s="5">
        <f t="shared" si="3"/>
        <v>6.5508845208845212</v>
      </c>
    </row>
    <row r="125" spans="1:11" x14ac:dyDescent="0.2">
      <c r="A125" s="4">
        <v>0.17499999999999999</v>
      </c>
      <c r="B125" s="4">
        <v>1.077374E-4</v>
      </c>
      <c r="C125" s="5"/>
      <c r="J125">
        <f t="shared" si="2"/>
        <v>-1.8854044999999999E-5</v>
      </c>
      <c r="K125" s="5">
        <f t="shared" si="3"/>
        <v>5.2942211302211302</v>
      </c>
    </row>
    <row r="126" spans="1:11" x14ac:dyDescent="0.2">
      <c r="A126" s="4">
        <v>0.15</v>
      </c>
      <c r="B126" s="4">
        <v>8.2910509999999999E-5</v>
      </c>
      <c r="C126" s="5"/>
      <c r="J126">
        <f t="shared" si="2"/>
        <v>-1.24365765E-5</v>
      </c>
      <c r="K126" s="5">
        <f t="shared" si="3"/>
        <v>4.0742265356265355</v>
      </c>
    </row>
    <row r="127" spans="1:11" x14ac:dyDescent="0.2">
      <c r="A127" s="4">
        <v>0.125</v>
      </c>
      <c r="B127" s="4">
        <v>5.7670039999999998E-5</v>
      </c>
      <c r="C127" s="5"/>
      <c r="J127">
        <f t="shared" si="2"/>
        <v>-7.2087549999999997E-6</v>
      </c>
      <c r="K127" s="5">
        <f t="shared" si="3"/>
        <v>2.8339085995085993</v>
      </c>
    </row>
    <row r="128" spans="1:11" x14ac:dyDescent="0.2">
      <c r="A128" s="4">
        <v>0.1</v>
      </c>
      <c r="B128" s="4">
        <v>3.4125260000000001E-5</v>
      </c>
      <c r="C128" s="5"/>
      <c r="J128">
        <f t="shared" si="2"/>
        <v>-3.4125260000000002E-6</v>
      </c>
      <c r="K128" s="5">
        <f t="shared" si="3"/>
        <v>1.6769169533169532</v>
      </c>
    </row>
    <row r="129" spans="1:11" x14ac:dyDescent="0.2">
      <c r="A129" s="4">
        <v>7.4999999999999997E-2</v>
      </c>
      <c r="B129" s="4">
        <v>1.01372E-5</v>
      </c>
      <c r="C129" s="5"/>
      <c r="J129">
        <f t="shared" si="2"/>
        <v>-7.6028999999999999E-7</v>
      </c>
      <c r="K129" s="5">
        <f t="shared" si="3"/>
        <v>0.49814250614250616</v>
      </c>
    </row>
    <row r="130" spans="1:11" x14ac:dyDescent="0.2">
      <c r="A130" s="4">
        <v>0.05</v>
      </c>
      <c r="B130" s="4">
        <v>-1.2382720000000001E-5</v>
      </c>
      <c r="C130" s="5"/>
      <c r="J130">
        <f t="shared" si="2"/>
        <v>6.1913600000000007E-7</v>
      </c>
      <c r="K130" s="5">
        <f t="shared" si="3"/>
        <v>-0.60848746928746933</v>
      </c>
    </row>
    <row r="131" spans="1:11" x14ac:dyDescent="0.2">
      <c r="A131" s="4">
        <v>2.5000000000000001E-2</v>
      </c>
      <c r="B131" s="4">
        <v>-3.5082320000000003E-5</v>
      </c>
      <c r="C131" s="5"/>
      <c r="J131">
        <f t="shared" si="2"/>
        <v>8.7705800000000015E-7</v>
      </c>
      <c r="K131" s="5">
        <f t="shared" si="3"/>
        <v>-1.7239469287469287</v>
      </c>
    </row>
    <row r="132" spans="1:11" x14ac:dyDescent="0.2">
      <c r="A132" s="4">
        <v>0</v>
      </c>
      <c r="B132" s="4">
        <v>-5.8161490000000001E-5</v>
      </c>
      <c r="C132" s="5"/>
      <c r="J132">
        <f t="shared" si="2"/>
        <v>0</v>
      </c>
      <c r="K132" s="5">
        <f t="shared" si="3"/>
        <v>-2.8580584766584769</v>
      </c>
    </row>
    <row r="133" spans="1:11" x14ac:dyDescent="0.2">
      <c r="C133" s="5"/>
      <c r="J133">
        <f t="shared" si="2"/>
        <v>0</v>
      </c>
      <c r="K133" s="5">
        <f t="shared" si="3"/>
        <v>0</v>
      </c>
    </row>
    <row r="134" spans="1:11" x14ac:dyDescent="0.2">
      <c r="C134" s="5"/>
      <c r="J134">
        <f t="shared" si="2"/>
        <v>0</v>
      </c>
      <c r="K134" s="5">
        <f t="shared" si="3"/>
        <v>0</v>
      </c>
    </row>
    <row r="135" spans="1:11" x14ac:dyDescent="0.2">
      <c r="C135" s="5"/>
      <c r="J135">
        <f t="shared" si="2"/>
        <v>0</v>
      </c>
      <c r="K135" s="5">
        <f t="shared" si="3"/>
        <v>0</v>
      </c>
    </row>
    <row r="136" spans="1:11" x14ac:dyDescent="0.2">
      <c r="C136" s="5"/>
      <c r="J136">
        <f t="shared" si="2"/>
        <v>0</v>
      </c>
      <c r="K136" s="5">
        <f t="shared" si="3"/>
        <v>0</v>
      </c>
    </row>
    <row r="137" spans="1:11" x14ac:dyDescent="0.2">
      <c r="C137" s="5"/>
      <c r="J137">
        <f t="shared" si="2"/>
        <v>0</v>
      </c>
      <c r="K137" s="5">
        <f t="shared" si="3"/>
        <v>0</v>
      </c>
    </row>
    <row r="138" spans="1:11" x14ac:dyDescent="0.2">
      <c r="C138" s="5"/>
      <c r="J138">
        <f t="shared" ref="J138:J201" si="4">-(B138*A138)</f>
        <v>0</v>
      </c>
      <c r="K138" s="5">
        <f t="shared" ref="K138:K201" si="5">B138*1000/$D$7</f>
        <v>0</v>
      </c>
    </row>
    <row r="139" spans="1:11" x14ac:dyDescent="0.2">
      <c r="C139" s="5"/>
      <c r="J139">
        <f t="shared" si="4"/>
        <v>0</v>
      </c>
      <c r="K139" s="5">
        <f t="shared" si="5"/>
        <v>0</v>
      </c>
    </row>
    <row r="140" spans="1:11" x14ac:dyDescent="0.2">
      <c r="C140" s="5"/>
      <c r="J140">
        <f t="shared" si="4"/>
        <v>0</v>
      </c>
      <c r="K140" s="5">
        <f t="shared" si="5"/>
        <v>0</v>
      </c>
    </row>
    <row r="141" spans="1:11" x14ac:dyDescent="0.2">
      <c r="C141" s="5"/>
      <c r="J141">
        <f t="shared" si="4"/>
        <v>0</v>
      </c>
      <c r="K141" s="5">
        <f t="shared" si="5"/>
        <v>0</v>
      </c>
    </row>
    <row r="142" spans="1:11" x14ac:dyDescent="0.2">
      <c r="C142" s="5"/>
      <c r="J142">
        <f t="shared" si="4"/>
        <v>0</v>
      </c>
      <c r="K142" s="5">
        <f t="shared" si="5"/>
        <v>0</v>
      </c>
    </row>
    <row r="143" spans="1:11" x14ac:dyDescent="0.2">
      <c r="C143" s="5"/>
      <c r="J143">
        <f t="shared" si="4"/>
        <v>0</v>
      </c>
      <c r="K143" s="5">
        <f t="shared" si="5"/>
        <v>0</v>
      </c>
    </row>
    <row r="144" spans="1:11" x14ac:dyDescent="0.2">
      <c r="C144" s="5"/>
      <c r="J144">
        <f t="shared" si="4"/>
        <v>0</v>
      </c>
      <c r="K144" s="5">
        <f t="shared" si="5"/>
        <v>0</v>
      </c>
    </row>
    <row r="145" spans="3:11" x14ac:dyDescent="0.2">
      <c r="C145" s="5"/>
      <c r="J145">
        <f t="shared" si="4"/>
        <v>0</v>
      </c>
      <c r="K145" s="5">
        <f t="shared" si="5"/>
        <v>0</v>
      </c>
    </row>
    <row r="146" spans="3:11" x14ac:dyDescent="0.2">
      <c r="C146" s="5"/>
      <c r="J146">
        <f t="shared" si="4"/>
        <v>0</v>
      </c>
      <c r="K146" s="5">
        <f t="shared" si="5"/>
        <v>0</v>
      </c>
    </row>
    <row r="147" spans="3:11" x14ac:dyDescent="0.2">
      <c r="C147" s="5"/>
      <c r="J147">
        <f t="shared" si="4"/>
        <v>0</v>
      </c>
      <c r="K147" s="5">
        <f t="shared" si="5"/>
        <v>0</v>
      </c>
    </row>
    <row r="148" spans="3:11" x14ac:dyDescent="0.2">
      <c r="C148" s="5"/>
      <c r="J148">
        <f t="shared" si="4"/>
        <v>0</v>
      </c>
      <c r="K148" s="5">
        <f t="shared" si="5"/>
        <v>0</v>
      </c>
    </row>
    <row r="149" spans="3:11" x14ac:dyDescent="0.2">
      <c r="C149" s="5"/>
      <c r="J149">
        <f t="shared" si="4"/>
        <v>0</v>
      </c>
      <c r="K149" s="5">
        <f t="shared" si="5"/>
        <v>0</v>
      </c>
    </row>
    <row r="150" spans="3:11" x14ac:dyDescent="0.2">
      <c r="C150" s="5"/>
      <c r="J150">
        <f t="shared" si="4"/>
        <v>0</v>
      </c>
      <c r="K150" s="5">
        <f t="shared" si="5"/>
        <v>0</v>
      </c>
    </row>
    <row r="151" spans="3:11" x14ac:dyDescent="0.2">
      <c r="C151" s="5"/>
      <c r="J151">
        <f t="shared" si="4"/>
        <v>0</v>
      </c>
      <c r="K151" s="5">
        <f t="shared" si="5"/>
        <v>0</v>
      </c>
    </row>
    <row r="152" spans="3:11" x14ac:dyDescent="0.2">
      <c r="C152" s="5"/>
      <c r="J152">
        <f t="shared" si="4"/>
        <v>0</v>
      </c>
      <c r="K152" s="5">
        <f t="shared" si="5"/>
        <v>0</v>
      </c>
    </row>
    <row r="153" spans="3:11" x14ac:dyDescent="0.2">
      <c r="C153" s="5"/>
      <c r="J153">
        <f t="shared" si="4"/>
        <v>0</v>
      </c>
      <c r="K153" s="5">
        <f t="shared" si="5"/>
        <v>0</v>
      </c>
    </row>
    <row r="154" spans="3:11" x14ac:dyDescent="0.2">
      <c r="C154" s="5"/>
      <c r="J154">
        <f t="shared" si="4"/>
        <v>0</v>
      </c>
      <c r="K154" s="5">
        <f t="shared" si="5"/>
        <v>0</v>
      </c>
    </row>
    <row r="155" spans="3:11" x14ac:dyDescent="0.2">
      <c r="C155" s="5"/>
      <c r="J155">
        <f t="shared" si="4"/>
        <v>0</v>
      </c>
      <c r="K155" s="5">
        <f t="shared" si="5"/>
        <v>0</v>
      </c>
    </row>
    <row r="156" spans="3:11" x14ac:dyDescent="0.2">
      <c r="C156" s="5"/>
      <c r="J156">
        <f t="shared" si="4"/>
        <v>0</v>
      </c>
      <c r="K156" s="5">
        <f t="shared" si="5"/>
        <v>0</v>
      </c>
    </row>
    <row r="157" spans="3:11" x14ac:dyDescent="0.2">
      <c r="C157" s="5"/>
      <c r="J157">
        <f t="shared" si="4"/>
        <v>0</v>
      </c>
      <c r="K157" s="5">
        <f t="shared" si="5"/>
        <v>0</v>
      </c>
    </row>
    <row r="158" spans="3:11" x14ac:dyDescent="0.2">
      <c r="C158" s="5"/>
      <c r="J158">
        <f t="shared" si="4"/>
        <v>0</v>
      </c>
      <c r="K158" s="5">
        <f t="shared" si="5"/>
        <v>0</v>
      </c>
    </row>
    <row r="159" spans="3:11" x14ac:dyDescent="0.2">
      <c r="C159" s="5"/>
      <c r="J159">
        <f t="shared" si="4"/>
        <v>0</v>
      </c>
      <c r="K159" s="5">
        <f t="shared" si="5"/>
        <v>0</v>
      </c>
    </row>
    <row r="160" spans="3:11" x14ac:dyDescent="0.2">
      <c r="C160" s="5"/>
      <c r="J160">
        <f t="shared" si="4"/>
        <v>0</v>
      </c>
      <c r="K160" s="5">
        <f t="shared" si="5"/>
        <v>0</v>
      </c>
    </row>
    <row r="161" spans="3:11" x14ac:dyDescent="0.2">
      <c r="C161" s="5"/>
      <c r="J161">
        <f t="shared" si="4"/>
        <v>0</v>
      </c>
      <c r="K161" s="5">
        <f t="shared" si="5"/>
        <v>0</v>
      </c>
    </row>
    <row r="162" spans="3:11" x14ac:dyDescent="0.2">
      <c r="C162" s="5"/>
      <c r="J162">
        <f t="shared" si="4"/>
        <v>0</v>
      </c>
      <c r="K162" s="5">
        <f t="shared" si="5"/>
        <v>0</v>
      </c>
    </row>
    <row r="163" spans="3:11" x14ac:dyDescent="0.2">
      <c r="C163" s="5"/>
      <c r="J163">
        <f t="shared" si="4"/>
        <v>0</v>
      </c>
      <c r="K163" s="5">
        <f t="shared" si="5"/>
        <v>0</v>
      </c>
    </row>
    <row r="164" spans="3:11" x14ac:dyDescent="0.2">
      <c r="C164" s="5"/>
      <c r="J164">
        <f t="shared" si="4"/>
        <v>0</v>
      </c>
      <c r="K164" s="5">
        <f t="shared" si="5"/>
        <v>0</v>
      </c>
    </row>
    <row r="165" spans="3:11" x14ac:dyDescent="0.2">
      <c r="C165" s="5"/>
      <c r="J165">
        <f t="shared" si="4"/>
        <v>0</v>
      </c>
      <c r="K165" s="5">
        <f t="shared" si="5"/>
        <v>0</v>
      </c>
    </row>
    <row r="166" spans="3:11" x14ac:dyDescent="0.2">
      <c r="C166" s="5"/>
      <c r="J166">
        <f t="shared" si="4"/>
        <v>0</v>
      </c>
      <c r="K166" s="5">
        <f t="shared" si="5"/>
        <v>0</v>
      </c>
    </row>
    <row r="167" spans="3:11" x14ac:dyDescent="0.2">
      <c r="C167" s="5"/>
      <c r="J167">
        <f t="shared" si="4"/>
        <v>0</v>
      </c>
      <c r="K167" s="5">
        <f t="shared" si="5"/>
        <v>0</v>
      </c>
    </row>
    <row r="168" spans="3:11" x14ac:dyDescent="0.2">
      <c r="C168" s="5"/>
      <c r="J168">
        <f t="shared" si="4"/>
        <v>0</v>
      </c>
      <c r="K168" s="5">
        <f t="shared" si="5"/>
        <v>0</v>
      </c>
    </row>
    <row r="169" spans="3:11" x14ac:dyDescent="0.2">
      <c r="C169" s="5"/>
      <c r="J169">
        <f t="shared" si="4"/>
        <v>0</v>
      </c>
      <c r="K169" s="5">
        <f t="shared" si="5"/>
        <v>0</v>
      </c>
    </row>
    <row r="170" spans="3:11" x14ac:dyDescent="0.2">
      <c r="C170" s="5"/>
      <c r="J170">
        <f t="shared" si="4"/>
        <v>0</v>
      </c>
      <c r="K170" s="5">
        <f t="shared" si="5"/>
        <v>0</v>
      </c>
    </row>
    <row r="171" spans="3:11" x14ac:dyDescent="0.2">
      <c r="C171" s="5"/>
      <c r="J171">
        <f t="shared" si="4"/>
        <v>0</v>
      </c>
      <c r="K171" s="5">
        <f t="shared" si="5"/>
        <v>0</v>
      </c>
    </row>
    <row r="172" spans="3:11" x14ac:dyDescent="0.2">
      <c r="C172" s="5"/>
      <c r="J172">
        <f t="shared" si="4"/>
        <v>0</v>
      </c>
      <c r="K172" s="5">
        <f t="shared" si="5"/>
        <v>0</v>
      </c>
    </row>
    <row r="173" spans="3:11" x14ac:dyDescent="0.2">
      <c r="C173" s="5"/>
      <c r="J173">
        <f t="shared" si="4"/>
        <v>0</v>
      </c>
      <c r="K173" s="5">
        <f t="shared" si="5"/>
        <v>0</v>
      </c>
    </row>
    <row r="174" spans="3:11" x14ac:dyDescent="0.2">
      <c r="C174" s="5"/>
      <c r="J174">
        <f t="shared" si="4"/>
        <v>0</v>
      </c>
      <c r="K174" s="5">
        <f t="shared" si="5"/>
        <v>0</v>
      </c>
    </row>
    <row r="175" spans="3:11" x14ac:dyDescent="0.2">
      <c r="C175" s="5"/>
      <c r="J175">
        <f t="shared" si="4"/>
        <v>0</v>
      </c>
      <c r="K175" s="5">
        <f t="shared" si="5"/>
        <v>0</v>
      </c>
    </row>
    <row r="176" spans="3:11" x14ac:dyDescent="0.2">
      <c r="C176" s="5"/>
      <c r="J176">
        <f t="shared" si="4"/>
        <v>0</v>
      </c>
      <c r="K176" s="5">
        <f t="shared" si="5"/>
        <v>0</v>
      </c>
    </row>
    <row r="177" spans="3:11" x14ac:dyDescent="0.2">
      <c r="C177" s="5"/>
      <c r="J177">
        <f t="shared" si="4"/>
        <v>0</v>
      </c>
      <c r="K177" s="5">
        <f t="shared" si="5"/>
        <v>0</v>
      </c>
    </row>
    <row r="178" spans="3:11" x14ac:dyDescent="0.2">
      <c r="C178" s="5"/>
      <c r="J178">
        <f t="shared" si="4"/>
        <v>0</v>
      </c>
      <c r="K178" s="5">
        <f t="shared" si="5"/>
        <v>0</v>
      </c>
    </row>
    <row r="179" spans="3:11" x14ac:dyDescent="0.2">
      <c r="C179" s="5"/>
      <c r="J179">
        <f t="shared" si="4"/>
        <v>0</v>
      </c>
      <c r="K179" s="5">
        <f t="shared" si="5"/>
        <v>0</v>
      </c>
    </row>
    <row r="180" spans="3:11" x14ac:dyDescent="0.2">
      <c r="C180" s="5"/>
      <c r="J180">
        <f t="shared" si="4"/>
        <v>0</v>
      </c>
      <c r="K180" s="5">
        <f t="shared" si="5"/>
        <v>0</v>
      </c>
    </row>
    <row r="181" spans="3:11" x14ac:dyDescent="0.2">
      <c r="C181" s="5"/>
      <c r="J181">
        <f t="shared" si="4"/>
        <v>0</v>
      </c>
      <c r="K181" s="5">
        <f t="shared" si="5"/>
        <v>0</v>
      </c>
    </row>
    <row r="182" spans="3:11" x14ac:dyDescent="0.2">
      <c r="C182" s="5"/>
      <c r="J182">
        <f t="shared" si="4"/>
        <v>0</v>
      </c>
      <c r="K182" s="5">
        <f t="shared" si="5"/>
        <v>0</v>
      </c>
    </row>
    <row r="183" spans="3:11" x14ac:dyDescent="0.2">
      <c r="C183" s="5"/>
      <c r="J183">
        <f t="shared" si="4"/>
        <v>0</v>
      </c>
      <c r="K183" s="5">
        <f t="shared" si="5"/>
        <v>0</v>
      </c>
    </row>
    <row r="184" spans="3:11" x14ac:dyDescent="0.2">
      <c r="C184" s="5"/>
      <c r="J184">
        <f t="shared" si="4"/>
        <v>0</v>
      </c>
      <c r="K184" s="5">
        <f t="shared" si="5"/>
        <v>0</v>
      </c>
    </row>
    <row r="185" spans="3:11" x14ac:dyDescent="0.2">
      <c r="C185" s="5"/>
      <c r="J185">
        <f t="shared" si="4"/>
        <v>0</v>
      </c>
      <c r="K185" s="5">
        <f t="shared" si="5"/>
        <v>0</v>
      </c>
    </row>
    <row r="186" spans="3:11" x14ac:dyDescent="0.2">
      <c r="C186" s="5"/>
      <c r="J186">
        <f t="shared" si="4"/>
        <v>0</v>
      </c>
      <c r="K186" s="5">
        <f t="shared" si="5"/>
        <v>0</v>
      </c>
    </row>
    <row r="187" spans="3:11" x14ac:dyDescent="0.2">
      <c r="C187" s="5"/>
      <c r="J187">
        <f t="shared" si="4"/>
        <v>0</v>
      </c>
      <c r="K187" s="5">
        <f t="shared" si="5"/>
        <v>0</v>
      </c>
    </row>
    <row r="188" spans="3:11" x14ac:dyDescent="0.2">
      <c r="C188" s="5"/>
      <c r="J188">
        <f t="shared" si="4"/>
        <v>0</v>
      </c>
      <c r="K188" s="5">
        <f t="shared" si="5"/>
        <v>0</v>
      </c>
    </row>
    <row r="189" spans="3:11" x14ac:dyDescent="0.2">
      <c r="C189" s="5"/>
      <c r="J189">
        <f t="shared" si="4"/>
        <v>0</v>
      </c>
      <c r="K189" s="5">
        <f t="shared" si="5"/>
        <v>0</v>
      </c>
    </row>
    <row r="190" spans="3:11" x14ac:dyDescent="0.2">
      <c r="C190" s="5"/>
      <c r="J190">
        <f t="shared" si="4"/>
        <v>0</v>
      </c>
      <c r="K190" s="5">
        <f t="shared" si="5"/>
        <v>0</v>
      </c>
    </row>
    <row r="191" spans="3:11" x14ac:dyDescent="0.2">
      <c r="C191" s="5"/>
      <c r="J191">
        <f t="shared" si="4"/>
        <v>0</v>
      </c>
      <c r="K191" s="5">
        <f t="shared" si="5"/>
        <v>0</v>
      </c>
    </row>
    <row r="192" spans="3:11" x14ac:dyDescent="0.2">
      <c r="C192" s="5"/>
      <c r="J192">
        <f t="shared" si="4"/>
        <v>0</v>
      </c>
      <c r="K192" s="5">
        <f t="shared" si="5"/>
        <v>0</v>
      </c>
    </row>
    <row r="193" spans="3:11" x14ac:dyDescent="0.2">
      <c r="C193" s="5"/>
      <c r="J193">
        <f t="shared" si="4"/>
        <v>0</v>
      </c>
      <c r="K193" s="5">
        <f t="shared" si="5"/>
        <v>0</v>
      </c>
    </row>
    <row r="194" spans="3:11" x14ac:dyDescent="0.2">
      <c r="C194" s="5"/>
      <c r="J194">
        <f t="shared" si="4"/>
        <v>0</v>
      </c>
      <c r="K194" s="5">
        <f t="shared" si="5"/>
        <v>0</v>
      </c>
    </row>
    <row r="195" spans="3:11" x14ac:dyDescent="0.2">
      <c r="C195" s="5"/>
      <c r="J195">
        <f t="shared" si="4"/>
        <v>0</v>
      </c>
      <c r="K195" s="5">
        <f t="shared" si="5"/>
        <v>0</v>
      </c>
    </row>
    <row r="196" spans="3:11" x14ac:dyDescent="0.2">
      <c r="C196" s="5"/>
      <c r="J196">
        <f t="shared" si="4"/>
        <v>0</v>
      </c>
      <c r="K196" s="5">
        <f t="shared" si="5"/>
        <v>0</v>
      </c>
    </row>
    <row r="197" spans="3:11" x14ac:dyDescent="0.2">
      <c r="C197" s="5"/>
      <c r="J197">
        <f t="shared" si="4"/>
        <v>0</v>
      </c>
      <c r="K197" s="5">
        <f t="shared" si="5"/>
        <v>0</v>
      </c>
    </row>
    <row r="198" spans="3:11" x14ac:dyDescent="0.2">
      <c r="C198" s="5"/>
      <c r="J198">
        <f t="shared" si="4"/>
        <v>0</v>
      </c>
      <c r="K198" s="5">
        <f t="shared" si="5"/>
        <v>0</v>
      </c>
    </row>
    <row r="199" spans="3:11" x14ac:dyDescent="0.2">
      <c r="C199" s="5"/>
      <c r="J199">
        <f t="shared" si="4"/>
        <v>0</v>
      </c>
      <c r="K199" s="5">
        <f t="shared" si="5"/>
        <v>0</v>
      </c>
    </row>
    <row r="200" spans="3:11" x14ac:dyDescent="0.2">
      <c r="C200" s="5"/>
      <c r="J200">
        <f t="shared" si="4"/>
        <v>0</v>
      </c>
      <c r="K200" s="5">
        <f t="shared" si="5"/>
        <v>0</v>
      </c>
    </row>
    <row r="201" spans="3:11" x14ac:dyDescent="0.2">
      <c r="C201" s="5"/>
      <c r="J201">
        <f t="shared" si="4"/>
        <v>0</v>
      </c>
      <c r="K201" s="5">
        <f t="shared" si="5"/>
        <v>0</v>
      </c>
    </row>
    <row r="202" spans="3:11" x14ac:dyDescent="0.2">
      <c r="C202" s="5"/>
      <c r="J202">
        <f t="shared" ref="J202:J265" si="6">-(B202*A202)</f>
        <v>0</v>
      </c>
      <c r="K202" s="5">
        <f t="shared" ref="K202:K265" si="7">B202*1000/$D$7</f>
        <v>0</v>
      </c>
    </row>
    <row r="203" spans="3:11" x14ac:dyDescent="0.2">
      <c r="C203" s="5"/>
      <c r="J203">
        <f t="shared" si="6"/>
        <v>0</v>
      </c>
      <c r="K203" s="5">
        <f t="shared" si="7"/>
        <v>0</v>
      </c>
    </row>
    <row r="204" spans="3:11" x14ac:dyDescent="0.2">
      <c r="C204" s="5"/>
      <c r="J204">
        <f t="shared" si="6"/>
        <v>0</v>
      </c>
      <c r="K204" s="5">
        <f t="shared" si="7"/>
        <v>0</v>
      </c>
    </row>
    <row r="205" spans="3:11" x14ac:dyDescent="0.2">
      <c r="C205" s="5"/>
      <c r="J205">
        <f t="shared" si="6"/>
        <v>0</v>
      </c>
      <c r="K205" s="5">
        <f t="shared" si="7"/>
        <v>0</v>
      </c>
    </row>
    <row r="206" spans="3:11" x14ac:dyDescent="0.2">
      <c r="C206" s="5"/>
      <c r="J206">
        <f t="shared" si="6"/>
        <v>0</v>
      </c>
      <c r="K206" s="5">
        <f t="shared" si="7"/>
        <v>0</v>
      </c>
    </row>
    <row r="207" spans="3:11" x14ac:dyDescent="0.2">
      <c r="C207" s="5"/>
      <c r="J207">
        <f t="shared" si="6"/>
        <v>0</v>
      </c>
      <c r="K207" s="5">
        <f t="shared" si="7"/>
        <v>0</v>
      </c>
    </row>
    <row r="208" spans="3:11" x14ac:dyDescent="0.2">
      <c r="C208" s="5"/>
      <c r="J208">
        <f t="shared" si="6"/>
        <v>0</v>
      </c>
      <c r="K208" s="5">
        <f t="shared" si="7"/>
        <v>0</v>
      </c>
    </row>
    <row r="209" spans="3:11" x14ac:dyDescent="0.2">
      <c r="C209" s="5"/>
      <c r="J209">
        <f t="shared" si="6"/>
        <v>0</v>
      </c>
      <c r="K209" s="5">
        <f t="shared" si="7"/>
        <v>0</v>
      </c>
    </row>
    <row r="210" spans="3:11" x14ac:dyDescent="0.2">
      <c r="C210" s="5"/>
      <c r="J210">
        <f t="shared" si="6"/>
        <v>0</v>
      </c>
      <c r="K210" s="5">
        <f t="shared" si="7"/>
        <v>0</v>
      </c>
    </row>
    <row r="211" spans="3:11" x14ac:dyDescent="0.2">
      <c r="C211" s="5"/>
      <c r="J211">
        <f t="shared" si="6"/>
        <v>0</v>
      </c>
      <c r="K211" s="5">
        <f t="shared" si="7"/>
        <v>0</v>
      </c>
    </row>
    <row r="212" spans="3:11" x14ac:dyDescent="0.2">
      <c r="C212" s="5"/>
      <c r="J212">
        <f t="shared" si="6"/>
        <v>0</v>
      </c>
      <c r="K212" s="5">
        <f t="shared" si="7"/>
        <v>0</v>
      </c>
    </row>
    <row r="213" spans="3:11" x14ac:dyDescent="0.2">
      <c r="C213" s="5"/>
      <c r="J213">
        <f t="shared" si="6"/>
        <v>0</v>
      </c>
      <c r="K213" s="5">
        <f t="shared" si="7"/>
        <v>0</v>
      </c>
    </row>
    <row r="214" spans="3:11" x14ac:dyDescent="0.2">
      <c r="C214" s="5"/>
      <c r="J214">
        <f t="shared" si="6"/>
        <v>0</v>
      </c>
      <c r="K214" s="5">
        <f t="shared" si="7"/>
        <v>0</v>
      </c>
    </row>
    <row r="215" spans="3:11" x14ac:dyDescent="0.2">
      <c r="C215" s="5"/>
      <c r="J215">
        <f t="shared" si="6"/>
        <v>0</v>
      </c>
      <c r="K215" s="5">
        <f t="shared" si="7"/>
        <v>0</v>
      </c>
    </row>
    <row r="216" spans="3:11" x14ac:dyDescent="0.2">
      <c r="C216" s="5"/>
      <c r="J216">
        <f t="shared" si="6"/>
        <v>0</v>
      </c>
      <c r="K216" s="5">
        <f t="shared" si="7"/>
        <v>0</v>
      </c>
    </row>
    <row r="217" spans="3:11" x14ac:dyDescent="0.2">
      <c r="C217" s="5"/>
      <c r="J217">
        <f t="shared" si="6"/>
        <v>0</v>
      </c>
      <c r="K217" s="5">
        <f t="shared" si="7"/>
        <v>0</v>
      </c>
    </row>
    <row r="218" spans="3:11" x14ac:dyDescent="0.2">
      <c r="C218" s="5"/>
      <c r="J218">
        <f t="shared" si="6"/>
        <v>0</v>
      </c>
      <c r="K218" s="5">
        <f t="shared" si="7"/>
        <v>0</v>
      </c>
    </row>
    <row r="219" spans="3:11" x14ac:dyDescent="0.2">
      <c r="C219" s="5"/>
      <c r="J219">
        <f t="shared" si="6"/>
        <v>0</v>
      </c>
      <c r="K219" s="5">
        <f t="shared" si="7"/>
        <v>0</v>
      </c>
    </row>
    <row r="220" spans="3:11" x14ac:dyDescent="0.2">
      <c r="C220" s="5"/>
      <c r="J220">
        <f t="shared" si="6"/>
        <v>0</v>
      </c>
      <c r="K220" s="5">
        <f t="shared" si="7"/>
        <v>0</v>
      </c>
    </row>
    <row r="221" spans="3:11" x14ac:dyDescent="0.2">
      <c r="C221" s="5"/>
      <c r="J221">
        <f t="shared" si="6"/>
        <v>0</v>
      </c>
      <c r="K221" s="5">
        <f t="shared" si="7"/>
        <v>0</v>
      </c>
    </row>
    <row r="222" spans="3:11" x14ac:dyDescent="0.2">
      <c r="C222" s="5"/>
      <c r="J222">
        <f t="shared" si="6"/>
        <v>0</v>
      </c>
      <c r="K222" s="5">
        <f t="shared" si="7"/>
        <v>0</v>
      </c>
    </row>
    <row r="223" spans="3:11" x14ac:dyDescent="0.2">
      <c r="C223" s="5"/>
      <c r="J223">
        <f t="shared" si="6"/>
        <v>0</v>
      </c>
      <c r="K223" s="5">
        <f t="shared" si="7"/>
        <v>0</v>
      </c>
    </row>
    <row r="224" spans="3:11" x14ac:dyDescent="0.2">
      <c r="C224" s="5"/>
      <c r="J224">
        <f t="shared" si="6"/>
        <v>0</v>
      </c>
      <c r="K224" s="5">
        <f t="shared" si="7"/>
        <v>0</v>
      </c>
    </row>
    <row r="225" spans="3:11" x14ac:dyDescent="0.2">
      <c r="C225" s="5"/>
      <c r="J225">
        <f t="shared" si="6"/>
        <v>0</v>
      </c>
      <c r="K225" s="5">
        <f t="shared" si="7"/>
        <v>0</v>
      </c>
    </row>
    <row r="226" spans="3:11" x14ac:dyDescent="0.2">
      <c r="C226" s="5"/>
      <c r="J226">
        <f t="shared" si="6"/>
        <v>0</v>
      </c>
      <c r="K226" s="5">
        <f t="shared" si="7"/>
        <v>0</v>
      </c>
    </row>
    <row r="227" spans="3:11" x14ac:dyDescent="0.2">
      <c r="C227" s="5"/>
      <c r="J227">
        <f t="shared" si="6"/>
        <v>0</v>
      </c>
      <c r="K227" s="5">
        <f t="shared" si="7"/>
        <v>0</v>
      </c>
    </row>
    <row r="228" spans="3:11" x14ac:dyDescent="0.2">
      <c r="C228" s="5"/>
      <c r="J228">
        <f t="shared" si="6"/>
        <v>0</v>
      </c>
      <c r="K228" s="5">
        <f t="shared" si="7"/>
        <v>0</v>
      </c>
    </row>
    <row r="229" spans="3:11" x14ac:dyDescent="0.2">
      <c r="C229" s="5"/>
      <c r="J229">
        <f t="shared" si="6"/>
        <v>0</v>
      </c>
      <c r="K229" s="5">
        <f t="shared" si="7"/>
        <v>0</v>
      </c>
    </row>
    <row r="230" spans="3:11" x14ac:dyDescent="0.2">
      <c r="C230" s="5"/>
      <c r="J230">
        <f t="shared" si="6"/>
        <v>0</v>
      </c>
      <c r="K230" s="5">
        <f t="shared" si="7"/>
        <v>0</v>
      </c>
    </row>
    <row r="231" spans="3:11" x14ac:dyDescent="0.2">
      <c r="C231" s="5"/>
      <c r="J231">
        <f t="shared" si="6"/>
        <v>0</v>
      </c>
      <c r="K231" s="5">
        <f t="shared" si="7"/>
        <v>0</v>
      </c>
    </row>
    <row r="232" spans="3:11" x14ac:dyDescent="0.2">
      <c r="C232" s="5"/>
      <c r="J232">
        <f t="shared" si="6"/>
        <v>0</v>
      </c>
      <c r="K232" s="5">
        <f t="shared" si="7"/>
        <v>0</v>
      </c>
    </row>
    <row r="233" spans="3:11" x14ac:dyDescent="0.2">
      <c r="C233" s="5"/>
      <c r="J233">
        <f t="shared" si="6"/>
        <v>0</v>
      </c>
      <c r="K233" s="5">
        <f t="shared" si="7"/>
        <v>0</v>
      </c>
    </row>
    <row r="234" spans="3:11" x14ac:dyDescent="0.2">
      <c r="C234" s="5"/>
      <c r="J234">
        <f t="shared" si="6"/>
        <v>0</v>
      </c>
      <c r="K234" s="5">
        <f t="shared" si="7"/>
        <v>0</v>
      </c>
    </row>
    <row r="235" spans="3:11" x14ac:dyDescent="0.2">
      <c r="C235" s="5"/>
      <c r="J235">
        <f t="shared" si="6"/>
        <v>0</v>
      </c>
      <c r="K235" s="5">
        <f t="shared" si="7"/>
        <v>0</v>
      </c>
    </row>
    <row r="236" spans="3:11" x14ac:dyDescent="0.2">
      <c r="C236" s="5"/>
      <c r="J236">
        <f t="shared" si="6"/>
        <v>0</v>
      </c>
      <c r="K236" s="5">
        <f t="shared" si="7"/>
        <v>0</v>
      </c>
    </row>
    <row r="237" spans="3:11" x14ac:dyDescent="0.2">
      <c r="C237" s="5"/>
      <c r="J237">
        <f t="shared" si="6"/>
        <v>0</v>
      </c>
      <c r="K237" s="5">
        <f t="shared" si="7"/>
        <v>0</v>
      </c>
    </row>
    <row r="238" spans="3:11" x14ac:dyDescent="0.2">
      <c r="C238" s="5"/>
      <c r="J238">
        <f t="shared" si="6"/>
        <v>0</v>
      </c>
      <c r="K238" s="5">
        <f t="shared" si="7"/>
        <v>0</v>
      </c>
    </row>
    <row r="239" spans="3:11" x14ac:dyDescent="0.2">
      <c r="C239" s="5"/>
      <c r="J239">
        <f t="shared" si="6"/>
        <v>0</v>
      </c>
      <c r="K239" s="5">
        <f t="shared" si="7"/>
        <v>0</v>
      </c>
    </row>
    <row r="240" spans="3:11" x14ac:dyDescent="0.2">
      <c r="C240" s="5"/>
      <c r="J240">
        <f t="shared" si="6"/>
        <v>0</v>
      </c>
      <c r="K240" s="5">
        <f t="shared" si="7"/>
        <v>0</v>
      </c>
    </row>
    <row r="241" spans="3:11" x14ac:dyDescent="0.2">
      <c r="C241" s="5"/>
      <c r="J241">
        <f t="shared" si="6"/>
        <v>0</v>
      </c>
      <c r="K241" s="5">
        <f t="shared" si="7"/>
        <v>0</v>
      </c>
    </row>
    <row r="242" spans="3:11" x14ac:dyDescent="0.2">
      <c r="C242" s="5"/>
      <c r="J242">
        <f t="shared" si="6"/>
        <v>0</v>
      </c>
      <c r="K242" s="5">
        <f t="shared" si="7"/>
        <v>0</v>
      </c>
    </row>
    <row r="243" spans="3:11" x14ac:dyDescent="0.2">
      <c r="C243" s="5"/>
      <c r="J243">
        <f t="shared" si="6"/>
        <v>0</v>
      </c>
      <c r="K243" s="5">
        <f t="shared" si="7"/>
        <v>0</v>
      </c>
    </row>
    <row r="244" spans="3:11" x14ac:dyDescent="0.2">
      <c r="C244" s="5"/>
      <c r="J244">
        <f t="shared" si="6"/>
        <v>0</v>
      </c>
      <c r="K244" s="5">
        <f t="shared" si="7"/>
        <v>0</v>
      </c>
    </row>
    <row r="245" spans="3:11" x14ac:dyDescent="0.2">
      <c r="C245" s="5"/>
      <c r="J245">
        <f t="shared" si="6"/>
        <v>0</v>
      </c>
      <c r="K245" s="5">
        <f t="shared" si="7"/>
        <v>0</v>
      </c>
    </row>
    <row r="246" spans="3:11" x14ac:dyDescent="0.2">
      <c r="C246" s="5"/>
      <c r="J246">
        <f t="shared" si="6"/>
        <v>0</v>
      </c>
      <c r="K246" s="5">
        <f t="shared" si="7"/>
        <v>0</v>
      </c>
    </row>
    <row r="247" spans="3:11" x14ac:dyDescent="0.2">
      <c r="C247" s="5"/>
      <c r="J247">
        <f t="shared" si="6"/>
        <v>0</v>
      </c>
      <c r="K247" s="5">
        <f t="shared" si="7"/>
        <v>0</v>
      </c>
    </row>
    <row r="248" spans="3:11" x14ac:dyDescent="0.2">
      <c r="C248" s="5"/>
      <c r="J248">
        <f t="shared" si="6"/>
        <v>0</v>
      </c>
      <c r="K248" s="5">
        <f t="shared" si="7"/>
        <v>0</v>
      </c>
    </row>
    <row r="249" spans="3:11" x14ac:dyDescent="0.2">
      <c r="C249" s="5"/>
      <c r="J249">
        <f t="shared" si="6"/>
        <v>0</v>
      </c>
      <c r="K249" s="5">
        <f t="shared" si="7"/>
        <v>0</v>
      </c>
    </row>
    <row r="250" spans="3:11" x14ac:dyDescent="0.2">
      <c r="C250" s="5"/>
      <c r="J250">
        <f t="shared" si="6"/>
        <v>0</v>
      </c>
      <c r="K250" s="5">
        <f t="shared" si="7"/>
        <v>0</v>
      </c>
    </row>
    <row r="251" spans="3:11" x14ac:dyDescent="0.2">
      <c r="C251" s="5"/>
      <c r="J251">
        <f t="shared" si="6"/>
        <v>0</v>
      </c>
      <c r="K251" s="5">
        <f t="shared" si="7"/>
        <v>0</v>
      </c>
    </row>
    <row r="252" spans="3:11" x14ac:dyDescent="0.2">
      <c r="C252" s="5"/>
      <c r="J252">
        <f t="shared" si="6"/>
        <v>0</v>
      </c>
      <c r="K252" s="5">
        <f t="shared" si="7"/>
        <v>0</v>
      </c>
    </row>
    <row r="253" spans="3:11" x14ac:dyDescent="0.2">
      <c r="C253" s="5"/>
      <c r="J253">
        <f t="shared" si="6"/>
        <v>0</v>
      </c>
      <c r="K253" s="5">
        <f t="shared" si="7"/>
        <v>0</v>
      </c>
    </row>
    <row r="254" spans="3:11" x14ac:dyDescent="0.2">
      <c r="C254" s="5"/>
      <c r="J254">
        <f t="shared" si="6"/>
        <v>0</v>
      </c>
      <c r="K254" s="5">
        <f t="shared" si="7"/>
        <v>0</v>
      </c>
    </row>
    <row r="255" spans="3:11" x14ac:dyDescent="0.2">
      <c r="C255" s="5"/>
      <c r="J255">
        <f t="shared" si="6"/>
        <v>0</v>
      </c>
      <c r="K255" s="5">
        <f t="shared" si="7"/>
        <v>0</v>
      </c>
    </row>
    <row r="256" spans="3:11" x14ac:dyDescent="0.2">
      <c r="C256" s="5"/>
      <c r="J256">
        <f t="shared" si="6"/>
        <v>0</v>
      </c>
      <c r="K256" s="5">
        <f t="shared" si="7"/>
        <v>0</v>
      </c>
    </row>
    <row r="257" spans="3:11" x14ac:dyDescent="0.2">
      <c r="C257" s="5"/>
      <c r="J257">
        <f t="shared" si="6"/>
        <v>0</v>
      </c>
      <c r="K257" s="5">
        <f t="shared" si="7"/>
        <v>0</v>
      </c>
    </row>
    <row r="258" spans="3:11" x14ac:dyDescent="0.2">
      <c r="C258" s="5"/>
      <c r="J258">
        <f t="shared" si="6"/>
        <v>0</v>
      </c>
      <c r="K258" s="5">
        <f t="shared" si="7"/>
        <v>0</v>
      </c>
    </row>
    <row r="259" spans="3:11" x14ac:dyDescent="0.2">
      <c r="C259" s="5"/>
      <c r="J259">
        <f t="shared" si="6"/>
        <v>0</v>
      </c>
      <c r="K259" s="5">
        <f t="shared" si="7"/>
        <v>0</v>
      </c>
    </row>
    <row r="260" spans="3:11" x14ac:dyDescent="0.2">
      <c r="C260" s="5"/>
      <c r="J260">
        <f t="shared" si="6"/>
        <v>0</v>
      </c>
      <c r="K260" s="5">
        <f t="shared" si="7"/>
        <v>0</v>
      </c>
    </row>
    <row r="261" spans="3:11" x14ac:dyDescent="0.2">
      <c r="C261" s="5"/>
      <c r="J261">
        <f t="shared" si="6"/>
        <v>0</v>
      </c>
      <c r="K261" s="5">
        <f t="shared" si="7"/>
        <v>0</v>
      </c>
    </row>
    <row r="262" spans="3:11" x14ac:dyDescent="0.2">
      <c r="C262" s="5"/>
      <c r="J262">
        <f t="shared" si="6"/>
        <v>0</v>
      </c>
      <c r="K262" s="5">
        <f t="shared" si="7"/>
        <v>0</v>
      </c>
    </row>
    <row r="263" spans="3:11" x14ac:dyDescent="0.2">
      <c r="C263" s="5"/>
      <c r="J263">
        <f t="shared" si="6"/>
        <v>0</v>
      </c>
      <c r="K263" s="5">
        <f t="shared" si="7"/>
        <v>0</v>
      </c>
    </row>
    <row r="264" spans="3:11" x14ac:dyDescent="0.2">
      <c r="C264" s="5"/>
      <c r="J264">
        <f t="shared" si="6"/>
        <v>0</v>
      </c>
      <c r="K264" s="5">
        <f t="shared" si="7"/>
        <v>0</v>
      </c>
    </row>
    <row r="265" spans="3:11" x14ac:dyDescent="0.2">
      <c r="C265" s="5"/>
      <c r="J265">
        <f t="shared" si="6"/>
        <v>0</v>
      </c>
      <c r="K265" s="5">
        <f t="shared" si="7"/>
        <v>0</v>
      </c>
    </row>
    <row r="266" spans="3:11" x14ac:dyDescent="0.2">
      <c r="C266" s="5"/>
      <c r="J266">
        <f t="shared" ref="J266:J329" si="8">-(B266*A266)</f>
        <v>0</v>
      </c>
      <c r="K266" s="5">
        <f t="shared" ref="K266:K329" si="9">B266*1000/$D$7</f>
        <v>0</v>
      </c>
    </row>
    <row r="267" spans="3:11" x14ac:dyDescent="0.2">
      <c r="C267" s="5"/>
      <c r="J267">
        <f t="shared" si="8"/>
        <v>0</v>
      </c>
      <c r="K267" s="5">
        <f t="shared" si="9"/>
        <v>0</v>
      </c>
    </row>
    <row r="268" spans="3:11" x14ac:dyDescent="0.2">
      <c r="C268" s="5"/>
      <c r="J268">
        <f t="shared" si="8"/>
        <v>0</v>
      </c>
      <c r="K268" s="5">
        <f t="shared" si="9"/>
        <v>0</v>
      </c>
    </row>
    <row r="269" spans="3:11" x14ac:dyDescent="0.2">
      <c r="C269" s="5"/>
      <c r="J269">
        <f t="shared" si="8"/>
        <v>0</v>
      </c>
      <c r="K269" s="5">
        <f t="shared" si="9"/>
        <v>0</v>
      </c>
    </row>
    <row r="270" spans="3:11" x14ac:dyDescent="0.2">
      <c r="C270" s="5"/>
      <c r="J270">
        <f t="shared" si="8"/>
        <v>0</v>
      </c>
      <c r="K270" s="5">
        <f t="shared" si="9"/>
        <v>0</v>
      </c>
    </row>
    <row r="271" spans="3:11" x14ac:dyDescent="0.2">
      <c r="C271" s="5"/>
      <c r="J271">
        <f t="shared" si="8"/>
        <v>0</v>
      </c>
      <c r="K271" s="5">
        <f t="shared" si="9"/>
        <v>0</v>
      </c>
    </row>
    <row r="272" spans="3:11" x14ac:dyDescent="0.2">
      <c r="C272" s="5"/>
      <c r="J272">
        <f t="shared" si="8"/>
        <v>0</v>
      </c>
      <c r="K272" s="5">
        <f t="shared" si="9"/>
        <v>0</v>
      </c>
    </row>
    <row r="273" spans="3:11" x14ac:dyDescent="0.2">
      <c r="C273" s="5"/>
      <c r="J273">
        <f t="shared" si="8"/>
        <v>0</v>
      </c>
      <c r="K273" s="5">
        <f t="shared" si="9"/>
        <v>0</v>
      </c>
    </row>
    <row r="274" spans="3:11" x14ac:dyDescent="0.2">
      <c r="C274" s="5"/>
      <c r="J274">
        <f t="shared" si="8"/>
        <v>0</v>
      </c>
      <c r="K274" s="5">
        <f t="shared" si="9"/>
        <v>0</v>
      </c>
    </row>
    <row r="275" spans="3:11" x14ac:dyDescent="0.2">
      <c r="C275" s="5"/>
      <c r="J275">
        <f t="shared" si="8"/>
        <v>0</v>
      </c>
      <c r="K275" s="5">
        <f t="shared" si="9"/>
        <v>0</v>
      </c>
    </row>
    <row r="276" spans="3:11" x14ac:dyDescent="0.2">
      <c r="C276" s="5"/>
      <c r="J276">
        <f t="shared" si="8"/>
        <v>0</v>
      </c>
      <c r="K276" s="5">
        <f t="shared" si="9"/>
        <v>0</v>
      </c>
    </row>
    <row r="277" spans="3:11" x14ac:dyDescent="0.2">
      <c r="C277" s="5"/>
      <c r="J277">
        <f t="shared" si="8"/>
        <v>0</v>
      </c>
      <c r="K277" s="5">
        <f t="shared" si="9"/>
        <v>0</v>
      </c>
    </row>
    <row r="278" spans="3:11" x14ac:dyDescent="0.2">
      <c r="C278" s="5"/>
      <c r="J278">
        <f t="shared" si="8"/>
        <v>0</v>
      </c>
      <c r="K278" s="5">
        <f t="shared" si="9"/>
        <v>0</v>
      </c>
    </row>
    <row r="279" spans="3:11" x14ac:dyDescent="0.2">
      <c r="C279" s="5"/>
      <c r="J279">
        <f t="shared" si="8"/>
        <v>0</v>
      </c>
      <c r="K279" s="5">
        <f t="shared" si="9"/>
        <v>0</v>
      </c>
    </row>
    <row r="280" spans="3:11" x14ac:dyDescent="0.2">
      <c r="C280" s="5"/>
      <c r="J280">
        <f t="shared" si="8"/>
        <v>0</v>
      </c>
      <c r="K280" s="5">
        <f t="shared" si="9"/>
        <v>0</v>
      </c>
    </row>
    <row r="281" spans="3:11" x14ac:dyDescent="0.2">
      <c r="C281" s="5"/>
      <c r="J281">
        <f t="shared" si="8"/>
        <v>0</v>
      </c>
      <c r="K281" s="5">
        <f t="shared" si="9"/>
        <v>0</v>
      </c>
    </row>
    <row r="282" spans="3:11" x14ac:dyDescent="0.2">
      <c r="C282" s="5"/>
      <c r="J282">
        <f t="shared" si="8"/>
        <v>0</v>
      </c>
      <c r="K282" s="5">
        <f t="shared" si="9"/>
        <v>0</v>
      </c>
    </row>
    <row r="283" spans="3:11" x14ac:dyDescent="0.2">
      <c r="C283" s="5"/>
      <c r="J283">
        <f t="shared" si="8"/>
        <v>0</v>
      </c>
      <c r="K283" s="5">
        <f t="shared" si="9"/>
        <v>0</v>
      </c>
    </row>
    <row r="284" spans="3:11" x14ac:dyDescent="0.2">
      <c r="C284" s="5"/>
      <c r="J284">
        <f t="shared" si="8"/>
        <v>0</v>
      </c>
      <c r="K284" s="5">
        <f t="shared" si="9"/>
        <v>0</v>
      </c>
    </row>
    <row r="285" spans="3:11" x14ac:dyDescent="0.2">
      <c r="C285" s="5"/>
      <c r="J285">
        <f t="shared" si="8"/>
        <v>0</v>
      </c>
      <c r="K285" s="5">
        <f t="shared" si="9"/>
        <v>0</v>
      </c>
    </row>
    <row r="286" spans="3:11" x14ac:dyDescent="0.2">
      <c r="C286" s="5"/>
      <c r="J286">
        <f t="shared" si="8"/>
        <v>0</v>
      </c>
      <c r="K286" s="5">
        <f t="shared" si="9"/>
        <v>0</v>
      </c>
    </row>
    <row r="287" spans="3:11" x14ac:dyDescent="0.2">
      <c r="C287" s="5"/>
      <c r="J287">
        <f t="shared" si="8"/>
        <v>0</v>
      </c>
      <c r="K287" s="5">
        <f t="shared" si="9"/>
        <v>0</v>
      </c>
    </row>
    <row r="288" spans="3:11" x14ac:dyDescent="0.2">
      <c r="C288" s="5"/>
      <c r="J288">
        <f t="shared" si="8"/>
        <v>0</v>
      </c>
      <c r="K288" s="5">
        <f t="shared" si="9"/>
        <v>0</v>
      </c>
    </row>
    <row r="289" spans="3:11" x14ac:dyDescent="0.2">
      <c r="C289" s="5"/>
      <c r="J289">
        <f t="shared" si="8"/>
        <v>0</v>
      </c>
      <c r="K289" s="5">
        <f t="shared" si="9"/>
        <v>0</v>
      </c>
    </row>
    <row r="290" spans="3:11" x14ac:dyDescent="0.2">
      <c r="C290" s="5"/>
      <c r="J290">
        <f t="shared" si="8"/>
        <v>0</v>
      </c>
      <c r="K290" s="5">
        <f t="shared" si="9"/>
        <v>0</v>
      </c>
    </row>
    <row r="291" spans="3:11" x14ac:dyDescent="0.2">
      <c r="C291" s="5"/>
      <c r="J291">
        <f t="shared" si="8"/>
        <v>0</v>
      </c>
      <c r="K291" s="5">
        <f t="shared" si="9"/>
        <v>0</v>
      </c>
    </row>
    <row r="292" spans="3:11" x14ac:dyDescent="0.2">
      <c r="C292" s="5"/>
      <c r="J292">
        <f t="shared" si="8"/>
        <v>0</v>
      </c>
      <c r="K292" s="5">
        <f t="shared" si="9"/>
        <v>0</v>
      </c>
    </row>
    <row r="293" spans="3:11" x14ac:dyDescent="0.2">
      <c r="C293" s="5"/>
      <c r="J293">
        <f t="shared" si="8"/>
        <v>0</v>
      </c>
      <c r="K293" s="5">
        <f t="shared" si="9"/>
        <v>0</v>
      </c>
    </row>
    <row r="294" spans="3:11" x14ac:dyDescent="0.2">
      <c r="C294" s="5"/>
      <c r="J294">
        <f t="shared" si="8"/>
        <v>0</v>
      </c>
      <c r="K294" s="5">
        <f t="shared" si="9"/>
        <v>0</v>
      </c>
    </row>
    <row r="295" spans="3:11" x14ac:dyDescent="0.2">
      <c r="C295" s="5"/>
      <c r="J295">
        <f t="shared" si="8"/>
        <v>0</v>
      </c>
      <c r="K295" s="5">
        <f t="shared" si="9"/>
        <v>0</v>
      </c>
    </row>
    <row r="296" spans="3:11" x14ac:dyDescent="0.2">
      <c r="C296" s="5"/>
      <c r="J296">
        <f t="shared" si="8"/>
        <v>0</v>
      </c>
      <c r="K296" s="5">
        <f t="shared" si="9"/>
        <v>0</v>
      </c>
    </row>
    <row r="297" spans="3:11" x14ac:dyDescent="0.2">
      <c r="C297" s="5"/>
      <c r="J297">
        <f t="shared" si="8"/>
        <v>0</v>
      </c>
      <c r="K297" s="5">
        <f t="shared" si="9"/>
        <v>0</v>
      </c>
    </row>
    <row r="298" spans="3:11" x14ac:dyDescent="0.2">
      <c r="C298" s="5"/>
      <c r="J298">
        <f t="shared" si="8"/>
        <v>0</v>
      </c>
      <c r="K298" s="5">
        <f t="shared" si="9"/>
        <v>0</v>
      </c>
    </row>
    <row r="299" spans="3:11" x14ac:dyDescent="0.2">
      <c r="C299" s="5"/>
      <c r="J299">
        <f t="shared" si="8"/>
        <v>0</v>
      </c>
      <c r="K299" s="5">
        <f t="shared" si="9"/>
        <v>0</v>
      </c>
    </row>
    <row r="300" spans="3:11" x14ac:dyDescent="0.2">
      <c r="C300" s="5"/>
      <c r="J300">
        <f t="shared" si="8"/>
        <v>0</v>
      </c>
      <c r="K300" s="5">
        <f t="shared" si="9"/>
        <v>0</v>
      </c>
    </row>
    <row r="301" spans="3:11" x14ac:dyDescent="0.2">
      <c r="C301" s="5"/>
      <c r="J301">
        <f t="shared" si="8"/>
        <v>0</v>
      </c>
      <c r="K301" s="5">
        <f t="shared" si="9"/>
        <v>0</v>
      </c>
    </row>
    <row r="302" spans="3:11" x14ac:dyDescent="0.2">
      <c r="C302" s="5"/>
      <c r="J302">
        <f t="shared" si="8"/>
        <v>0</v>
      </c>
      <c r="K302" s="5">
        <f t="shared" si="9"/>
        <v>0</v>
      </c>
    </row>
    <row r="303" spans="3:11" x14ac:dyDescent="0.2">
      <c r="C303" s="5"/>
      <c r="J303">
        <f t="shared" si="8"/>
        <v>0</v>
      </c>
      <c r="K303" s="5">
        <f t="shared" si="9"/>
        <v>0</v>
      </c>
    </row>
    <row r="304" spans="3:11" x14ac:dyDescent="0.2">
      <c r="C304" s="5"/>
      <c r="J304">
        <f t="shared" si="8"/>
        <v>0</v>
      </c>
      <c r="K304" s="5">
        <f t="shared" si="9"/>
        <v>0</v>
      </c>
    </row>
    <row r="305" spans="3:11" x14ac:dyDescent="0.2">
      <c r="C305" s="5"/>
      <c r="J305">
        <f t="shared" si="8"/>
        <v>0</v>
      </c>
      <c r="K305" s="5">
        <f t="shared" si="9"/>
        <v>0</v>
      </c>
    </row>
    <row r="306" spans="3:11" x14ac:dyDescent="0.2">
      <c r="C306" s="5"/>
      <c r="J306">
        <f t="shared" si="8"/>
        <v>0</v>
      </c>
      <c r="K306" s="5">
        <f t="shared" si="9"/>
        <v>0</v>
      </c>
    </row>
    <row r="307" spans="3:11" x14ac:dyDescent="0.2">
      <c r="C307" s="5"/>
      <c r="J307">
        <f t="shared" si="8"/>
        <v>0</v>
      </c>
      <c r="K307" s="5">
        <f t="shared" si="9"/>
        <v>0</v>
      </c>
    </row>
    <row r="308" spans="3:11" x14ac:dyDescent="0.2">
      <c r="C308" s="5"/>
      <c r="J308">
        <f t="shared" si="8"/>
        <v>0</v>
      </c>
      <c r="K308" s="5">
        <f t="shared" si="9"/>
        <v>0</v>
      </c>
    </row>
    <row r="309" spans="3:11" x14ac:dyDescent="0.2">
      <c r="C309" s="5"/>
      <c r="J309">
        <f t="shared" si="8"/>
        <v>0</v>
      </c>
      <c r="K309" s="5">
        <f t="shared" si="9"/>
        <v>0</v>
      </c>
    </row>
    <row r="310" spans="3:11" x14ac:dyDescent="0.2">
      <c r="C310" s="5"/>
      <c r="J310">
        <f t="shared" si="8"/>
        <v>0</v>
      </c>
      <c r="K310" s="5">
        <f t="shared" si="9"/>
        <v>0</v>
      </c>
    </row>
    <row r="311" spans="3:11" x14ac:dyDescent="0.2">
      <c r="C311" s="5"/>
      <c r="J311">
        <f t="shared" si="8"/>
        <v>0</v>
      </c>
      <c r="K311" s="5">
        <f t="shared" si="9"/>
        <v>0</v>
      </c>
    </row>
    <row r="312" spans="3:11" x14ac:dyDescent="0.2">
      <c r="C312" s="5"/>
      <c r="J312">
        <f t="shared" si="8"/>
        <v>0</v>
      </c>
      <c r="K312" s="5">
        <f t="shared" si="9"/>
        <v>0</v>
      </c>
    </row>
    <row r="313" spans="3:11" x14ac:dyDescent="0.2">
      <c r="C313" s="5"/>
      <c r="J313">
        <f t="shared" si="8"/>
        <v>0</v>
      </c>
      <c r="K313" s="5">
        <f t="shared" si="9"/>
        <v>0</v>
      </c>
    </row>
    <row r="314" spans="3:11" x14ac:dyDescent="0.2">
      <c r="C314" s="5"/>
      <c r="J314">
        <f t="shared" si="8"/>
        <v>0</v>
      </c>
      <c r="K314" s="5">
        <f t="shared" si="9"/>
        <v>0</v>
      </c>
    </row>
    <row r="315" spans="3:11" x14ac:dyDescent="0.2">
      <c r="C315" s="5"/>
      <c r="J315">
        <f t="shared" si="8"/>
        <v>0</v>
      </c>
      <c r="K315" s="5">
        <f t="shared" si="9"/>
        <v>0</v>
      </c>
    </row>
    <row r="316" spans="3:11" x14ac:dyDescent="0.2">
      <c r="C316" s="5"/>
      <c r="J316">
        <f t="shared" si="8"/>
        <v>0</v>
      </c>
      <c r="K316" s="5">
        <f t="shared" si="9"/>
        <v>0</v>
      </c>
    </row>
    <row r="317" spans="3:11" x14ac:dyDescent="0.2">
      <c r="C317" s="5"/>
      <c r="J317">
        <f t="shared" si="8"/>
        <v>0</v>
      </c>
      <c r="K317" s="5">
        <f t="shared" si="9"/>
        <v>0</v>
      </c>
    </row>
    <row r="318" spans="3:11" x14ac:dyDescent="0.2">
      <c r="C318" s="5"/>
      <c r="J318">
        <f t="shared" si="8"/>
        <v>0</v>
      </c>
      <c r="K318" s="5">
        <f t="shared" si="9"/>
        <v>0</v>
      </c>
    </row>
    <row r="319" spans="3:11" x14ac:dyDescent="0.2">
      <c r="C319" s="5"/>
      <c r="J319">
        <f t="shared" si="8"/>
        <v>0</v>
      </c>
      <c r="K319" s="5">
        <f t="shared" si="9"/>
        <v>0</v>
      </c>
    </row>
    <row r="320" spans="3:11" x14ac:dyDescent="0.2">
      <c r="C320" s="5"/>
      <c r="J320">
        <f t="shared" si="8"/>
        <v>0</v>
      </c>
      <c r="K320" s="5">
        <f t="shared" si="9"/>
        <v>0</v>
      </c>
    </row>
    <row r="321" spans="3:11" x14ac:dyDescent="0.2">
      <c r="C321" s="5"/>
      <c r="J321">
        <f t="shared" si="8"/>
        <v>0</v>
      </c>
      <c r="K321" s="5">
        <f t="shared" si="9"/>
        <v>0</v>
      </c>
    </row>
    <row r="322" spans="3:11" x14ac:dyDescent="0.2">
      <c r="C322" s="5"/>
      <c r="J322">
        <f t="shared" si="8"/>
        <v>0</v>
      </c>
      <c r="K322" s="5">
        <f t="shared" si="9"/>
        <v>0</v>
      </c>
    </row>
    <row r="323" spans="3:11" x14ac:dyDescent="0.2">
      <c r="C323" s="5"/>
      <c r="J323">
        <f t="shared" si="8"/>
        <v>0</v>
      </c>
      <c r="K323" s="5">
        <f t="shared" si="9"/>
        <v>0</v>
      </c>
    </row>
    <row r="324" spans="3:11" x14ac:dyDescent="0.2">
      <c r="C324" s="5"/>
      <c r="J324">
        <f t="shared" si="8"/>
        <v>0</v>
      </c>
      <c r="K324" s="5">
        <f t="shared" si="9"/>
        <v>0</v>
      </c>
    </row>
    <row r="325" spans="3:11" x14ac:dyDescent="0.2">
      <c r="C325" s="5"/>
      <c r="J325">
        <f t="shared" si="8"/>
        <v>0</v>
      </c>
      <c r="K325" s="5">
        <f t="shared" si="9"/>
        <v>0</v>
      </c>
    </row>
    <row r="326" spans="3:11" x14ac:dyDescent="0.2">
      <c r="C326" s="5"/>
      <c r="J326">
        <f t="shared" si="8"/>
        <v>0</v>
      </c>
      <c r="K326" s="5">
        <f t="shared" si="9"/>
        <v>0</v>
      </c>
    </row>
    <row r="327" spans="3:11" x14ac:dyDescent="0.2">
      <c r="C327" s="5"/>
      <c r="J327">
        <f t="shared" si="8"/>
        <v>0</v>
      </c>
      <c r="K327" s="5">
        <f t="shared" si="9"/>
        <v>0</v>
      </c>
    </row>
    <row r="328" spans="3:11" x14ac:dyDescent="0.2">
      <c r="C328" s="5"/>
      <c r="J328">
        <f t="shared" si="8"/>
        <v>0</v>
      </c>
      <c r="K328" s="5">
        <f t="shared" si="9"/>
        <v>0</v>
      </c>
    </row>
    <row r="329" spans="3:11" x14ac:dyDescent="0.2">
      <c r="C329" s="5"/>
      <c r="J329">
        <f t="shared" si="8"/>
        <v>0</v>
      </c>
      <c r="K329" s="5">
        <f t="shared" si="9"/>
        <v>0</v>
      </c>
    </row>
    <row r="330" spans="3:11" x14ac:dyDescent="0.2">
      <c r="C330" s="5"/>
      <c r="J330">
        <f t="shared" ref="J330:J393" si="10">-(B330*A330)</f>
        <v>0</v>
      </c>
      <c r="K330" s="5">
        <f t="shared" ref="K330:K393" si="11">B330*1000/$D$7</f>
        <v>0</v>
      </c>
    </row>
    <row r="331" spans="3:11" x14ac:dyDescent="0.2">
      <c r="C331" s="5"/>
      <c r="J331">
        <f t="shared" si="10"/>
        <v>0</v>
      </c>
      <c r="K331" s="5">
        <f t="shared" si="11"/>
        <v>0</v>
      </c>
    </row>
    <row r="332" spans="3:11" x14ac:dyDescent="0.2">
      <c r="C332" s="5"/>
      <c r="J332">
        <f t="shared" si="10"/>
        <v>0</v>
      </c>
      <c r="K332" s="5">
        <f t="shared" si="11"/>
        <v>0</v>
      </c>
    </row>
    <row r="333" spans="3:11" x14ac:dyDescent="0.2">
      <c r="C333" s="5"/>
      <c r="J333">
        <f t="shared" si="10"/>
        <v>0</v>
      </c>
      <c r="K333" s="5">
        <f t="shared" si="11"/>
        <v>0</v>
      </c>
    </row>
    <row r="334" spans="3:11" x14ac:dyDescent="0.2">
      <c r="C334" s="5"/>
      <c r="J334">
        <f t="shared" si="10"/>
        <v>0</v>
      </c>
      <c r="K334" s="5">
        <f t="shared" si="11"/>
        <v>0</v>
      </c>
    </row>
    <row r="335" spans="3:11" x14ac:dyDescent="0.2">
      <c r="C335" s="5"/>
      <c r="J335">
        <f t="shared" si="10"/>
        <v>0</v>
      </c>
      <c r="K335" s="5">
        <f t="shared" si="11"/>
        <v>0</v>
      </c>
    </row>
    <row r="336" spans="3:11" x14ac:dyDescent="0.2">
      <c r="C336" s="5"/>
      <c r="J336">
        <f t="shared" si="10"/>
        <v>0</v>
      </c>
      <c r="K336" s="5">
        <f t="shared" si="11"/>
        <v>0</v>
      </c>
    </row>
    <row r="337" spans="3:11" x14ac:dyDescent="0.2">
      <c r="C337" s="5"/>
      <c r="J337">
        <f t="shared" si="10"/>
        <v>0</v>
      </c>
      <c r="K337" s="5">
        <f t="shared" si="11"/>
        <v>0</v>
      </c>
    </row>
    <row r="338" spans="3:11" x14ac:dyDescent="0.2">
      <c r="C338" s="5"/>
      <c r="J338">
        <f t="shared" si="10"/>
        <v>0</v>
      </c>
      <c r="K338" s="5">
        <f t="shared" si="11"/>
        <v>0</v>
      </c>
    </row>
    <row r="339" spans="3:11" x14ac:dyDescent="0.2">
      <c r="C339" s="5"/>
      <c r="J339">
        <f t="shared" si="10"/>
        <v>0</v>
      </c>
      <c r="K339" s="5">
        <f t="shared" si="11"/>
        <v>0</v>
      </c>
    </row>
    <row r="340" spans="3:11" x14ac:dyDescent="0.2">
      <c r="C340" s="5"/>
      <c r="J340">
        <f t="shared" si="10"/>
        <v>0</v>
      </c>
      <c r="K340" s="5">
        <f t="shared" si="11"/>
        <v>0</v>
      </c>
    </row>
    <row r="341" spans="3:11" x14ac:dyDescent="0.2">
      <c r="C341" s="5"/>
      <c r="J341">
        <f t="shared" si="10"/>
        <v>0</v>
      </c>
      <c r="K341" s="5">
        <f t="shared" si="11"/>
        <v>0</v>
      </c>
    </row>
    <row r="342" spans="3:11" x14ac:dyDescent="0.2">
      <c r="C342" s="5"/>
      <c r="J342">
        <f t="shared" si="10"/>
        <v>0</v>
      </c>
      <c r="K342" s="5">
        <f t="shared" si="11"/>
        <v>0</v>
      </c>
    </row>
    <row r="343" spans="3:11" x14ac:dyDescent="0.2">
      <c r="C343" s="5"/>
      <c r="J343">
        <f t="shared" si="10"/>
        <v>0</v>
      </c>
      <c r="K343" s="5">
        <f t="shared" si="11"/>
        <v>0</v>
      </c>
    </row>
    <row r="344" spans="3:11" x14ac:dyDescent="0.2">
      <c r="C344" s="5"/>
      <c r="J344">
        <f t="shared" si="10"/>
        <v>0</v>
      </c>
      <c r="K344" s="5">
        <f t="shared" si="11"/>
        <v>0</v>
      </c>
    </row>
    <row r="345" spans="3:11" x14ac:dyDescent="0.2">
      <c r="C345" s="5"/>
      <c r="J345">
        <f t="shared" si="10"/>
        <v>0</v>
      </c>
      <c r="K345" s="5">
        <f t="shared" si="11"/>
        <v>0</v>
      </c>
    </row>
    <row r="346" spans="3:11" x14ac:dyDescent="0.2">
      <c r="C346" s="5"/>
      <c r="J346">
        <f t="shared" si="10"/>
        <v>0</v>
      </c>
      <c r="K346" s="5">
        <f t="shared" si="11"/>
        <v>0</v>
      </c>
    </row>
    <row r="347" spans="3:11" x14ac:dyDescent="0.2">
      <c r="C347" s="5"/>
      <c r="J347">
        <f t="shared" si="10"/>
        <v>0</v>
      </c>
      <c r="K347" s="5">
        <f t="shared" si="11"/>
        <v>0</v>
      </c>
    </row>
    <row r="348" spans="3:11" x14ac:dyDescent="0.2">
      <c r="C348" s="5"/>
      <c r="J348">
        <f t="shared" si="10"/>
        <v>0</v>
      </c>
      <c r="K348" s="5">
        <f t="shared" si="11"/>
        <v>0</v>
      </c>
    </row>
    <row r="349" spans="3:11" x14ac:dyDescent="0.2">
      <c r="C349" s="5"/>
      <c r="J349">
        <f t="shared" si="10"/>
        <v>0</v>
      </c>
      <c r="K349" s="5">
        <f t="shared" si="11"/>
        <v>0</v>
      </c>
    </row>
    <row r="350" spans="3:11" x14ac:dyDescent="0.2">
      <c r="C350" s="5"/>
      <c r="J350">
        <f t="shared" si="10"/>
        <v>0</v>
      </c>
      <c r="K350" s="5">
        <f t="shared" si="11"/>
        <v>0</v>
      </c>
    </row>
    <row r="351" spans="3:11" x14ac:dyDescent="0.2">
      <c r="C351" s="5"/>
      <c r="J351">
        <f t="shared" si="10"/>
        <v>0</v>
      </c>
      <c r="K351" s="5">
        <f t="shared" si="11"/>
        <v>0</v>
      </c>
    </row>
    <row r="352" spans="3:11" x14ac:dyDescent="0.2">
      <c r="C352" s="5"/>
      <c r="J352">
        <f t="shared" si="10"/>
        <v>0</v>
      </c>
      <c r="K352" s="5">
        <f t="shared" si="11"/>
        <v>0</v>
      </c>
    </row>
    <row r="353" spans="3:11" x14ac:dyDescent="0.2">
      <c r="C353" s="5"/>
      <c r="J353">
        <f t="shared" si="10"/>
        <v>0</v>
      </c>
      <c r="K353" s="5">
        <f t="shared" si="11"/>
        <v>0</v>
      </c>
    </row>
    <row r="354" spans="3:11" x14ac:dyDescent="0.2">
      <c r="C354" s="5"/>
      <c r="J354">
        <f t="shared" si="10"/>
        <v>0</v>
      </c>
      <c r="K354" s="5">
        <f t="shared" si="11"/>
        <v>0</v>
      </c>
    </row>
    <row r="355" spans="3:11" x14ac:dyDescent="0.2">
      <c r="C355" s="5"/>
      <c r="J355">
        <f t="shared" si="10"/>
        <v>0</v>
      </c>
      <c r="K355" s="5">
        <f t="shared" si="11"/>
        <v>0</v>
      </c>
    </row>
    <row r="356" spans="3:11" x14ac:dyDescent="0.2">
      <c r="C356" s="5"/>
      <c r="J356">
        <f t="shared" si="10"/>
        <v>0</v>
      </c>
      <c r="K356" s="5">
        <f t="shared" si="11"/>
        <v>0</v>
      </c>
    </row>
    <row r="357" spans="3:11" x14ac:dyDescent="0.2">
      <c r="C357" s="5"/>
      <c r="J357">
        <f t="shared" si="10"/>
        <v>0</v>
      </c>
      <c r="K357" s="5">
        <f t="shared" si="11"/>
        <v>0</v>
      </c>
    </row>
    <row r="358" spans="3:11" x14ac:dyDescent="0.2">
      <c r="C358" s="5"/>
      <c r="J358">
        <f t="shared" si="10"/>
        <v>0</v>
      </c>
      <c r="K358" s="5">
        <f t="shared" si="11"/>
        <v>0</v>
      </c>
    </row>
    <row r="359" spans="3:11" x14ac:dyDescent="0.2">
      <c r="C359" s="5"/>
      <c r="J359">
        <f t="shared" si="10"/>
        <v>0</v>
      </c>
      <c r="K359" s="5">
        <f t="shared" si="11"/>
        <v>0</v>
      </c>
    </row>
    <row r="360" spans="3:11" x14ac:dyDescent="0.2">
      <c r="C360" s="5"/>
      <c r="J360">
        <f t="shared" si="10"/>
        <v>0</v>
      </c>
      <c r="K360" s="5">
        <f t="shared" si="11"/>
        <v>0</v>
      </c>
    </row>
    <row r="361" spans="3:11" x14ac:dyDescent="0.2">
      <c r="C361" s="5"/>
      <c r="J361">
        <f t="shared" si="10"/>
        <v>0</v>
      </c>
      <c r="K361" s="5">
        <f t="shared" si="11"/>
        <v>0</v>
      </c>
    </row>
    <row r="362" spans="3:11" x14ac:dyDescent="0.2">
      <c r="C362" s="5"/>
      <c r="J362">
        <f t="shared" si="10"/>
        <v>0</v>
      </c>
      <c r="K362" s="5">
        <f t="shared" si="11"/>
        <v>0</v>
      </c>
    </row>
    <row r="363" spans="3:11" x14ac:dyDescent="0.2">
      <c r="C363" s="5"/>
      <c r="J363">
        <f t="shared" si="10"/>
        <v>0</v>
      </c>
      <c r="K363" s="5">
        <f t="shared" si="11"/>
        <v>0</v>
      </c>
    </row>
    <row r="364" spans="3:11" x14ac:dyDescent="0.2">
      <c r="C364" s="5"/>
      <c r="J364">
        <f t="shared" si="10"/>
        <v>0</v>
      </c>
      <c r="K364" s="5">
        <f t="shared" si="11"/>
        <v>0</v>
      </c>
    </row>
    <row r="365" spans="3:11" x14ac:dyDescent="0.2">
      <c r="C365" s="5"/>
      <c r="J365">
        <f t="shared" si="10"/>
        <v>0</v>
      </c>
      <c r="K365" s="5">
        <f t="shared" si="11"/>
        <v>0</v>
      </c>
    </row>
    <row r="366" spans="3:11" x14ac:dyDescent="0.2">
      <c r="C366" s="5"/>
      <c r="J366">
        <f t="shared" si="10"/>
        <v>0</v>
      </c>
      <c r="K366" s="5">
        <f t="shared" si="11"/>
        <v>0</v>
      </c>
    </row>
    <row r="367" spans="3:11" x14ac:dyDescent="0.2">
      <c r="C367" s="5"/>
      <c r="J367">
        <f t="shared" si="10"/>
        <v>0</v>
      </c>
      <c r="K367" s="5">
        <f t="shared" si="11"/>
        <v>0</v>
      </c>
    </row>
    <row r="368" spans="3:11" x14ac:dyDescent="0.2">
      <c r="C368" s="5"/>
      <c r="J368">
        <f t="shared" si="10"/>
        <v>0</v>
      </c>
      <c r="K368" s="5">
        <f t="shared" si="11"/>
        <v>0</v>
      </c>
    </row>
    <row r="369" spans="3:11" x14ac:dyDescent="0.2">
      <c r="C369" s="5"/>
      <c r="J369">
        <f t="shared" si="10"/>
        <v>0</v>
      </c>
      <c r="K369" s="5">
        <f t="shared" si="11"/>
        <v>0</v>
      </c>
    </row>
    <row r="370" spans="3:11" x14ac:dyDescent="0.2">
      <c r="C370" s="5"/>
      <c r="J370">
        <f t="shared" si="10"/>
        <v>0</v>
      </c>
      <c r="K370" s="5">
        <f t="shared" si="11"/>
        <v>0</v>
      </c>
    </row>
    <row r="371" spans="3:11" x14ac:dyDescent="0.2">
      <c r="C371" s="5"/>
      <c r="J371">
        <f t="shared" si="10"/>
        <v>0</v>
      </c>
      <c r="K371" s="5">
        <f t="shared" si="11"/>
        <v>0</v>
      </c>
    </row>
    <row r="372" spans="3:11" x14ac:dyDescent="0.2">
      <c r="C372" s="5"/>
      <c r="J372">
        <f t="shared" si="10"/>
        <v>0</v>
      </c>
      <c r="K372" s="5">
        <f t="shared" si="11"/>
        <v>0</v>
      </c>
    </row>
    <row r="373" spans="3:11" x14ac:dyDescent="0.2">
      <c r="C373" s="5"/>
      <c r="J373">
        <f t="shared" si="10"/>
        <v>0</v>
      </c>
      <c r="K373" s="5">
        <f t="shared" si="11"/>
        <v>0</v>
      </c>
    </row>
    <row r="374" spans="3:11" x14ac:dyDescent="0.2">
      <c r="C374" s="5"/>
      <c r="J374">
        <f t="shared" si="10"/>
        <v>0</v>
      </c>
      <c r="K374" s="5">
        <f t="shared" si="11"/>
        <v>0</v>
      </c>
    </row>
    <row r="375" spans="3:11" x14ac:dyDescent="0.2">
      <c r="C375" s="5"/>
      <c r="J375">
        <f t="shared" si="10"/>
        <v>0</v>
      </c>
      <c r="K375" s="5">
        <f t="shared" si="11"/>
        <v>0</v>
      </c>
    </row>
    <row r="376" spans="3:11" x14ac:dyDescent="0.2">
      <c r="C376" s="5"/>
      <c r="J376">
        <f t="shared" si="10"/>
        <v>0</v>
      </c>
      <c r="K376" s="5">
        <f t="shared" si="11"/>
        <v>0</v>
      </c>
    </row>
    <row r="377" spans="3:11" x14ac:dyDescent="0.2">
      <c r="C377" s="5"/>
      <c r="J377">
        <f t="shared" si="10"/>
        <v>0</v>
      </c>
      <c r="K377" s="5">
        <f t="shared" si="11"/>
        <v>0</v>
      </c>
    </row>
    <row r="378" spans="3:11" x14ac:dyDescent="0.2">
      <c r="C378" s="5"/>
      <c r="J378">
        <f t="shared" si="10"/>
        <v>0</v>
      </c>
      <c r="K378" s="5">
        <f t="shared" si="11"/>
        <v>0</v>
      </c>
    </row>
    <row r="379" spans="3:11" x14ac:dyDescent="0.2">
      <c r="C379" s="5"/>
      <c r="J379">
        <f t="shared" si="10"/>
        <v>0</v>
      </c>
      <c r="K379" s="5">
        <f t="shared" si="11"/>
        <v>0</v>
      </c>
    </row>
    <row r="380" spans="3:11" x14ac:dyDescent="0.2">
      <c r="C380" s="5"/>
      <c r="J380">
        <f t="shared" si="10"/>
        <v>0</v>
      </c>
      <c r="K380" s="5">
        <f t="shared" si="11"/>
        <v>0</v>
      </c>
    </row>
    <row r="381" spans="3:11" x14ac:dyDescent="0.2">
      <c r="C381" s="5"/>
      <c r="J381">
        <f t="shared" si="10"/>
        <v>0</v>
      </c>
      <c r="K381" s="5">
        <f t="shared" si="11"/>
        <v>0</v>
      </c>
    </row>
    <row r="382" spans="3:11" x14ac:dyDescent="0.2">
      <c r="C382" s="5"/>
      <c r="J382">
        <f t="shared" si="10"/>
        <v>0</v>
      </c>
      <c r="K382" s="5">
        <f t="shared" si="11"/>
        <v>0</v>
      </c>
    </row>
    <row r="383" spans="3:11" x14ac:dyDescent="0.2">
      <c r="C383" s="5"/>
      <c r="J383">
        <f t="shared" si="10"/>
        <v>0</v>
      </c>
      <c r="K383" s="5">
        <f t="shared" si="11"/>
        <v>0</v>
      </c>
    </row>
    <row r="384" spans="3:11" x14ac:dyDescent="0.2">
      <c r="C384" s="5"/>
      <c r="J384">
        <f t="shared" si="10"/>
        <v>0</v>
      </c>
      <c r="K384" s="5">
        <f t="shared" si="11"/>
        <v>0</v>
      </c>
    </row>
    <row r="385" spans="3:11" x14ac:dyDescent="0.2">
      <c r="C385" s="5"/>
      <c r="J385">
        <f t="shared" si="10"/>
        <v>0</v>
      </c>
      <c r="K385" s="5">
        <f t="shared" si="11"/>
        <v>0</v>
      </c>
    </row>
    <row r="386" spans="3:11" x14ac:dyDescent="0.2">
      <c r="C386" s="5"/>
      <c r="J386">
        <f t="shared" si="10"/>
        <v>0</v>
      </c>
      <c r="K386" s="5">
        <f t="shared" si="11"/>
        <v>0</v>
      </c>
    </row>
    <row r="387" spans="3:11" x14ac:dyDescent="0.2">
      <c r="C387" s="5"/>
      <c r="J387">
        <f t="shared" si="10"/>
        <v>0</v>
      </c>
      <c r="K387" s="5">
        <f t="shared" si="11"/>
        <v>0</v>
      </c>
    </row>
    <row r="388" spans="3:11" x14ac:dyDescent="0.2">
      <c r="C388" s="5"/>
      <c r="J388">
        <f t="shared" si="10"/>
        <v>0</v>
      </c>
      <c r="K388" s="5">
        <f t="shared" si="11"/>
        <v>0</v>
      </c>
    </row>
    <row r="389" spans="3:11" x14ac:dyDescent="0.2">
      <c r="C389" s="5"/>
      <c r="J389">
        <f t="shared" si="10"/>
        <v>0</v>
      </c>
      <c r="K389" s="5">
        <f t="shared" si="11"/>
        <v>0</v>
      </c>
    </row>
    <row r="390" spans="3:11" x14ac:dyDescent="0.2">
      <c r="C390" s="5"/>
      <c r="J390">
        <f t="shared" si="10"/>
        <v>0</v>
      </c>
      <c r="K390" s="5">
        <f t="shared" si="11"/>
        <v>0</v>
      </c>
    </row>
    <row r="391" spans="3:11" x14ac:dyDescent="0.2">
      <c r="C391" s="5"/>
      <c r="J391">
        <f t="shared" si="10"/>
        <v>0</v>
      </c>
      <c r="K391" s="5">
        <f t="shared" si="11"/>
        <v>0</v>
      </c>
    </row>
    <row r="392" spans="3:11" x14ac:dyDescent="0.2">
      <c r="C392" s="5"/>
      <c r="J392">
        <f t="shared" si="10"/>
        <v>0</v>
      </c>
      <c r="K392" s="5">
        <f t="shared" si="11"/>
        <v>0</v>
      </c>
    </row>
    <row r="393" spans="3:11" x14ac:dyDescent="0.2">
      <c r="C393" s="5"/>
      <c r="J393">
        <f t="shared" si="10"/>
        <v>0</v>
      </c>
      <c r="K393" s="5">
        <f t="shared" si="11"/>
        <v>0</v>
      </c>
    </row>
    <row r="394" spans="3:11" x14ac:dyDescent="0.2">
      <c r="C394" s="5"/>
      <c r="J394">
        <f t="shared" ref="J394:J410" si="12">-(B394*A394)</f>
        <v>0</v>
      </c>
      <c r="K394" s="5">
        <f t="shared" ref="K394:K410" si="13">B394*1000/$D$7</f>
        <v>0</v>
      </c>
    </row>
    <row r="395" spans="3:11" x14ac:dyDescent="0.2">
      <c r="C395" s="5"/>
      <c r="J395">
        <f t="shared" si="12"/>
        <v>0</v>
      </c>
      <c r="K395" s="5">
        <f t="shared" si="13"/>
        <v>0</v>
      </c>
    </row>
    <row r="396" spans="3:11" x14ac:dyDescent="0.2">
      <c r="C396" s="5"/>
      <c r="J396">
        <f t="shared" si="12"/>
        <v>0</v>
      </c>
      <c r="K396" s="5">
        <f t="shared" si="13"/>
        <v>0</v>
      </c>
    </row>
    <row r="397" spans="3:11" x14ac:dyDescent="0.2">
      <c r="C397" s="5"/>
      <c r="J397">
        <f t="shared" si="12"/>
        <v>0</v>
      </c>
      <c r="K397" s="5">
        <f t="shared" si="13"/>
        <v>0</v>
      </c>
    </row>
    <row r="398" spans="3:11" x14ac:dyDescent="0.2">
      <c r="C398" s="5"/>
      <c r="J398">
        <f t="shared" si="12"/>
        <v>0</v>
      </c>
      <c r="K398" s="5">
        <f t="shared" si="13"/>
        <v>0</v>
      </c>
    </row>
    <row r="399" spans="3:11" x14ac:dyDescent="0.2">
      <c r="C399" s="5"/>
      <c r="J399">
        <f t="shared" si="12"/>
        <v>0</v>
      </c>
      <c r="K399" s="5">
        <f t="shared" si="13"/>
        <v>0</v>
      </c>
    </row>
    <row r="400" spans="3:11" x14ac:dyDescent="0.2">
      <c r="C400" s="5"/>
      <c r="J400">
        <f t="shared" si="12"/>
        <v>0</v>
      </c>
      <c r="K400" s="5">
        <f t="shared" si="13"/>
        <v>0</v>
      </c>
    </row>
    <row r="401" spans="3:11" x14ac:dyDescent="0.2">
      <c r="C401" s="5"/>
      <c r="J401">
        <f t="shared" si="12"/>
        <v>0</v>
      </c>
      <c r="K401" s="5">
        <f t="shared" si="13"/>
        <v>0</v>
      </c>
    </row>
    <row r="402" spans="3:11" x14ac:dyDescent="0.2">
      <c r="C402" s="5"/>
      <c r="J402">
        <f t="shared" si="12"/>
        <v>0</v>
      </c>
      <c r="K402" s="5">
        <f t="shared" si="13"/>
        <v>0</v>
      </c>
    </row>
    <row r="403" spans="3:11" x14ac:dyDescent="0.2">
      <c r="C403" s="5"/>
      <c r="J403">
        <f t="shared" si="12"/>
        <v>0</v>
      </c>
      <c r="K403" s="5">
        <f t="shared" si="13"/>
        <v>0</v>
      </c>
    </row>
    <row r="404" spans="3:11" x14ac:dyDescent="0.2">
      <c r="C404" s="5"/>
      <c r="D404" s="4"/>
      <c r="J404">
        <f t="shared" si="12"/>
        <v>0</v>
      </c>
      <c r="K404" s="5">
        <f t="shared" si="13"/>
        <v>0</v>
      </c>
    </row>
    <row r="405" spans="3:11" x14ac:dyDescent="0.2">
      <c r="C405" s="5"/>
      <c r="J405">
        <f t="shared" si="12"/>
        <v>0</v>
      </c>
      <c r="K405" s="5">
        <f t="shared" si="13"/>
        <v>0</v>
      </c>
    </row>
    <row r="406" spans="3:11" x14ac:dyDescent="0.2">
      <c r="C406" s="5"/>
      <c r="J406">
        <f t="shared" si="12"/>
        <v>0</v>
      </c>
      <c r="K406" s="5">
        <f t="shared" si="13"/>
        <v>0</v>
      </c>
    </row>
    <row r="407" spans="3:11" x14ac:dyDescent="0.2">
      <c r="C407" s="5"/>
      <c r="J407">
        <f t="shared" si="12"/>
        <v>0</v>
      </c>
      <c r="K407" s="5">
        <f t="shared" si="13"/>
        <v>0</v>
      </c>
    </row>
    <row r="408" spans="3:11" x14ac:dyDescent="0.2">
      <c r="C408" s="5"/>
      <c r="J408">
        <f t="shared" si="12"/>
        <v>0</v>
      </c>
      <c r="K408" s="5">
        <f t="shared" si="13"/>
        <v>0</v>
      </c>
    </row>
    <row r="409" spans="3:11" x14ac:dyDescent="0.2">
      <c r="C409" s="5"/>
      <c r="J409">
        <f t="shared" si="12"/>
        <v>0</v>
      </c>
      <c r="K409" s="5">
        <f t="shared" si="13"/>
        <v>0</v>
      </c>
    </row>
    <row r="410" spans="3:11" x14ac:dyDescent="0.2">
      <c r="C410" s="5"/>
      <c r="J410">
        <f t="shared" si="12"/>
        <v>0</v>
      </c>
      <c r="K410" s="5">
        <f t="shared" si="13"/>
        <v>0</v>
      </c>
    </row>
    <row r="411" spans="3:11" x14ac:dyDescent="0.2">
      <c r="D411" s="4"/>
    </row>
  </sheetData>
  <phoneticPr fontId="1" type="noConversion"/>
  <conditionalFormatting sqref="D4:D7">
    <cfRule type="cellIs" dxfId="1" priority="1" stopIfTrue="1" operator="equal">
      <formula>0</formula>
    </cfRule>
  </conditionalFormatting>
  <conditionalFormatting sqref="E23:E24">
    <cfRule type="cellIs" dxfId="0" priority="2" stopIfTrue="1" operator="not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240</vt:i4>
      </vt:variant>
    </vt:vector>
  </HeadingPairs>
  <TitlesOfParts>
    <vt:vector size="262" baseType="lpstr">
      <vt:lpstr>summary</vt:lpstr>
      <vt:lpstr>Files to process</vt:lpstr>
      <vt:lpstr>calculate efficiencies</vt:lpstr>
      <vt:lpstr>PbS_ZnO_dark</vt:lpstr>
      <vt:lpstr>PbSCdS_pyr cds_dark</vt:lpstr>
      <vt:lpstr>PbSCdS_Pyr CdS anneal</vt:lpstr>
      <vt:lpstr>PbSCdS_br+EDT 5layers_dark</vt:lpstr>
      <vt:lpstr>PbSCdS_br+EDT 5layers2</vt:lpstr>
      <vt:lpstr>PbSCdS_br+EDT 5layers</vt:lpstr>
      <vt:lpstr>PbSCdS_br 7layers_dark</vt:lpstr>
      <vt:lpstr>PbSCdS_br 7 layers2try</vt:lpstr>
      <vt:lpstr>PbSCdS_br 7 layers2</vt:lpstr>
      <vt:lpstr>PbSCdS_br 7 layers</vt:lpstr>
      <vt:lpstr>PbSCdS_br 6layers_dark</vt:lpstr>
      <vt:lpstr>PbSCdS_br 6 layers2</vt:lpstr>
      <vt:lpstr>PbSCdS_br 6 layers</vt:lpstr>
      <vt:lpstr>PbSCdS_br 5layers_dark</vt:lpstr>
      <vt:lpstr>PbSCdS_br 5 layers</vt:lpstr>
      <vt:lpstr>PbSCdS_br 4layers_dark</vt:lpstr>
      <vt:lpstr>PbSCdS_br 4 layers</vt:lpstr>
      <vt:lpstr>PbS-zno1</vt:lpstr>
      <vt:lpstr>PbS-zno</vt:lpstr>
      <vt:lpstr>PbS_ZnO_dark!CtoD</vt:lpstr>
      <vt:lpstr>'PbSCdS_br 4 layers'!CtoD</vt:lpstr>
      <vt:lpstr>'PbSCdS_br 4layers_dark'!CtoD</vt:lpstr>
      <vt:lpstr>'PbSCdS_br 5 layers'!CtoD</vt:lpstr>
      <vt:lpstr>'PbSCdS_br 5layers_dark'!CtoD</vt:lpstr>
      <vt:lpstr>'PbSCdS_br 6 layers'!CtoD</vt:lpstr>
      <vt:lpstr>'PbSCdS_br 6 layers2'!CtoD</vt:lpstr>
      <vt:lpstr>'PbSCdS_br 6layers_dark'!CtoD</vt:lpstr>
      <vt:lpstr>'PbSCdS_br 7 layers'!CtoD</vt:lpstr>
      <vt:lpstr>'PbSCdS_br 7 layers2'!CtoD</vt:lpstr>
      <vt:lpstr>'PbSCdS_br 7 layers2try'!CtoD</vt:lpstr>
      <vt:lpstr>'PbSCdS_br 7layers_dark'!CtoD</vt:lpstr>
      <vt:lpstr>'PbSCdS_br+EDT 5layers'!CtoD</vt:lpstr>
      <vt:lpstr>'PbSCdS_br+EDT 5layers_dark'!CtoD</vt:lpstr>
      <vt:lpstr>'PbSCdS_br+EDT 5layers2'!CtoD</vt:lpstr>
      <vt:lpstr>'PbSCdS_Pyr CdS anneal'!CtoD</vt:lpstr>
      <vt:lpstr>'PbSCdS_pyr cds_dark'!CtoD</vt:lpstr>
      <vt:lpstr>'PbS-zno'!CtoD</vt:lpstr>
      <vt:lpstr>'PbS-zno1'!CtoD</vt:lpstr>
      <vt:lpstr>CtoD</vt:lpstr>
      <vt:lpstr>PbS_ZnO_dark!CtoDa</vt:lpstr>
      <vt:lpstr>'PbSCdS_br 4 layers'!CtoDa</vt:lpstr>
      <vt:lpstr>'PbSCdS_br 4layers_dark'!CtoDa</vt:lpstr>
      <vt:lpstr>'PbSCdS_br 5 layers'!CtoDa</vt:lpstr>
      <vt:lpstr>'PbSCdS_br 5layers_dark'!CtoDa</vt:lpstr>
      <vt:lpstr>'PbSCdS_br 6 layers'!CtoDa</vt:lpstr>
      <vt:lpstr>'PbSCdS_br 6 layers2'!CtoDa</vt:lpstr>
      <vt:lpstr>'PbSCdS_br 6layers_dark'!CtoDa</vt:lpstr>
      <vt:lpstr>'PbSCdS_br 7 layers'!CtoDa</vt:lpstr>
      <vt:lpstr>'PbSCdS_br 7 layers2'!CtoDa</vt:lpstr>
      <vt:lpstr>'PbSCdS_br 7 layers2try'!CtoDa</vt:lpstr>
      <vt:lpstr>'PbSCdS_br 7layers_dark'!CtoDa</vt:lpstr>
      <vt:lpstr>'PbSCdS_br+EDT 5layers'!CtoDa</vt:lpstr>
      <vt:lpstr>'PbSCdS_br+EDT 5layers_dark'!CtoDa</vt:lpstr>
      <vt:lpstr>'PbSCdS_br+EDT 5layers2'!CtoDa</vt:lpstr>
      <vt:lpstr>'PbSCdS_Pyr CdS anneal'!CtoDa</vt:lpstr>
      <vt:lpstr>'PbSCdS_pyr cds_dark'!CtoDa</vt:lpstr>
      <vt:lpstr>'PbS-zno'!CtoDa</vt:lpstr>
      <vt:lpstr>'PbS-zno1'!CtoDa</vt:lpstr>
      <vt:lpstr>CtoDa</vt:lpstr>
      <vt:lpstr>PbS_ZnO_dark!CtoDb</vt:lpstr>
      <vt:lpstr>'PbSCdS_br 4 layers'!CtoDb</vt:lpstr>
      <vt:lpstr>'PbSCdS_br 4layers_dark'!CtoDb</vt:lpstr>
      <vt:lpstr>'PbSCdS_br 5 layers'!CtoDb</vt:lpstr>
      <vt:lpstr>'PbSCdS_br 5layers_dark'!CtoDb</vt:lpstr>
      <vt:lpstr>'PbSCdS_br 6 layers'!CtoDb</vt:lpstr>
      <vt:lpstr>'PbSCdS_br 6 layers2'!CtoDb</vt:lpstr>
      <vt:lpstr>'PbSCdS_br 6layers_dark'!CtoDb</vt:lpstr>
      <vt:lpstr>'PbSCdS_br 7 layers'!CtoDb</vt:lpstr>
      <vt:lpstr>'PbSCdS_br 7 layers2'!CtoDb</vt:lpstr>
      <vt:lpstr>'PbSCdS_br 7 layers2try'!CtoDb</vt:lpstr>
      <vt:lpstr>'PbSCdS_br 7layers_dark'!CtoDb</vt:lpstr>
      <vt:lpstr>'PbSCdS_br+EDT 5layers'!CtoDb</vt:lpstr>
      <vt:lpstr>'PbSCdS_br+EDT 5layers_dark'!CtoDb</vt:lpstr>
      <vt:lpstr>'PbSCdS_br+EDT 5layers2'!CtoDb</vt:lpstr>
      <vt:lpstr>'PbSCdS_Pyr CdS anneal'!CtoDb</vt:lpstr>
      <vt:lpstr>'PbSCdS_pyr cds_dark'!CtoDb</vt:lpstr>
      <vt:lpstr>'PbS-zno'!CtoDb</vt:lpstr>
      <vt:lpstr>'PbS-zno1'!CtoDb</vt:lpstr>
      <vt:lpstr>CtoDb</vt:lpstr>
      <vt:lpstr>PbS_ZnO_dark!CtoDj</vt:lpstr>
      <vt:lpstr>'PbSCdS_br 4 layers'!CtoDj</vt:lpstr>
      <vt:lpstr>'PbSCdS_br 4layers_dark'!CtoDj</vt:lpstr>
      <vt:lpstr>'PbSCdS_br 5 layers'!CtoDj</vt:lpstr>
      <vt:lpstr>'PbSCdS_br 5layers_dark'!CtoDj</vt:lpstr>
      <vt:lpstr>'PbSCdS_br 6 layers'!CtoDj</vt:lpstr>
      <vt:lpstr>'PbSCdS_br 6 layers2'!CtoDj</vt:lpstr>
      <vt:lpstr>'PbSCdS_br 6layers_dark'!CtoDj</vt:lpstr>
      <vt:lpstr>'PbSCdS_br 7 layers'!CtoDj</vt:lpstr>
      <vt:lpstr>'PbSCdS_br 7 layers2'!CtoDj</vt:lpstr>
      <vt:lpstr>'PbSCdS_br 7 layers2try'!CtoDj</vt:lpstr>
      <vt:lpstr>'PbSCdS_br 7layers_dark'!CtoDj</vt:lpstr>
      <vt:lpstr>'PbSCdS_br+EDT 5layers'!CtoDj</vt:lpstr>
      <vt:lpstr>'PbSCdS_br+EDT 5layers_dark'!CtoDj</vt:lpstr>
      <vt:lpstr>'PbSCdS_br+EDT 5layers2'!CtoDj</vt:lpstr>
      <vt:lpstr>'PbSCdS_Pyr CdS anneal'!CtoDj</vt:lpstr>
      <vt:lpstr>'PbSCdS_pyr cds_dark'!CtoDj</vt:lpstr>
      <vt:lpstr>'PbS-zno'!CtoDj</vt:lpstr>
      <vt:lpstr>'PbS-zno1'!CtoDj</vt:lpstr>
      <vt:lpstr>CtoDj</vt:lpstr>
      <vt:lpstr>PbS_ZnO_dark!CtoDk</vt:lpstr>
      <vt:lpstr>'PbSCdS_br 4 layers'!CtoDk</vt:lpstr>
      <vt:lpstr>'PbSCdS_br 4layers_dark'!CtoDk</vt:lpstr>
      <vt:lpstr>'PbSCdS_br 5 layers'!CtoDk</vt:lpstr>
      <vt:lpstr>'PbSCdS_br 5layers_dark'!CtoDk</vt:lpstr>
      <vt:lpstr>'PbSCdS_br 6 layers'!CtoDk</vt:lpstr>
      <vt:lpstr>'PbSCdS_br 6 layers2'!CtoDk</vt:lpstr>
      <vt:lpstr>'PbSCdS_br 6layers_dark'!CtoDk</vt:lpstr>
      <vt:lpstr>'PbSCdS_br 7 layers'!CtoDk</vt:lpstr>
      <vt:lpstr>'PbSCdS_br 7 layers2'!CtoDk</vt:lpstr>
      <vt:lpstr>'PbSCdS_br 7 layers2try'!CtoDk</vt:lpstr>
      <vt:lpstr>'PbSCdS_br 7layers_dark'!CtoDk</vt:lpstr>
      <vt:lpstr>'PbSCdS_br+EDT 5layers'!CtoDk</vt:lpstr>
      <vt:lpstr>'PbSCdS_br+EDT 5layers_dark'!CtoDk</vt:lpstr>
      <vt:lpstr>'PbSCdS_br+EDT 5layers2'!CtoDk</vt:lpstr>
      <vt:lpstr>'PbSCdS_Pyr CdS anneal'!CtoDk</vt:lpstr>
      <vt:lpstr>'PbSCdS_pyr cds_dark'!CtoDk</vt:lpstr>
      <vt:lpstr>'PbS-zno'!CtoDk</vt:lpstr>
      <vt:lpstr>'PbS-zno1'!CtoDk</vt:lpstr>
      <vt:lpstr>CtoDk</vt:lpstr>
      <vt:lpstr>PbS_ZnO_dark!DtoB</vt:lpstr>
      <vt:lpstr>'PbSCdS_br 4 layers'!DtoB</vt:lpstr>
      <vt:lpstr>'PbSCdS_br 4layers_dark'!DtoB</vt:lpstr>
      <vt:lpstr>'PbSCdS_br 5 layers'!DtoB</vt:lpstr>
      <vt:lpstr>'PbSCdS_br 5layers_dark'!DtoB</vt:lpstr>
      <vt:lpstr>'PbSCdS_br 6 layers'!DtoB</vt:lpstr>
      <vt:lpstr>'PbSCdS_br 6 layers2'!DtoB</vt:lpstr>
      <vt:lpstr>'PbSCdS_br 6layers_dark'!DtoB</vt:lpstr>
      <vt:lpstr>'PbSCdS_br 7 layers'!DtoB</vt:lpstr>
      <vt:lpstr>'PbSCdS_br 7 layers2'!DtoB</vt:lpstr>
      <vt:lpstr>'PbSCdS_br 7 layers2try'!DtoB</vt:lpstr>
      <vt:lpstr>'PbSCdS_br 7layers_dark'!DtoB</vt:lpstr>
      <vt:lpstr>'PbSCdS_br+EDT 5layers'!DtoB</vt:lpstr>
      <vt:lpstr>'PbSCdS_br+EDT 5layers_dark'!DtoB</vt:lpstr>
      <vt:lpstr>'PbSCdS_br+EDT 5layers2'!DtoB</vt:lpstr>
      <vt:lpstr>'PbSCdS_Pyr CdS anneal'!DtoB</vt:lpstr>
      <vt:lpstr>'PbSCdS_pyr cds_dark'!DtoB</vt:lpstr>
      <vt:lpstr>'PbS-zno'!DtoB</vt:lpstr>
      <vt:lpstr>'PbS-zno1'!DtoB</vt:lpstr>
      <vt:lpstr>DtoB</vt:lpstr>
      <vt:lpstr>PbS_ZnO_dark!DtoBa</vt:lpstr>
      <vt:lpstr>'PbSCdS_br 4 layers'!DtoBa</vt:lpstr>
      <vt:lpstr>'PbSCdS_br 4layers_dark'!DtoBa</vt:lpstr>
      <vt:lpstr>'PbSCdS_br 5 layers'!DtoBa</vt:lpstr>
      <vt:lpstr>'PbSCdS_br 5layers_dark'!DtoBa</vt:lpstr>
      <vt:lpstr>'PbSCdS_br 6 layers'!DtoBa</vt:lpstr>
      <vt:lpstr>'PbSCdS_br 6 layers2'!DtoBa</vt:lpstr>
      <vt:lpstr>'PbSCdS_br 6layers_dark'!DtoBa</vt:lpstr>
      <vt:lpstr>'PbSCdS_br 7 layers'!DtoBa</vt:lpstr>
      <vt:lpstr>'PbSCdS_br 7 layers2'!DtoBa</vt:lpstr>
      <vt:lpstr>'PbSCdS_br 7 layers2try'!DtoBa</vt:lpstr>
      <vt:lpstr>'PbSCdS_br 7layers_dark'!DtoBa</vt:lpstr>
      <vt:lpstr>'PbSCdS_br+EDT 5layers'!DtoBa</vt:lpstr>
      <vt:lpstr>'PbSCdS_br+EDT 5layers_dark'!DtoBa</vt:lpstr>
      <vt:lpstr>'PbSCdS_br+EDT 5layers2'!DtoBa</vt:lpstr>
      <vt:lpstr>'PbSCdS_Pyr CdS anneal'!DtoBa</vt:lpstr>
      <vt:lpstr>'PbSCdS_pyr cds_dark'!DtoBa</vt:lpstr>
      <vt:lpstr>'PbS-zno'!DtoBa</vt:lpstr>
      <vt:lpstr>'PbS-zno1'!DtoBa</vt:lpstr>
      <vt:lpstr>DtoBa</vt:lpstr>
      <vt:lpstr>PbS_ZnO_dark!DtoBb</vt:lpstr>
      <vt:lpstr>'PbSCdS_br 4 layers'!DtoBb</vt:lpstr>
      <vt:lpstr>'PbSCdS_br 4layers_dark'!DtoBb</vt:lpstr>
      <vt:lpstr>'PbSCdS_br 5 layers'!DtoBb</vt:lpstr>
      <vt:lpstr>'PbSCdS_br 5layers_dark'!DtoBb</vt:lpstr>
      <vt:lpstr>'PbSCdS_br 6 layers'!DtoBb</vt:lpstr>
      <vt:lpstr>'PbSCdS_br 6 layers2'!DtoBb</vt:lpstr>
      <vt:lpstr>'PbSCdS_br 6layers_dark'!DtoBb</vt:lpstr>
      <vt:lpstr>'PbSCdS_br 7 layers'!DtoBb</vt:lpstr>
      <vt:lpstr>'PbSCdS_br 7 layers2'!DtoBb</vt:lpstr>
      <vt:lpstr>'PbSCdS_br 7 layers2try'!DtoBb</vt:lpstr>
      <vt:lpstr>'PbSCdS_br 7layers_dark'!DtoBb</vt:lpstr>
      <vt:lpstr>'PbSCdS_br+EDT 5layers'!DtoBb</vt:lpstr>
      <vt:lpstr>'PbSCdS_br+EDT 5layers_dark'!DtoBb</vt:lpstr>
      <vt:lpstr>'PbSCdS_br+EDT 5layers2'!DtoBb</vt:lpstr>
      <vt:lpstr>'PbSCdS_Pyr CdS anneal'!DtoBb</vt:lpstr>
      <vt:lpstr>'PbSCdS_pyr cds_dark'!DtoBb</vt:lpstr>
      <vt:lpstr>'PbS-zno'!DtoBb</vt:lpstr>
      <vt:lpstr>'PbS-zno1'!DtoBb</vt:lpstr>
      <vt:lpstr>DtoBb</vt:lpstr>
      <vt:lpstr>PbS_ZnO_dark!DtoBj</vt:lpstr>
      <vt:lpstr>'PbSCdS_br 4 layers'!DtoBj</vt:lpstr>
      <vt:lpstr>'PbSCdS_br 4layers_dark'!DtoBj</vt:lpstr>
      <vt:lpstr>'PbSCdS_br 5 layers'!DtoBj</vt:lpstr>
      <vt:lpstr>'PbSCdS_br 5layers_dark'!DtoBj</vt:lpstr>
      <vt:lpstr>'PbSCdS_br 6 layers'!DtoBj</vt:lpstr>
      <vt:lpstr>'PbSCdS_br 6 layers2'!DtoBj</vt:lpstr>
      <vt:lpstr>'PbSCdS_br 6layers_dark'!DtoBj</vt:lpstr>
      <vt:lpstr>'PbSCdS_br 7 layers'!DtoBj</vt:lpstr>
      <vt:lpstr>'PbSCdS_br 7 layers2'!DtoBj</vt:lpstr>
      <vt:lpstr>'PbSCdS_br 7 layers2try'!DtoBj</vt:lpstr>
      <vt:lpstr>'PbSCdS_br 7layers_dark'!DtoBj</vt:lpstr>
      <vt:lpstr>'PbSCdS_br+EDT 5layers'!DtoBj</vt:lpstr>
      <vt:lpstr>'PbSCdS_br+EDT 5layers_dark'!DtoBj</vt:lpstr>
      <vt:lpstr>'PbSCdS_br+EDT 5layers2'!DtoBj</vt:lpstr>
      <vt:lpstr>'PbSCdS_Pyr CdS anneal'!DtoBj</vt:lpstr>
      <vt:lpstr>'PbSCdS_pyr cds_dark'!DtoBj</vt:lpstr>
      <vt:lpstr>'PbS-zno'!DtoBj</vt:lpstr>
      <vt:lpstr>'PbS-zno1'!DtoBj</vt:lpstr>
      <vt:lpstr>DtoBj</vt:lpstr>
      <vt:lpstr>PbS_ZnO_dark!DtoBk</vt:lpstr>
      <vt:lpstr>'PbSCdS_br 4 layers'!DtoBk</vt:lpstr>
      <vt:lpstr>'PbSCdS_br 4layers_dark'!DtoBk</vt:lpstr>
      <vt:lpstr>'PbSCdS_br 5 layers'!DtoBk</vt:lpstr>
      <vt:lpstr>'PbSCdS_br 5layers_dark'!DtoBk</vt:lpstr>
      <vt:lpstr>'PbSCdS_br 6 layers'!DtoBk</vt:lpstr>
      <vt:lpstr>'PbSCdS_br 6 layers2'!DtoBk</vt:lpstr>
      <vt:lpstr>'PbSCdS_br 6layers_dark'!DtoBk</vt:lpstr>
      <vt:lpstr>'PbSCdS_br 7 layers'!DtoBk</vt:lpstr>
      <vt:lpstr>'PbSCdS_br 7 layers2'!DtoBk</vt:lpstr>
      <vt:lpstr>'PbSCdS_br 7 layers2try'!DtoBk</vt:lpstr>
      <vt:lpstr>'PbSCdS_br 7layers_dark'!DtoBk</vt:lpstr>
      <vt:lpstr>'PbSCdS_br+EDT 5layers'!DtoBk</vt:lpstr>
      <vt:lpstr>'PbSCdS_br+EDT 5layers_dark'!DtoBk</vt:lpstr>
      <vt:lpstr>'PbSCdS_br+EDT 5layers2'!DtoBk</vt:lpstr>
      <vt:lpstr>'PbSCdS_Pyr CdS anneal'!DtoBk</vt:lpstr>
      <vt:lpstr>'PbSCdS_pyr cds_dark'!DtoBk</vt:lpstr>
      <vt:lpstr>'PbS-zno'!DtoBk</vt:lpstr>
      <vt:lpstr>'PbS-zno1'!DtoBk</vt:lpstr>
      <vt:lpstr>DtoBk</vt:lpstr>
      <vt:lpstr>PbS_ZnO_dark!firsttwo</vt:lpstr>
      <vt:lpstr>'PbSCdS_br 4 layers'!firsttwo</vt:lpstr>
      <vt:lpstr>'PbSCdS_br 4layers_dark'!firsttwo</vt:lpstr>
      <vt:lpstr>'PbSCdS_br 5 layers'!firsttwo</vt:lpstr>
      <vt:lpstr>'PbSCdS_br 5layers_dark'!firsttwo</vt:lpstr>
      <vt:lpstr>'PbSCdS_br 6 layers'!firsttwo</vt:lpstr>
      <vt:lpstr>'PbSCdS_br 6 layers2'!firsttwo</vt:lpstr>
      <vt:lpstr>'PbSCdS_br 6layers_dark'!firsttwo</vt:lpstr>
      <vt:lpstr>'PbSCdS_br 7 layers'!firsttwo</vt:lpstr>
      <vt:lpstr>'PbSCdS_br 7 layers2'!firsttwo</vt:lpstr>
      <vt:lpstr>'PbSCdS_br 7 layers2try'!firsttwo</vt:lpstr>
      <vt:lpstr>'PbSCdS_br 7layers_dark'!firsttwo</vt:lpstr>
      <vt:lpstr>'PbSCdS_br+EDT 5layers'!firsttwo</vt:lpstr>
      <vt:lpstr>'PbSCdS_br+EDT 5layers_dark'!firsttwo</vt:lpstr>
      <vt:lpstr>'PbSCdS_br+EDT 5layers2'!firsttwo</vt:lpstr>
      <vt:lpstr>'PbSCdS_Pyr CdS anneal'!firsttwo</vt:lpstr>
      <vt:lpstr>'PbSCdS_pyr cds_dark'!firsttwo</vt:lpstr>
      <vt:lpstr>'PbS-zno'!firsttwo</vt:lpstr>
      <vt:lpstr>'PbS-zno1'!firsttwo</vt:lpstr>
      <vt:lpstr>firsttwo</vt:lpstr>
      <vt:lpstr>PbS_ZnO_dark!lasttwo</vt:lpstr>
      <vt:lpstr>'PbSCdS_br 4 layers'!lasttwo</vt:lpstr>
      <vt:lpstr>'PbSCdS_br 4layers_dark'!lasttwo</vt:lpstr>
      <vt:lpstr>'PbSCdS_br 5 layers'!lasttwo</vt:lpstr>
      <vt:lpstr>'PbSCdS_br 5layers_dark'!lasttwo</vt:lpstr>
      <vt:lpstr>'PbSCdS_br 6 layers'!lasttwo</vt:lpstr>
      <vt:lpstr>'PbSCdS_br 6 layers2'!lasttwo</vt:lpstr>
      <vt:lpstr>'PbSCdS_br 6layers_dark'!lasttwo</vt:lpstr>
      <vt:lpstr>'PbSCdS_br 7 layers'!lasttwo</vt:lpstr>
      <vt:lpstr>'PbSCdS_br 7 layers2'!lasttwo</vt:lpstr>
      <vt:lpstr>'PbSCdS_br 7 layers2try'!lasttwo</vt:lpstr>
      <vt:lpstr>'PbSCdS_br 7layers_dark'!lasttwo</vt:lpstr>
      <vt:lpstr>'PbSCdS_br+EDT 5layers'!lasttwo</vt:lpstr>
      <vt:lpstr>'PbSCdS_br+EDT 5layers_dark'!lasttwo</vt:lpstr>
      <vt:lpstr>'PbSCdS_br+EDT 5layers2'!lasttwo</vt:lpstr>
      <vt:lpstr>'PbSCdS_Pyr CdS anneal'!lasttwo</vt:lpstr>
      <vt:lpstr>'PbSCdS_pyr cds_dark'!lasttwo</vt:lpstr>
      <vt:lpstr>'PbS-zno'!lasttwo</vt:lpstr>
      <vt:lpstr>'PbS-zno1'!lasttwo</vt:lpstr>
      <vt:lpstr>lasttwo</vt:lpstr>
    </vt:vector>
  </TitlesOfParts>
  <Company>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</dc:creator>
  <cp:lastModifiedBy>Darren Neo</cp:lastModifiedBy>
  <dcterms:created xsi:type="dcterms:W3CDTF">2005-05-13T13:37:42Z</dcterms:created>
  <dcterms:modified xsi:type="dcterms:W3CDTF">2013-11-11T18:32:40Z</dcterms:modified>
</cp:coreProperties>
</file>