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9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10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11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2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15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drawings/drawing16.xml" ContentType="application/vnd.openxmlformats-officedocument.drawing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7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18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19.xml" ContentType="application/vnd.openxmlformats-officedocument.drawing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rren\googledrive2\Journal Article writing\Ultra thin shell CdS on Pbs CQD\essentials\"/>
    </mc:Choice>
  </mc:AlternateContent>
  <bookViews>
    <workbookView xWindow="0" yWindow="135" windowWidth="15195" windowHeight="7365"/>
  </bookViews>
  <sheets>
    <sheet name="summary" sheetId="3" r:id="rId1"/>
    <sheet name="Files to process" sheetId="2" r:id="rId2"/>
    <sheet name="calculate efficiencies" sheetId="1" r:id="rId3"/>
    <sheet name="pbscds edt zno" sheetId="19" r:id="rId4"/>
    <sheet name="pbscds Br zno2" sheetId="18" r:id="rId5"/>
    <sheet name="pbscds Br zno" sheetId="17" r:id="rId6"/>
    <sheet name="pbscds 0_6 EDT zno Dark" sheetId="16" r:id="rId7"/>
    <sheet name="pbscds 0_6 EDT zno" sheetId="15" r:id="rId8"/>
    <sheet name="pbscds 0_4 EDT zno Dark" sheetId="14" r:id="rId9"/>
    <sheet name="pbscds 0_4 edt zno" sheetId="13" r:id="rId10"/>
    <sheet name="pbscds 0_4 Cdcl anneal zno Dark" sheetId="12" r:id="rId11"/>
    <sheet name="pbscds 0_4 cdcl anneal zno" sheetId="11" r:id="rId12"/>
    <sheet name="pbscds 0_4 Br zno Dark" sheetId="10" r:id="rId13"/>
    <sheet name="pbscds 0_4 Br zno" sheetId="9" r:id="rId14"/>
    <sheet name="pbscds 0_2 EDT zno Dark" sheetId="8" r:id="rId15"/>
    <sheet name="pbscds 0_2 EDT zno again" sheetId="7" r:id="rId16"/>
    <sheet name="pbscds 0_2 Br zno Dark" sheetId="6" r:id="rId17"/>
    <sheet name="pbscds 0_2 Br zno again" sheetId="5" r:id="rId18"/>
    <sheet name="pbs edt zno" sheetId="4" r:id="rId19"/>
  </sheets>
  <definedNames>
    <definedName name="CtoD" localSheetId="18">'pbs edt zno'!$A$12:$B$310</definedName>
    <definedName name="CtoD" localSheetId="17">'pbscds 0_2 Br zno again'!$A$12:$B$310</definedName>
    <definedName name="CtoD" localSheetId="16">'pbscds 0_2 Br zno Dark'!$A$12:$B$310</definedName>
    <definedName name="CtoD" localSheetId="15">'pbscds 0_2 EDT zno again'!$A$12:$B$310</definedName>
    <definedName name="CtoD" localSheetId="14">'pbscds 0_2 EDT zno Dark'!$A$12:$B$310</definedName>
    <definedName name="CtoD" localSheetId="13">'pbscds 0_4 Br zno'!$A$12:$B$310</definedName>
    <definedName name="CtoD" localSheetId="12">'pbscds 0_4 Br zno Dark'!$A$12:$B$310</definedName>
    <definedName name="CtoD" localSheetId="11">'pbscds 0_4 cdcl anneal zno'!$A$12:$B$310</definedName>
    <definedName name="CtoD" localSheetId="10">'pbscds 0_4 Cdcl anneal zno Dark'!$A$12:$B$310</definedName>
    <definedName name="CtoD" localSheetId="9">'pbscds 0_4 edt zno'!$A$12:$B$310</definedName>
    <definedName name="CtoD" localSheetId="8">'pbscds 0_4 EDT zno Dark'!$A$12:$B$310</definedName>
    <definedName name="CtoD" localSheetId="7">'pbscds 0_6 EDT zno'!$A$12:$B$310</definedName>
    <definedName name="CtoD" localSheetId="6">'pbscds 0_6 EDT zno Dark'!$A$12:$B$310</definedName>
    <definedName name="CtoD" localSheetId="5">'pbscds Br zno'!$A$12:$B$310</definedName>
    <definedName name="CtoD" localSheetId="4">'pbscds Br zno2'!$A$12:$B$310</definedName>
    <definedName name="CtoD" localSheetId="3">'pbscds edt zno'!$A$12:$B$310</definedName>
    <definedName name="CtoD">'calculate efficiencies'!$A$12:$B$310</definedName>
    <definedName name="CtoDa" localSheetId="18">'pbs edt zno'!$A$12:$A$310</definedName>
    <definedName name="CtoDa" localSheetId="17">'pbscds 0_2 Br zno again'!$A$12:$A$310</definedName>
    <definedName name="CtoDa" localSheetId="16">'pbscds 0_2 Br zno Dark'!$A$12:$A$310</definedName>
    <definedName name="CtoDa" localSheetId="15">'pbscds 0_2 EDT zno again'!$A$12:$A$310</definedName>
    <definedName name="CtoDa" localSheetId="14">'pbscds 0_2 EDT zno Dark'!$A$12:$A$310</definedName>
    <definedName name="CtoDa" localSheetId="13">'pbscds 0_4 Br zno'!$A$12:$A$310</definedName>
    <definedName name="CtoDa" localSheetId="12">'pbscds 0_4 Br zno Dark'!$A$12:$A$310</definedName>
    <definedName name="CtoDa" localSheetId="11">'pbscds 0_4 cdcl anneal zno'!$A$12:$A$310</definedName>
    <definedName name="CtoDa" localSheetId="10">'pbscds 0_4 Cdcl anneal zno Dark'!$A$12:$A$310</definedName>
    <definedName name="CtoDa" localSheetId="9">'pbscds 0_4 edt zno'!$A$12:$A$310</definedName>
    <definedName name="CtoDa" localSheetId="8">'pbscds 0_4 EDT zno Dark'!$A$12:$A$310</definedName>
    <definedName name="CtoDa" localSheetId="7">'pbscds 0_6 EDT zno'!$A$12:$A$310</definedName>
    <definedName name="CtoDa" localSheetId="6">'pbscds 0_6 EDT zno Dark'!$A$12:$A$310</definedName>
    <definedName name="CtoDa" localSheetId="5">'pbscds Br zno'!$A$12:$A$310</definedName>
    <definedName name="CtoDa" localSheetId="4">'pbscds Br zno2'!$A$12:$A$310</definedName>
    <definedName name="CtoDa" localSheetId="3">'pbscds edt zno'!$A$12:$A$310</definedName>
    <definedName name="CtoDa">'calculate efficiencies'!$A$12:$A$310</definedName>
    <definedName name="CtoDb" localSheetId="18">'pbs edt zno'!$B$12:$B$310</definedName>
    <definedName name="CtoDb" localSheetId="17">'pbscds 0_2 Br zno again'!$B$12:$B$310</definedName>
    <definedName name="CtoDb" localSheetId="16">'pbscds 0_2 Br zno Dark'!$B$12:$B$310</definedName>
    <definedName name="CtoDb" localSheetId="15">'pbscds 0_2 EDT zno again'!$B$12:$B$310</definedName>
    <definedName name="CtoDb" localSheetId="14">'pbscds 0_2 EDT zno Dark'!$B$12:$B$310</definedName>
    <definedName name="CtoDb" localSheetId="13">'pbscds 0_4 Br zno'!$B$12:$B$310</definedName>
    <definedName name="CtoDb" localSheetId="12">'pbscds 0_4 Br zno Dark'!$B$12:$B$310</definedName>
    <definedName name="CtoDb" localSheetId="11">'pbscds 0_4 cdcl anneal zno'!$B$12:$B$310</definedName>
    <definedName name="CtoDb" localSheetId="10">'pbscds 0_4 Cdcl anneal zno Dark'!$B$12:$B$310</definedName>
    <definedName name="CtoDb" localSheetId="9">'pbscds 0_4 edt zno'!$B$12:$B$310</definedName>
    <definedName name="CtoDb" localSheetId="8">'pbscds 0_4 EDT zno Dark'!$B$12:$B$310</definedName>
    <definedName name="CtoDb" localSheetId="7">'pbscds 0_6 EDT zno'!$B$12:$B$310</definedName>
    <definedName name="CtoDb" localSheetId="6">'pbscds 0_6 EDT zno Dark'!$B$12:$B$310</definedName>
    <definedName name="CtoDb" localSheetId="5">'pbscds Br zno'!$B$12:$B$310</definedName>
    <definedName name="CtoDb" localSheetId="4">'pbscds Br zno2'!$B$12:$B$310</definedName>
    <definedName name="CtoDb" localSheetId="3">'pbscds edt zno'!$B$12:$B$310</definedName>
    <definedName name="CtoDb">'calculate efficiencies'!$B$12:$B$310</definedName>
    <definedName name="CtoDj" localSheetId="18">'pbs edt zno'!$J$12:$J$310</definedName>
    <definedName name="CtoDj" localSheetId="17">'pbscds 0_2 Br zno again'!$J$12:$J$310</definedName>
    <definedName name="CtoDj" localSheetId="16">'pbscds 0_2 Br zno Dark'!$J$12:$J$310</definedName>
    <definedName name="CtoDj" localSheetId="15">'pbscds 0_2 EDT zno again'!$J$12:$J$310</definedName>
    <definedName name="CtoDj" localSheetId="14">'pbscds 0_2 EDT zno Dark'!$J$12:$J$310</definedName>
    <definedName name="CtoDj" localSheetId="13">'pbscds 0_4 Br zno'!$J$12:$J$310</definedName>
    <definedName name="CtoDj" localSheetId="12">'pbscds 0_4 Br zno Dark'!$J$12:$J$310</definedName>
    <definedName name="CtoDj" localSheetId="11">'pbscds 0_4 cdcl anneal zno'!$J$12:$J$310</definedName>
    <definedName name="CtoDj" localSheetId="10">'pbscds 0_4 Cdcl anneal zno Dark'!$J$12:$J$310</definedName>
    <definedName name="CtoDj" localSheetId="9">'pbscds 0_4 edt zno'!$J$12:$J$310</definedName>
    <definedName name="CtoDj" localSheetId="8">'pbscds 0_4 EDT zno Dark'!$J$12:$J$310</definedName>
    <definedName name="CtoDj" localSheetId="7">'pbscds 0_6 EDT zno'!$J$12:$J$310</definedName>
    <definedName name="CtoDj" localSheetId="6">'pbscds 0_6 EDT zno Dark'!$J$12:$J$310</definedName>
    <definedName name="CtoDj" localSheetId="5">'pbscds Br zno'!$J$12:$J$310</definedName>
    <definedName name="CtoDj" localSheetId="4">'pbscds Br zno2'!$J$12:$J$310</definedName>
    <definedName name="CtoDj" localSheetId="3">'pbscds edt zno'!$J$12:$J$310</definedName>
    <definedName name="CtoDj">'calculate efficiencies'!$J$12:$J$310</definedName>
    <definedName name="CtoDk" localSheetId="18">'pbs edt zno'!$K$12:$K$310</definedName>
    <definedName name="CtoDk" localSheetId="17">'pbscds 0_2 Br zno again'!$K$12:$K$310</definedName>
    <definedName name="CtoDk" localSheetId="16">'pbscds 0_2 Br zno Dark'!$K$12:$K$310</definedName>
    <definedName name="CtoDk" localSheetId="15">'pbscds 0_2 EDT zno again'!$K$12:$K$310</definedName>
    <definedName name="CtoDk" localSheetId="14">'pbscds 0_2 EDT zno Dark'!$K$12:$K$310</definedName>
    <definedName name="CtoDk" localSheetId="13">'pbscds 0_4 Br zno'!$K$12:$K$310</definedName>
    <definedName name="CtoDk" localSheetId="12">'pbscds 0_4 Br zno Dark'!$K$12:$K$310</definedName>
    <definedName name="CtoDk" localSheetId="11">'pbscds 0_4 cdcl anneal zno'!$K$12:$K$310</definedName>
    <definedName name="CtoDk" localSheetId="10">'pbscds 0_4 Cdcl anneal zno Dark'!$K$12:$K$310</definedName>
    <definedName name="CtoDk" localSheetId="9">'pbscds 0_4 edt zno'!$K$12:$K$310</definedName>
    <definedName name="CtoDk" localSheetId="8">'pbscds 0_4 EDT zno Dark'!$K$12:$K$310</definedName>
    <definedName name="CtoDk" localSheetId="7">'pbscds 0_6 EDT zno'!$K$12:$K$310</definedName>
    <definedName name="CtoDk" localSheetId="6">'pbscds 0_6 EDT zno Dark'!$K$12:$K$310</definedName>
    <definedName name="CtoDk" localSheetId="5">'pbscds Br zno'!$K$12:$K$310</definedName>
    <definedName name="CtoDk" localSheetId="4">'pbscds Br zno2'!$K$12:$K$310</definedName>
    <definedName name="CtoDk" localSheetId="3">'pbscds edt zno'!$K$12:$K$310</definedName>
    <definedName name="CtoDk">'calculate efficiencies'!$K$12:$K$310</definedName>
    <definedName name="DtoB" localSheetId="18">'pbs edt zno'!$A$311:$B$408</definedName>
    <definedName name="DtoB" localSheetId="17">'pbscds 0_2 Br zno again'!$A$311:$B$408</definedName>
    <definedName name="DtoB" localSheetId="16">'pbscds 0_2 Br zno Dark'!$A$311:$B$408</definedName>
    <definedName name="DtoB" localSheetId="15">'pbscds 0_2 EDT zno again'!$A$311:$B$408</definedName>
    <definedName name="DtoB" localSheetId="14">'pbscds 0_2 EDT zno Dark'!$A$311:$B$408</definedName>
    <definedName name="DtoB" localSheetId="13">'pbscds 0_4 Br zno'!$A$311:$B$408</definedName>
    <definedName name="DtoB" localSheetId="12">'pbscds 0_4 Br zno Dark'!$A$311:$B$408</definedName>
    <definedName name="DtoB" localSheetId="11">'pbscds 0_4 cdcl anneal zno'!$A$311:$B$408</definedName>
    <definedName name="DtoB" localSheetId="10">'pbscds 0_4 Cdcl anneal zno Dark'!$A$311:$B$408</definedName>
    <definedName name="DtoB" localSheetId="9">'pbscds 0_4 edt zno'!$A$311:$B$408</definedName>
    <definedName name="DtoB" localSheetId="8">'pbscds 0_4 EDT zno Dark'!$A$311:$B$408</definedName>
    <definedName name="DtoB" localSheetId="7">'pbscds 0_6 EDT zno'!$A$311:$B$408</definedName>
    <definedName name="DtoB" localSheetId="6">'pbscds 0_6 EDT zno Dark'!$A$311:$B$408</definedName>
    <definedName name="DtoB" localSheetId="5">'pbscds Br zno'!$A$311:$B$408</definedName>
    <definedName name="DtoB" localSheetId="4">'pbscds Br zno2'!$A$311:$B$408</definedName>
    <definedName name="DtoB" localSheetId="3">'pbscds edt zno'!$A$311:$B$408</definedName>
    <definedName name="DtoB">'calculate efficiencies'!$A$311:$B$408</definedName>
    <definedName name="DtoBa" localSheetId="18">'pbs edt zno'!$A$311:$A$410</definedName>
    <definedName name="DtoBa" localSheetId="17">'pbscds 0_2 Br zno again'!$A$311:$A$410</definedName>
    <definedName name="DtoBa" localSheetId="16">'pbscds 0_2 Br zno Dark'!$A$311:$A$410</definedName>
    <definedName name="DtoBa" localSheetId="15">'pbscds 0_2 EDT zno again'!$A$311:$A$410</definedName>
    <definedName name="DtoBa" localSheetId="14">'pbscds 0_2 EDT zno Dark'!$A$311:$A$410</definedName>
    <definedName name="DtoBa" localSheetId="13">'pbscds 0_4 Br zno'!$A$311:$A$410</definedName>
    <definedName name="DtoBa" localSheetId="12">'pbscds 0_4 Br zno Dark'!$A$311:$A$410</definedName>
    <definedName name="DtoBa" localSheetId="11">'pbscds 0_4 cdcl anneal zno'!$A$311:$A$410</definedName>
    <definedName name="DtoBa" localSheetId="10">'pbscds 0_4 Cdcl anneal zno Dark'!$A$311:$A$410</definedName>
    <definedName name="DtoBa" localSheetId="9">'pbscds 0_4 edt zno'!$A$311:$A$410</definedName>
    <definedName name="DtoBa" localSheetId="8">'pbscds 0_4 EDT zno Dark'!$A$311:$A$410</definedName>
    <definedName name="DtoBa" localSheetId="7">'pbscds 0_6 EDT zno'!$A$311:$A$410</definedName>
    <definedName name="DtoBa" localSheetId="6">'pbscds 0_6 EDT zno Dark'!$A$311:$A$410</definedName>
    <definedName name="DtoBa" localSheetId="5">'pbscds Br zno'!$A$311:$A$410</definedName>
    <definedName name="DtoBa" localSheetId="4">'pbscds Br zno2'!$A$311:$A$410</definedName>
    <definedName name="DtoBa" localSheetId="3">'pbscds edt zno'!$A$311:$A$410</definedName>
    <definedName name="DtoBa">'calculate efficiencies'!$A$311:$A$410</definedName>
    <definedName name="DtoBb" localSheetId="18">'pbs edt zno'!$B$311:$B$410</definedName>
    <definedName name="DtoBb" localSheetId="17">'pbscds 0_2 Br zno again'!$B$311:$B$410</definedName>
    <definedName name="DtoBb" localSheetId="16">'pbscds 0_2 Br zno Dark'!$B$311:$B$410</definedName>
    <definedName name="DtoBb" localSheetId="15">'pbscds 0_2 EDT zno again'!$B$311:$B$410</definedName>
    <definedName name="DtoBb" localSheetId="14">'pbscds 0_2 EDT zno Dark'!$B$311:$B$410</definedName>
    <definedName name="DtoBb" localSheetId="13">'pbscds 0_4 Br zno'!$B$311:$B$410</definedName>
    <definedName name="DtoBb" localSheetId="12">'pbscds 0_4 Br zno Dark'!$B$311:$B$410</definedName>
    <definedName name="DtoBb" localSheetId="11">'pbscds 0_4 cdcl anneal zno'!$B$311:$B$410</definedName>
    <definedName name="DtoBb" localSheetId="10">'pbscds 0_4 Cdcl anneal zno Dark'!$B$311:$B$410</definedName>
    <definedName name="DtoBb" localSheetId="9">'pbscds 0_4 edt zno'!$B$311:$B$410</definedName>
    <definedName name="DtoBb" localSheetId="8">'pbscds 0_4 EDT zno Dark'!$B$311:$B$410</definedName>
    <definedName name="DtoBb" localSheetId="7">'pbscds 0_6 EDT zno'!$B$311:$B$410</definedName>
    <definedName name="DtoBb" localSheetId="6">'pbscds 0_6 EDT zno Dark'!$B$311:$B$410</definedName>
    <definedName name="DtoBb" localSheetId="5">'pbscds Br zno'!$B$311:$B$410</definedName>
    <definedName name="DtoBb" localSheetId="4">'pbscds Br zno2'!$B$311:$B$410</definedName>
    <definedName name="DtoBb" localSheetId="3">'pbscds edt zno'!$B$311:$B$410</definedName>
    <definedName name="DtoBb">'calculate efficiencies'!$B$311:$B$410</definedName>
    <definedName name="DtoBj" localSheetId="18">'pbs edt zno'!$J$311:$J$410</definedName>
    <definedName name="DtoBj" localSheetId="17">'pbscds 0_2 Br zno again'!$J$311:$J$410</definedName>
    <definedName name="DtoBj" localSheetId="16">'pbscds 0_2 Br zno Dark'!$J$311:$J$410</definedName>
    <definedName name="DtoBj" localSheetId="15">'pbscds 0_2 EDT zno again'!$J$311:$J$410</definedName>
    <definedName name="DtoBj" localSheetId="14">'pbscds 0_2 EDT zno Dark'!$J$311:$J$410</definedName>
    <definedName name="DtoBj" localSheetId="13">'pbscds 0_4 Br zno'!$J$311:$J$410</definedName>
    <definedName name="DtoBj" localSheetId="12">'pbscds 0_4 Br zno Dark'!$J$311:$J$410</definedName>
    <definedName name="DtoBj" localSheetId="11">'pbscds 0_4 cdcl anneal zno'!$J$311:$J$410</definedName>
    <definedName name="DtoBj" localSheetId="10">'pbscds 0_4 Cdcl anneal zno Dark'!$J$311:$J$410</definedName>
    <definedName name="DtoBj" localSheetId="9">'pbscds 0_4 edt zno'!$J$311:$J$410</definedName>
    <definedName name="DtoBj" localSheetId="8">'pbscds 0_4 EDT zno Dark'!$J$311:$J$410</definedName>
    <definedName name="DtoBj" localSheetId="7">'pbscds 0_6 EDT zno'!$J$311:$J$410</definedName>
    <definedName name="DtoBj" localSheetId="6">'pbscds 0_6 EDT zno Dark'!$J$311:$J$410</definedName>
    <definedName name="DtoBj" localSheetId="5">'pbscds Br zno'!$J$311:$J$410</definedName>
    <definedName name="DtoBj" localSheetId="4">'pbscds Br zno2'!$J$311:$J$410</definedName>
    <definedName name="DtoBj" localSheetId="3">'pbscds edt zno'!$J$311:$J$410</definedName>
    <definedName name="DtoBj">'calculate efficiencies'!$J$311:$J$410</definedName>
    <definedName name="DtoBk" localSheetId="18">'pbs edt zno'!$K$311:$K$410</definedName>
    <definedName name="DtoBk" localSheetId="17">'pbscds 0_2 Br zno again'!$K$311:$K$410</definedName>
    <definedName name="DtoBk" localSheetId="16">'pbscds 0_2 Br zno Dark'!$K$311:$K$410</definedName>
    <definedName name="DtoBk" localSheetId="15">'pbscds 0_2 EDT zno again'!$K$311:$K$410</definedName>
    <definedName name="DtoBk" localSheetId="14">'pbscds 0_2 EDT zno Dark'!$K$311:$K$410</definedName>
    <definedName name="DtoBk" localSheetId="13">'pbscds 0_4 Br zno'!$K$311:$K$410</definedName>
    <definedName name="DtoBk" localSheetId="12">'pbscds 0_4 Br zno Dark'!$K$311:$K$410</definedName>
    <definedName name="DtoBk" localSheetId="11">'pbscds 0_4 cdcl anneal zno'!$K$311:$K$410</definedName>
    <definedName name="DtoBk" localSheetId="10">'pbscds 0_4 Cdcl anneal zno Dark'!$K$311:$K$410</definedName>
    <definedName name="DtoBk" localSheetId="9">'pbscds 0_4 edt zno'!$K$311:$K$410</definedName>
    <definedName name="DtoBk" localSheetId="8">'pbscds 0_4 EDT zno Dark'!$K$311:$K$410</definedName>
    <definedName name="DtoBk" localSheetId="7">'pbscds 0_6 EDT zno'!$K$311:$K$410</definedName>
    <definedName name="DtoBk" localSheetId="6">'pbscds 0_6 EDT zno Dark'!$K$311:$K$410</definedName>
    <definedName name="DtoBk" localSheetId="5">'pbscds Br zno'!$K$311:$K$410</definedName>
    <definedName name="DtoBk" localSheetId="4">'pbscds Br zno2'!$K$311:$K$410</definedName>
    <definedName name="DtoBk" localSheetId="3">'pbscds edt zno'!$K$311:$K$410</definedName>
    <definedName name="DtoBk">'calculate efficiencies'!$K$311:$K$410</definedName>
    <definedName name="firsttwo" localSheetId="18">'pbs edt zno'!$A$10:$B$11</definedName>
    <definedName name="firsttwo" localSheetId="17">'pbscds 0_2 Br zno again'!$A$10:$B$11</definedName>
    <definedName name="firsttwo" localSheetId="16">'pbscds 0_2 Br zno Dark'!$A$10:$B$11</definedName>
    <definedName name="firsttwo" localSheetId="15">'pbscds 0_2 EDT zno again'!$A$10:$B$11</definedName>
    <definedName name="firsttwo" localSheetId="14">'pbscds 0_2 EDT zno Dark'!$A$10:$B$11</definedName>
    <definedName name="firsttwo" localSheetId="13">'pbscds 0_4 Br zno'!$A$10:$B$11</definedName>
    <definedName name="firsttwo" localSheetId="12">'pbscds 0_4 Br zno Dark'!$A$10:$B$11</definedName>
    <definedName name="firsttwo" localSheetId="11">'pbscds 0_4 cdcl anneal zno'!$A$10:$B$11</definedName>
    <definedName name="firsttwo" localSheetId="10">'pbscds 0_4 Cdcl anneal zno Dark'!$A$10:$B$11</definedName>
    <definedName name="firsttwo" localSheetId="9">'pbscds 0_4 edt zno'!$A$10:$B$11</definedName>
    <definedName name="firsttwo" localSheetId="8">'pbscds 0_4 EDT zno Dark'!$A$10:$B$11</definedName>
    <definedName name="firsttwo" localSheetId="7">'pbscds 0_6 EDT zno'!$A$10:$B$11</definedName>
    <definedName name="firsttwo" localSheetId="6">'pbscds 0_6 EDT zno Dark'!$A$10:$B$11</definedName>
    <definedName name="firsttwo" localSheetId="5">'pbscds Br zno'!$A$10:$B$11</definedName>
    <definedName name="firsttwo" localSheetId="4">'pbscds Br zno2'!$A$10:$B$11</definedName>
    <definedName name="firsttwo" localSheetId="3">'pbscds edt zno'!$A$10:$B$11</definedName>
    <definedName name="firsttwo">'calculate efficiencies'!$A$10:$B$11</definedName>
    <definedName name="lasttwo" localSheetId="18">'pbs edt zno'!$A$409:$B$410</definedName>
    <definedName name="lasttwo" localSheetId="17">'pbscds 0_2 Br zno again'!$A$409:$B$410</definedName>
    <definedName name="lasttwo" localSheetId="16">'pbscds 0_2 Br zno Dark'!$A$409:$B$410</definedName>
    <definedName name="lasttwo" localSheetId="15">'pbscds 0_2 EDT zno again'!$A$409:$B$410</definedName>
    <definedName name="lasttwo" localSheetId="14">'pbscds 0_2 EDT zno Dark'!$A$409:$B$410</definedName>
    <definedName name="lasttwo" localSheetId="13">'pbscds 0_4 Br zno'!$A$409:$B$410</definedName>
    <definedName name="lasttwo" localSheetId="12">'pbscds 0_4 Br zno Dark'!$A$409:$B$410</definedName>
    <definedName name="lasttwo" localSheetId="11">'pbscds 0_4 cdcl anneal zno'!$A$409:$B$410</definedName>
    <definedName name="lasttwo" localSheetId="10">'pbscds 0_4 Cdcl anneal zno Dark'!$A$409:$B$410</definedName>
    <definedName name="lasttwo" localSheetId="9">'pbscds 0_4 edt zno'!$A$409:$B$410</definedName>
    <definedName name="lasttwo" localSheetId="8">'pbscds 0_4 EDT zno Dark'!$A$409:$B$410</definedName>
    <definedName name="lasttwo" localSheetId="7">'pbscds 0_6 EDT zno'!$A$409:$B$410</definedName>
    <definedName name="lasttwo" localSheetId="6">'pbscds 0_6 EDT zno Dark'!$A$409:$B$410</definedName>
    <definedName name="lasttwo" localSheetId="5">'pbscds Br zno'!$A$409:$B$410</definedName>
    <definedName name="lasttwo" localSheetId="4">'pbscds Br zno2'!$A$409:$B$410</definedName>
    <definedName name="lasttwo" localSheetId="3">'pbscds edt zno'!$A$409:$B$410</definedName>
    <definedName name="lasttwo">'calculate efficiencies'!$A$409:$B$410</definedName>
  </definedNames>
  <calcPr calcId="152511"/>
  <fileRecoveryPr repairLoad="1"/>
</workbook>
</file>

<file path=xl/calcChain.xml><?xml version="1.0" encoding="utf-8"?>
<calcChain xmlns="http://schemas.openxmlformats.org/spreadsheetml/2006/main">
  <c r="F15" i="19" l="1"/>
  <c r="E15" i="19" s="1"/>
  <c r="F14" i="19"/>
  <c r="E14" i="19" s="1"/>
  <c r="F12" i="19"/>
  <c r="F11" i="19"/>
  <c r="F10" i="19"/>
  <c r="G27" i="19"/>
  <c r="E27" i="19"/>
  <c r="G26" i="19"/>
  <c r="E26" i="19"/>
  <c r="E10" i="19"/>
  <c r="N10" i="19" s="1"/>
  <c r="J10" i="19"/>
  <c r="K10" i="19"/>
  <c r="E11" i="19"/>
  <c r="O11" i="19" s="1"/>
  <c r="E12" i="19"/>
  <c r="P10" i="19"/>
  <c r="J11" i="19"/>
  <c r="K11" i="19"/>
  <c r="P11" i="19"/>
  <c r="J12" i="19"/>
  <c r="K12" i="19"/>
  <c r="J13" i="19"/>
  <c r="K13" i="19"/>
  <c r="J14" i="19"/>
  <c r="K14" i="19"/>
  <c r="J15" i="19"/>
  <c r="K15" i="19"/>
  <c r="J16" i="19"/>
  <c r="K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69" i="19"/>
  <c r="J70" i="19"/>
  <c r="J71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J91" i="19"/>
  <c r="J92" i="19"/>
  <c r="J93" i="19"/>
  <c r="J94" i="19"/>
  <c r="J95" i="19"/>
  <c r="J96" i="19"/>
  <c r="J97" i="19"/>
  <c r="J98" i="19"/>
  <c r="J99" i="19"/>
  <c r="J100" i="19"/>
  <c r="J101" i="19"/>
  <c r="J102" i="19"/>
  <c r="J103" i="19"/>
  <c r="J104" i="19"/>
  <c r="J105" i="19"/>
  <c r="J106" i="19"/>
  <c r="J107" i="19"/>
  <c r="J108" i="19"/>
  <c r="J109" i="19"/>
  <c r="J110" i="19"/>
  <c r="J111" i="19"/>
  <c r="J112" i="19"/>
  <c r="J113" i="19"/>
  <c r="J114" i="19"/>
  <c r="J115" i="19"/>
  <c r="J116" i="19"/>
  <c r="J117" i="19"/>
  <c r="J118" i="19"/>
  <c r="J119" i="19"/>
  <c r="J120" i="19"/>
  <c r="J121" i="19"/>
  <c r="J122" i="19"/>
  <c r="J123" i="19"/>
  <c r="J124" i="19"/>
  <c r="J125" i="19"/>
  <c r="J126" i="19"/>
  <c r="J127" i="19"/>
  <c r="J128" i="19"/>
  <c r="J129" i="19"/>
  <c r="J130" i="19"/>
  <c r="J131" i="19"/>
  <c r="J132" i="19"/>
  <c r="J133" i="19"/>
  <c r="J134" i="19"/>
  <c r="J135" i="19"/>
  <c r="J136" i="19"/>
  <c r="J137" i="19"/>
  <c r="J138" i="19"/>
  <c r="J139" i="19"/>
  <c r="J140" i="19"/>
  <c r="J141" i="19"/>
  <c r="J142" i="19"/>
  <c r="J143" i="19"/>
  <c r="J144" i="19"/>
  <c r="J145" i="19"/>
  <c r="J146" i="19"/>
  <c r="J147" i="19"/>
  <c r="J148" i="19"/>
  <c r="J149" i="19"/>
  <c r="J150" i="19"/>
  <c r="J151" i="19"/>
  <c r="J152" i="19"/>
  <c r="J153" i="19"/>
  <c r="J154" i="19"/>
  <c r="J155" i="19"/>
  <c r="J156" i="19"/>
  <c r="J157" i="19"/>
  <c r="J158" i="19"/>
  <c r="J159" i="19"/>
  <c r="J160" i="19"/>
  <c r="J161" i="19"/>
  <c r="J162" i="19"/>
  <c r="J163" i="19"/>
  <c r="J164" i="19"/>
  <c r="J165" i="19"/>
  <c r="J166" i="19"/>
  <c r="J167" i="19"/>
  <c r="J168" i="19"/>
  <c r="J169" i="19"/>
  <c r="J170" i="19"/>
  <c r="J171" i="19"/>
  <c r="J172" i="19"/>
  <c r="J173" i="19"/>
  <c r="J174" i="19"/>
  <c r="J175" i="19"/>
  <c r="J176" i="19"/>
  <c r="J177" i="19"/>
  <c r="J178" i="19"/>
  <c r="J179" i="19"/>
  <c r="J180" i="19"/>
  <c r="J181" i="19"/>
  <c r="J182" i="19"/>
  <c r="J183" i="19"/>
  <c r="J184" i="19"/>
  <c r="J185" i="19"/>
  <c r="J186" i="19"/>
  <c r="J187" i="19"/>
  <c r="J188" i="19"/>
  <c r="J189" i="19"/>
  <c r="J190" i="19"/>
  <c r="J191" i="19"/>
  <c r="J192" i="19"/>
  <c r="J193" i="19"/>
  <c r="J194" i="19"/>
  <c r="J195" i="19"/>
  <c r="J196" i="19"/>
  <c r="J197" i="19"/>
  <c r="J198" i="19"/>
  <c r="J199" i="19"/>
  <c r="J200" i="19"/>
  <c r="J201" i="19"/>
  <c r="J202" i="19"/>
  <c r="J203" i="19"/>
  <c r="J204" i="19"/>
  <c r="J205" i="19"/>
  <c r="J206" i="19"/>
  <c r="J207" i="19"/>
  <c r="J208" i="19"/>
  <c r="J209" i="19"/>
  <c r="J210" i="19"/>
  <c r="J211" i="19"/>
  <c r="J212" i="19"/>
  <c r="J213" i="19"/>
  <c r="J214" i="19"/>
  <c r="J215" i="19"/>
  <c r="J216" i="19"/>
  <c r="J217" i="19"/>
  <c r="J218" i="19"/>
  <c r="J219" i="19"/>
  <c r="J220" i="19"/>
  <c r="J221" i="19"/>
  <c r="J222" i="19"/>
  <c r="J223" i="19"/>
  <c r="J224" i="19"/>
  <c r="J225" i="19"/>
  <c r="J226" i="19"/>
  <c r="J227" i="19"/>
  <c r="J228" i="19"/>
  <c r="J229" i="19"/>
  <c r="J230" i="19"/>
  <c r="J231" i="19"/>
  <c r="J232" i="19"/>
  <c r="J233" i="19"/>
  <c r="J234" i="19"/>
  <c r="J235" i="19"/>
  <c r="J236" i="19"/>
  <c r="J237" i="19"/>
  <c r="J238" i="19"/>
  <c r="J239" i="19"/>
  <c r="J240" i="19"/>
  <c r="J241" i="19"/>
  <c r="J242" i="19"/>
  <c r="J243" i="19"/>
  <c r="J244" i="19"/>
  <c r="J245" i="19"/>
  <c r="J246" i="19"/>
  <c r="J247" i="19"/>
  <c r="J248" i="19"/>
  <c r="J249" i="19"/>
  <c r="J250" i="19"/>
  <c r="J251" i="19"/>
  <c r="J252" i="19"/>
  <c r="J253" i="19"/>
  <c r="J254" i="19"/>
  <c r="J255" i="19"/>
  <c r="J256" i="19"/>
  <c r="J257" i="19"/>
  <c r="J258" i="19"/>
  <c r="J259" i="19"/>
  <c r="J260" i="19"/>
  <c r="J261" i="19"/>
  <c r="J262" i="19"/>
  <c r="J263" i="19"/>
  <c r="J264" i="19"/>
  <c r="J265" i="19"/>
  <c r="J266" i="19"/>
  <c r="J267" i="19"/>
  <c r="J268" i="19"/>
  <c r="J269" i="19"/>
  <c r="J270" i="19"/>
  <c r="J271" i="19"/>
  <c r="J272" i="19"/>
  <c r="J273" i="19"/>
  <c r="J274" i="19"/>
  <c r="J275" i="19"/>
  <c r="J276" i="19"/>
  <c r="J277" i="19"/>
  <c r="J278" i="19"/>
  <c r="J279" i="19"/>
  <c r="J280" i="19"/>
  <c r="J281" i="19"/>
  <c r="J282" i="19"/>
  <c r="J283" i="19"/>
  <c r="J284" i="19"/>
  <c r="J285" i="19"/>
  <c r="J286" i="19"/>
  <c r="J287" i="19"/>
  <c r="J288" i="19"/>
  <c r="J289" i="19"/>
  <c r="J290" i="19"/>
  <c r="J291" i="19"/>
  <c r="J292" i="19"/>
  <c r="J293" i="19"/>
  <c r="J294" i="19"/>
  <c r="J295" i="19"/>
  <c r="J296" i="19"/>
  <c r="J297" i="19"/>
  <c r="J298" i="19"/>
  <c r="J299" i="19"/>
  <c r="J300" i="19"/>
  <c r="J301" i="19"/>
  <c r="J302" i="19"/>
  <c r="J303" i="19"/>
  <c r="J304" i="19"/>
  <c r="J305" i="19"/>
  <c r="J306" i="19"/>
  <c r="J307" i="19"/>
  <c r="J308" i="19"/>
  <c r="J309" i="19"/>
  <c r="J310" i="19"/>
  <c r="K17" i="19"/>
  <c r="J311" i="19"/>
  <c r="J312" i="19"/>
  <c r="J313" i="19"/>
  <c r="J314" i="19"/>
  <c r="J315" i="19"/>
  <c r="J316" i="19"/>
  <c r="J317" i="19"/>
  <c r="J318" i="19"/>
  <c r="J319" i="19"/>
  <c r="J320" i="19"/>
  <c r="J321" i="19"/>
  <c r="J322" i="19"/>
  <c r="J323" i="19"/>
  <c r="J324" i="19"/>
  <c r="J325" i="19"/>
  <c r="J326" i="19"/>
  <c r="J327" i="19"/>
  <c r="J328" i="19"/>
  <c r="J329" i="19"/>
  <c r="J330" i="19"/>
  <c r="J331" i="19"/>
  <c r="J332" i="19"/>
  <c r="J333" i="19"/>
  <c r="J334" i="19"/>
  <c r="J335" i="19"/>
  <c r="J336" i="19"/>
  <c r="J337" i="19"/>
  <c r="J338" i="19"/>
  <c r="J339" i="19"/>
  <c r="J340" i="19"/>
  <c r="J341" i="19"/>
  <c r="J342" i="19"/>
  <c r="J343" i="19"/>
  <c r="J344" i="19"/>
  <c r="J345" i="19"/>
  <c r="J346" i="19"/>
  <c r="J347" i="19"/>
  <c r="J348" i="19"/>
  <c r="J349" i="19"/>
  <c r="J350" i="19"/>
  <c r="J351" i="19"/>
  <c r="J352" i="19"/>
  <c r="J353" i="19"/>
  <c r="J354" i="19"/>
  <c r="J355" i="19"/>
  <c r="J356" i="19"/>
  <c r="J357" i="19"/>
  <c r="J358" i="19"/>
  <c r="J359" i="19"/>
  <c r="J360" i="19"/>
  <c r="J361" i="19"/>
  <c r="J362" i="19"/>
  <c r="J363" i="19"/>
  <c r="J364" i="19"/>
  <c r="J365" i="19"/>
  <c r="J366" i="19"/>
  <c r="J367" i="19"/>
  <c r="J368" i="19"/>
  <c r="J369" i="19"/>
  <c r="J370" i="19"/>
  <c r="J371" i="19"/>
  <c r="J372" i="19"/>
  <c r="J373" i="19"/>
  <c r="J374" i="19"/>
  <c r="J375" i="19"/>
  <c r="J376" i="19"/>
  <c r="J377" i="19"/>
  <c r="J378" i="19"/>
  <c r="J379" i="19"/>
  <c r="J380" i="19"/>
  <c r="J381" i="19"/>
  <c r="J382" i="19"/>
  <c r="J383" i="19"/>
  <c r="J384" i="19"/>
  <c r="J385" i="19"/>
  <c r="J386" i="19"/>
  <c r="J387" i="19"/>
  <c r="J388" i="19"/>
  <c r="J389" i="19"/>
  <c r="J390" i="19"/>
  <c r="J391" i="19"/>
  <c r="J392" i="19"/>
  <c r="J393" i="19"/>
  <c r="J394" i="19"/>
  <c r="J395" i="19"/>
  <c r="J396" i="19"/>
  <c r="J397" i="19"/>
  <c r="J398" i="19"/>
  <c r="J399" i="19"/>
  <c r="J400" i="19"/>
  <c r="J401" i="19"/>
  <c r="J402" i="19"/>
  <c r="J403" i="19"/>
  <c r="J404" i="19"/>
  <c r="J405" i="19"/>
  <c r="J406" i="19"/>
  <c r="J407" i="19"/>
  <c r="J408" i="19"/>
  <c r="J409" i="19"/>
  <c r="J410" i="19"/>
  <c r="K18" i="19"/>
  <c r="K114" i="19"/>
  <c r="K19" i="19"/>
  <c r="K20" i="19"/>
  <c r="K21" i="19"/>
  <c r="K22" i="19"/>
  <c r="K311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K76" i="19"/>
  <c r="K77" i="19"/>
  <c r="K78" i="19"/>
  <c r="K79" i="19"/>
  <c r="K80" i="19"/>
  <c r="K81" i="19"/>
  <c r="K82" i="19"/>
  <c r="K83" i="19"/>
  <c r="K84" i="19"/>
  <c r="K85" i="19"/>
  <c r="K86" i="19"/>
  <c r="K87" i="19"/>
  <c r="K88" i="19"/>
  <c r="K89" i="19"/>
  <c r="K90" i="19"/>
  <c r="K91" i="19"/>
  <c r="K9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111" i="19"/>
  <c r="K112" i="19"/>
  <c r="K113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K127" i="19"/>
  <c r="K128" i="19"/>
  <c r="K129" i="19"/>
  <c r="K130" i="19"/>
  <c r="K131" i="19"/>
  <c r="K132" i="19"/>
  <c r="K133" i="19"/>
  <c r="K134" i="19"/>
  <c r="K135" i="19"/>
  <c r="K136" i="19"/>
  <c r="K137" i="19"/>
  <c r="K138" i="19"/>
  <c r="K139" i="19"/>
  <c r="K140" i="19"/>
  <c r="K141" i="19"/>
  <c r="K142" i="19"/>
  <c r="K143" i="19"/>
  <c r="K144" i="19"/>
  <c r="K145" i="19"/>
  <c r="K146" i="19"/>
  <c r="K147" i="19"/>
  <c r="K148" i="19"/>
  <c r="K149" i="19"/>
  <c r="K150" i="19"/>
  <c r="K151" i="19"/>
  <c r="K152" i="19"/>
  <c r="K153" i="19"/>
  <c r="K154" i="19"/>
  <c r="K155" i="19"/>
  <c r="K156" i="19"/>
  <c r="K157" i="19"/>
  <c r="K158" i="19"/>
  <c r="K159" i="19"/>
  <c r="K160" i="19"/>
  <c r="K161" i="19"/>
  <c r="K162" i="19"/>
  <c r="K163" i="19"/>
  <c r="K164" i="19"/>
  <c r="K165" i="19"/>
  <c r="K166" i="19"/>
  <c r="K167" i="19"/>
  <c r="K168" i="19"/>
  <c r="K169" i="19"/>
  <c r="K170" i="19"/>
  <c r="K171" i="19"/>
  <c r="K172" i="19"/>
  <c r="K173" i="19"/>
  <c r="K174" i="19"/>
  <c r="K175" i="19"/>
  <c r="K176" i="19"/>
  <c r="K177" i="19"/>
  <c r="K178" i="19"/>
  <c r="K179" i="19"/>
  <c r="K180" i="19"/>
  <c r="K181" i="19"/>
  <c r="K182" i="19"/>
  <c r="K183" i="19"/>
  <c r="K184" i="19"/>
  <c r="K185" i="19"/>
  <c r="K186" i="19"/>
  <c r="K187" i="19"/>
  <c r="K188" i="19"/>
  <c r="K189" i="19"/>
  <c r="K190" i="19"/>
  <c r="K191" i="19"/>
  <c r="K192" i="19"/>
  <c r="K193" i="19"/>
  <c r="K194" i="19"/>
  <c r="K195" i="19"/>
  <c r="K196" i="19"/>
  <c r="K197" i="19"/>
  <c r="K198" i="19"/>
  <c r="K199" i="19"/>
  <c r="K200" i="19"/>
  <c r="K201" i="19"/>
  <c r="K202" i="19"/>
  <c r="K203" i="19"/>
  <c r="K204" i="19"/>
  <c r="K205" i="19"/>
  <c r="K206" i="19"/>
  <c r="K207" i="19"/>
  <c r="K208" i="19"/>
  <c r="K209" i="19"/>
  <c r="K210" i="19"/>
  <c r="K211" i="19"/>
  <c r="K212" i="19"/>
  <c r="K213" i="19"/>
  <c r="K214" i="19"/>
  <c r="K215" i="19"/>
  <c r="K216" i="19"/>
  <c r="K217" i="19"/>
  <c r="K218" i="19"/>
  <c r="K219" i="19"/>
  <c r="K220" i="19"/>
  <c r="K221" i="19"/>
  <c r="K222" i="19"/>
  <c r="K223" i="19"/>
  <c r="K224" i="19"/>
  <c r="K225" i="19"/>
  <c r="K226" i="19"/>
  <c r="K227" i="19"/>
  <c r="K228" i="19"/>
  <c r="K229" i="19"/>
  <c r="K230" i="19"/>
  <c r="K231" i="19"/>
  <c r="K232" i="19"/>
  <c r="K233" i="19"/>
  <c r="K234" i="19"/>
  <c r="K235" i="19"/>
  <c r="K236" i="19"/>
  <c r="K237" i="19"/>
  <c r="K238" i="19"/>
  <c r="K239" i="19"/>
  <c r="K240" i="19"/>
  <c r="K241" i="19"/>
  <c r="K242" i="19"/>
  <c r="K243" i="19"/>
  <c r="K244" i="19"/>
  <c r="K245" i="19"/>
  <c r="K246" i="19"/>
  <c r="K247" i="19"/>
  <c r="K248" i="19"/>
  <c r="K249" i="19"/>
  <c r="K250" i="19"/>
  <c r="K251" i="19"/>
  <c r="K252" i="19"/>
  <c r="K253" i="19"/>
  <c r="K254" i="19"/>
  <c r="K255" i="19"/>
  <c r="K256" i="19"/>
  <c r="K257" i="19"/>
  <c r="K258" i="19"/>
  <c r="K259" i="19"/>
  <c r="K260" i="19"/>
  <c r="K261" i="19"/>
  <c r="K262" i="19"/>
  <c r="K263" i="19"/>
  <c r="K264" i="19"/>
  <c r="K265" i="19"/>
  <c r="K266" i="19"/>
  <c r="K267" i="19"/>
  <c r="K268" i="19"/>
  <c r="K269" i="19"/>
  <c r="K270" i="19"/>
  <c r="K271" i="19"/>
  <c r="K272" i="19"/>
  <c r="K273" i="19"/>
  <c r="K274" i="19"/>
  <c r="K275" i="19"/>
  <c r="K276" i="19"/>
  <c r="K277" i="19"/>
  <c r="K278" i="19"/>
  <c r="K279" i="19"/>
  <c r="K280" i="19"/>
  <c r="K281" i="19"/>
  <c r="K282" i="19"/>
  <c r="K283" i="19"/>
  <c r="K284" i="19"/>
  <c r="K285" i="19"/>
  <c r="K286" i="19"/>
  <c r="K287" i="19"/>
  <c r="K288" i="19"/>
  <c r="K289" i="19"/>
  <c r="K290" i="19"/>
  <c r="K291" i="19"/>
  <c r="K292" i="19"/>
  <c r="K293" i="19"/>
  <c r="K294" i="19"/>
  <c r="K295" i="19"/>
  <c r="K296" i="19"/>
  <c r="K297" i="19"/>
  <c r="K298" i="19"/>
  <c r="K299" i="19"/>
  <c r="K300" i="19"/>
  <c r="K301" i="19"/>
  <c r="K302" i="19"/>
  <c r="K303" i="19"/>
  <c r="K304" i="19"/>
  <c r="K305" i="19"/>
  <c r="K306" i="19"/>
  <c r="K307" i="19"/>
  <c r="K308" i="19"/>
  <c r="K309" i="19"/>
  <c r="K310" i="19"/>
  <c r="K312" i="19"/>
  <c r="K313" i="19"/>
  <c r="K314" i="19"/>
  <c r="K315" i="19"/>
  <c r="K316" i="19"/>
  <c r="K317" i="19"/>
  <c r="K318" i="19"/>
  <c r="K319" i="19"/>
  <c r="K320" i="19"/>
  <c r="K321" i="19"/>
  <c r="K322" i="19"/>
  <c r="K323" i="19"/>
  <c r="K324" i="19"/>
  <c r="K325" i="19"/>
  <c r="K326" i="19"/>
  <c r="K327" i="19"/>
  <c r="K328" i="19"/>
  <c r="K329" i="19"/>
  <c r="K330" i="19"/>
  <c r="K331" i="19"/>
  <c r="K332" i="19"/>
  <c r="K333" i="19"/>
  <c r="K334" i="19"/>
  <c r="K335" i="19"/>
  <c r="K336" i="19"/>
  <c r="K337" i="19"/>
  <c r="K338" i="19"/>
  <c r="K339" i="19"/>
  <c r="K340" i="19"/>
  <c r="K341" i="19"/>
  <c r="K342" i="19"/>
  <c r="K343" i="19"/>
  <c r="K344" i="19"/>
  <c r="K345" i="19"/>
  <c r="K346" i="19"/>
  <c r="K347" i="19"/>
  <c r="K348" i="19"/>
  <c r="K349" i="19"/>
  <c r="K350" i="19"/>
  <c r="K351" i="19"/>
  <c r="K352" i="19"/>
  <c r="K353" i="19"/>
  <c r="K354" i="19"/>
  <c r="K355" i="19"/>
  <c r="K356" i="19"/>
  <c r="K357" i="19"/>
  <c r="K358" i="19"/>
  <c r="K359" i="19"/>
  <c r="K360" i="19"/>
  <c r="K361" i="19"/>
  <c r="K362" i="19"/>
  <c r="K363" i="19"/>
  <c r="K364" i="19"/>
  <c r="K365" i="19"/>
  <c r="K366" i="19"/>
  <c r="K367" i="19"/>
  <c r="K368" i="19"/>
  <c r="K369" i="19"/>
  <c r="K370" i="19"/>
  <c r="K371" i="19"/>
  <c r="K372" i="19"/>
  <c r="K373" i="19"/>
  <c r="K374" i="19"/>
  <c r="K375" i="19"/>
  <c r="K376" i="19"/>
  <c r="K377" i="19"/>
  <c r="K378" i="19"/>
  <c r="K379" i="19"/>
  <c r="K380" i="19"/>
  <c r="K381" i="19"/>
  <c r="K382" i="19"/>
  <c r="K383" i="19"/>
  <c r="K384" i="19"/>
  <c r="K385" i="19"/>
  <c r="K386" i="19"/>
  <c r="K387" i="19"/>
  <c r="K388" i="19"/>
  <c r="K389" i="19"/>
  <c r="K390" i="19"/>
  <c r="K391" i="19"/>
  <c r="K392" i="19"/>
  <c r="K393" i="19"/>
  <c r="K394" i="19"/>
  <c r="K395" i="19"/>
  <c r="K396" i="19"/>
  <c r="K397" i="19"/>
  <c r="K398" i="19"/>
  <c r="K399" i="19"/>
  <c r="K400" i="19"/>
  <c r="K401" i="19"/>
  <c r="K402" i="19"/>
  <c r="K403" i="19"/>
  <c r="K404" i="19"/>
  <c r="K405" i="19"/>
  <c r="K406" i="19"/>
  <c r="K407" i="19"/>
  <c r="K408" i="19"/>
  <c r="K409" i="19"/>
  <c r="K410" i="19"/>
  <c r="F12" i="18"/>
  <c r="F15" i="18"/>
  <c r="F14" i="18"/>
  <c r="E14" i="18" s="1"/>
  <c r="F11" i="18"/>
  <c r="F10" i="18"/>
  <c r="G27" i="18"/>
  <c r="E27" i="18"/>
  <c r="G26" i="18"/>
  <c r="E26" i="18"/>
  <c r="E10" i="18"/>
  <c r="N10" i="18" s="1"/>
  <c r="J10" i="18"/>
  <c r="K10" i="18"/>
  <c r="E15" i="18"/>
  <c r="M11" i="18" s="1"/>
  <c r="E11" i="18"/>
  <c r="O10" i="18" s="1"/>
  <c r="E12" i="18"/>
  <c r="P10" i="18" s="1"/>
  <c r="J11" i="18"/>
  <c r="K11" i="18"/>
  <c r="P11" i="18"/>
  <c r="J12" i="18"/>
  <c r="K12" i="18"/>
  <c r="J13" i="18"/>
  <c r="K13" i="18"/>
  <c r="J14" i="18"/>
  <c r="K14" i="18"/>
  <c r="J15" i="18"/>
  <c r="K15" i="18"/>
  <c r="J16" i="18"/>
  <c r="K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46" i="18"/>
  <c r="J47" i="18"/>
  <c r="J48" i="18"/>
  <c r="J49" i="18"/>
  <c r="J50" i="18"/>
  <c r="J51" i="18"/>
  <c r="J52" i="18"/>
  <c r="J53" i="18"/>
  <c r="J54" i="18"/>
  <c r="J55" i="18"/>
  <c r="J56" i="18"/>
  <c r="J57" i="18"/>
  <c r="J58" i="18"/>
  <c r="J59" i="18"/>
  <c r="J60" i="18"/>
  <c r="J61" i="18"/>
  <c r="J62" i="18"/>
  <c r="J63" i="18"/>
  <c r="J64" i="18"/>
  <c r="J65" i="18"/>
  <c r="J66" i="18"/>
  <c r="J67" i="18"/>
  <c r="J68" i="18"/>
  <c r="J69" i="18"/>
  <c r="J70" i="18"/>
  <c r="J71" i="18"/>
  <c r="J72" i="18"/>
  <c r="J73" i="18"/>
  <c r="J74" i="18"/>
  <c r="J75" i="18"/>
  <c r="J76" i="18"/>
  <c r="J77" i="18"/>
  <c r="J78" i="18"/>
  <c r="J79" i="18"/>
  <c r="J80" i="18"/>
  <c r="J81" i="18"/>
  <c r="J82" i="18"/>
  <c r="J83" i="18"/>
  <c r="J84" i="18"/>
  <c r="J85" i="18"/>
  <c r="J86" i="18"/>
  <c r="J87" i="18"/>
  <c r="J88" i="18"/>
  <c r="J89" i="18"/>
  <c r="J90" i="18"/>
  <c r="J91" i="18"/>
  <c r="J92" i="18"/>
  <c r="J93" i="18"/>
  <c r="J94" i="18"/>
  <c r="J95" i="18"/>
  <c r="J96" i="18"/>
  <c r="J97" i="18"/>
  <c r="J98" i="18"/>
  <c r="J99" i="18"/>
  <c r="J100" i="18"/>
  <c r="J101" i="18"/>
  <c r="J102" i="18"/>
  <c r="J103" i="18"/>
  <c r="J104" i="18"/>
  <c r="J105" i="18"/>
  <c r="J106" i="18"/>
  <c r="J107" i="18"/>
  <c r="J108" i="18"/>
  <c r="J109" i="18"/>
  <c r="J110" i="18"/>
  <c r="J111" i="18"/>
  <c r="J112" i="18"/>
  <c r="J113" i="18"/>
  <c r="J114" i="18"/>
  <c r="J115" i="18"/>
  <c r="J116" i="18"/>
  <c r="J117" i="18"/>
  <c r="J118" i="18"/>
  <c r="J119" i="18"/>
  <c r="J120" i="18"/>
  <c r="J121" i="18"/>
  <c r="J122" i="18"/>
  <c r="J123" i="18"/>
  <c r="J124" i="18"/>
  <c r="J125" i="18"/>
  <c r="J126" i="18"/>
  <c r="J127" i="18"/>
  <c r="J128" i="18"/>
  <c r="J129" i="18"/>
  <c r="J130" i="18"/>
  <c r="J131" i="18"/>
  <c r="J132" i="18"/>
  <c r="J133" i="18"/>
  <c r="J134" i="18"/>
  <c r="J135" i="18"/>
  <c r="J136" i="18"/>
  <c r="J137" i="18"/>
  <c r="J138" i="18"/>
  <c r="J139" i="18"/>
  <c r="J140" i="18"/>
  <c r="J141" i="18"/>
  <c r="J142" i="18"/>
  <c r="J143" i="18"/>
  <c r="J144" i="18"/>
  <c r="J145" i="18"/>
  <c r="J146" i="18"/>
  <c r="J147" i="18"/>
  <c r="J148" i="18"/>
  <c r="J149" i="18"/>
  <c r="J150" i="18"/>
  <c r="J151" i="18"/>
  <c r="J152" i="18"/>
  <c r="J153" i="18"/>
  <c r="J154" i="18"/>
  <c r="J155" i="18"/>
  <c r="J156" i="18"/>
  <c r="J157" i="18"/>
  <c r="J158" i="18"/>
  <c r="J159" i="18"/>
  <c r="J160" i="18"/>
  <c r="J161" i="18"/>
  <c r="J162" i="18"/>
  <c r="J163" i="18"/>
  <c r="J164" i="18"/>
  <c r="J165" i="18"/>
  <c r="J166" i="18"/>
  <c r="J167" i="18"/>
  <c r="J168" i="18"/>
  <c r="J169" i="18"/>
  <c r="J170" i="18"/>
  <c r="J171" i="18"/>
  <c r="J172" i="18"/>
  <c r="J173" i="18"/>
  <c r="J174" i="18"/>
  <c r="J175" i="18"/>
  <c r="J176" i="18"/>
  <c r="J177" i="18"/>
  <c r="J178" i="18"/>
  <c r="J179" i="18"/>
  <c r="J180" i="18"/>
  <c r="J181" i="18"/>
  <c r="J182" i="18"/>
  <c r="J183" i="18"/>
  <c r="J184" i="18"/>
  <c r="J185" i="18"/>
  <c r="J186" i="18"/>
  <c r="J187" i="18"/>
  <c r="J188" i="18"/>
  <c r="J189" i="18"/>
  <c r="J190" i="18"/>
  <c r="J191" i="18"/>
  <c r="J192" i="18"/>
  <c r="J193" i="18"/>
  <c r="J194" i="18"/>
  <c r="J195" i="18"/>
  <c r="J196" i="18"/>
  <c r="J197" i="18"/>
  <c r="J198" i="18"/>
  <c r="J199" i="18"/>
  <c r="J200" i="18"/>
  <c r="J201" i="18"/>
  <c r="J202" i="18"/>
  <c r="J203" i="18"/>
  <c r="J204" i="18"/>
  <c r="J205" i="18"/>
  <c r="J206" i="18"/>
  <c r="J207" i="18"/>
  <c r="J208" i="18"/>
  <c r="J209" i="18"/>
  <c r="J210" i="18"/>
  <c r="J211" i="18"/>
  <c r="J212" i="18"/>
  <c r="J213" i="18"/>
  <c r="J214" i="18"/>
  <c r="J215" i="18"/>
  <c r="J216" i="18"/>
  <c r="J217" i="18"/>
  <c r="J218" i="18"/>
  <c r="J219" i="18"/>
  <c r="J220" i="18"/>
  <c r="J221" i="18"/>
  <c r="J222" i="18"/>
  <c r="J223" i="18"/>
  <c r="J224" i="18"/>
  <c r="J225" i="18"/>
  <c r="J226" i="18"/>
  <c r="J227" i="18"/>
  <c r="J228" i="18"/>
  <c r="J229" i="18"/>
  <c r="J230" i="18"/>
  <c r="J231" i="18"/>
  <c r="J232" i="18"/>
  <c r="J233" i="18"/>
  <c r="J234" i="18"/>
  <c r="J235" i="18"/>
  <c r="J236" i="18"/>
  <c r="J237" i="18"/>
  <c r="J238" i="18"/>
  <c r="J239" i="18"/>
  <c r="J240" i="18"/>
  <c r="J241" i="18"/>
  <c r="J242" i="18"/>
  <c r="J243" i="18"/>
  <c r="J244" i="18"/>
  <c r="J245" i="18"/>
  <c r="J246" i="18"/>
  <c r="J247" i="18"/>
  <c r="J248" i="18"/>
  <c r="J249" i="18"/>
  <c r="J250" i="18"/>
  <c r="J251" i="18"/>
  <c r="J252" i="18"/>
  <c r="J253" i="18"/>
  <c r="J254" i="18"/>
  <c r="J255" i="18"/>
  <c r="J256" i="18"/>
  <c r="J257" i="18"/>
  <c r="J258" i="18"/>
  <c r="J259" i="18"/>
  <c r="J260" i="18"/>
  <c r="J261" i="18"/>
  <c r="J262" i="18"/>
  <c r="J263" i="18"/>
  <c r="J264" i="18"/>
  <c r="J265" i="18"/>
  <c r="J266" i="18"/>
  <c r="J267" i="18"/>
  <c r="J268" i="18"/>
  <c r="J269" i="18"/>
  <c r="J270" i="18"/>
  <c r="J271" i="18"/>
  <c r="J272" i="18"/>
  <c r="J273" i="18"/>
  <c r="J274" i="18"/>
  <c r="J275" i="18"/>
  <c r="J276" i="18"/>
  <c r="J277" i="18"/>
  <c r="J278" i="18"/>
  <c r="J279" i="18"/>
  <c r="J280" i="18"/>
  <c r="J281" i="18"/>
  <c r="J282" i="18"/>
  <c r="J283" i="18"/>
  <c r="J284" i="18"/>
  <c r="J285" i="18"/>
  <c r="J286" i="18"/>
  <c r="J287" i="18"/>
  <c r="J288" i="18"/>
  <c r="J289" i="18"/>
  <c r="J290" i="18"/>
  <c r="J291" i="18"/>
  <c r="J292" i="18"/>
  <c r="J293" i="18"/>
  <c r="J294" i="18"/>
  <c r="J295" i="18"/>
  <c r="J296" i="18"/>
  <c r="J297" i="18"/>
  <c r="J298" i="18"/>
  <c r="J299" i="18"/>
  <c r="J300" i="18"/>
  <c r="J301" i="18"/>
  <c r="J302" i="18"/>
  <c r="J303" i="18"/>
  <c r="J304" i="18"/>
  <c r="J305" i="18"/>
  <c r="J306" i="18"/>
  <c r="J307" i="18"/>
  <c r="J308" i="18"/>
  <c r="J309" i="18"/>
  <c r="J310" i="18"/>
  <c r="K17" i="18"/>
  <c r="J311" i="18"/>
  <c r="J312" i="18"/>
  <c r="J313" i="18"/>
  <c r="J314" i="18"/>
  <c r="J315" i="18"/>
  <c r="J316" i="18"/>
  <c r="J317" i="18"/>
  <c r="J318" i="18"/>
  <c r="J319" i="18"/>
  <c r="J320" i="18"/>
  <c r="J321" i="18"/>
  <c r="J322" i="18"/>
  <c r="J323" i="18"/>
  <c r="J324" i="18"/>
  <c r="J325" i="18"/>
  <c r="J326" i="18"/>
  <c r="J327" i="18"/>
  <c r="J328" i="18"/>
  <c r="J329" i="18"/>
  <c r="J330" i="18"/>
  <c r="J331" i="18"/>
  <c r="J332" i="18"/>
  <c r="J333" i="18"/>
  <c r="J334" i="18"/>
  <c r="J335" i="18"/>
  <c r="J336" i="18"/>
  <c r="J337" i="18"/>
  <c r="J338" i="18"/>
  <c r="J339" i="18"/>
  <c r="J340" i="18"/>
  <c r="J341" i="18"/>
  <c r="J342" i="18"/>
  <c r="J343" i="18"/>
  <c r="J344" i="18"/>
  <c r="J345" i="18"/>
  <c r="J346" i="18"/>
  <c r="J347" i="18"/>
  <c r="J348" i="18"/>
  <c r="J349" i="18"/>
  <c r="J350" i="18"/>
  <c r="J351" i="18"/>
  <c r="J352" i="18"/>
  <c r="J353" i="18"/>
  <c r="J354" i="18"/>
  <c r="J355" i="18"/>
  <c r="J356" i="18"/>
  <c r="J357" i="18"/>
  <c r="J358" i="18"/>
  <c r="J359" i="18"/>
  <c r="J360" i="18"/>
  <c r="J361" i="18"/>
  <c r="J362" i="18"/>
  <c r="J363" i="18"/>
  <c r="J364" i="18"/>
  <c r="J365" i="18"/>
  <c r="J366" i="18"/>
  <c r="J367" i="18"/>
  <c r="J368" i="18"/>
  <c r="J369" i="18"/>
  <c r="J370" i="18"/>
  <c r="J371" i="18"/>
  <c r="J372" i="18"/>
  <c r="J373" i="18"/>
  <c r="J374" i="18"/>
  <c r="J375" i="18"/>
  <c r="J376" i="18"/>
  <c r="J377" i="18"/>
  <c r="J378" i="18"/>
  <c r="J379" i="18"/>
  <c r="J380" i="18"/>
  <c r="J381" i="18"/>
  <c r="J382" i="18"/>
  <c r="J383" i="18"/>
  <c r="J384" i="18"/>
  <c r="J385" i="18"/>
  <c r="J386" i="18"/>
  <c r="J387" i="18"/>
  <c r="J388" i="18"/>
  <c r="J389" i="18"/>
  <c r="J390" i="18"/>
  <c r="J391" i="18"/>
  <c r="J392" i="18"/>
  <c r="J393" i="18"/>
  <c r="J394" i="18"/>
  <c r="J395" i="18"/>
  <c r="J396" i="18"/>
  <c r="J397" i="18"/>
  <c r="J398" i="18"/>
  <c r="J399" i="18"/>
  <c r="J400" i="18"/>
  <c r="J401" i="18"/>
  <c r="J402" i="18"/>
  <c r="J403" i="18"/>
  <c r="J404" i="18"/>
  <c r="J405" i="18"/>
  <c r="J406" i="18"/>
  <c r="J407" i="18"/>
  <c r="J408" i="18"/>
  <c r="J409" i="18"/>
  <c r="J410" i="18"/>
  <c r="K18" i="18"/>
  <c r="K120" i="18"/>
  <c r="K19" i="18"/>
  <c r="K20" i="18"/>
  <c r="K21" i="18"/>
  <c r="K22" i="18"/>
  <c r="K311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3" i="18"/>
  <c r="K74" i="18"/>
  <c r="K75" i="18"/>
  <c r="K76" i="18"/>
  <c r="K77" i="18"/>
  <c r="K78" i="18"/>
  <c r="K79" i="18"/>
  <c r="K80" i="18"/>
  <c r="K81" i="18"/>
  <c r="K82" i="18"/>
  <c r="K83" i="18"/>
  <c r="K84" i="18"/>
  <c r="K85" i="18"/>
  <c r="K86" i="18"/>
  <c r="K87" i="18"/>
  <c r="K88" i="18"/>
  <c r="K89" i="18"/>
  <c r="K90" i="18"/>
  <c r="K91" i="18"/>
  <c r="K92" i="18"/>
  <c r="K93" i="18"/>
  <c r="K94" i="18"/>
  <c r="K95" i="18"/>
  <c r="K96" i="18"/>
  <c r="K97" i="18"/>
  <c r="K98" i="18"/>
  <c r="K99" i="18"/>
  <c r="K100" i="18"/>
  <c r="K101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4" i="18"/>
  <c r="K115" i="18"/>
  <c r="K116" i="18"/>
  <c r="K117" i="18"/>
  <c r="K118" i="18"/>
  <c r="K119" i="18"/>
  <c r="K121" i="18"/>
  <c r="K122" i="18"/>
  <c r="K123" i="18"/>
  <c r="K124" i="18"/>
  <c r="K125" i="18"/>
  <c r="K126" i="18"/>
  <c r="K127" i="18"/>
  <c r="K128" i="18"/>
  <c r="K129" i="18"/>
  <c r="K130" i="18"/>
  <c r="K131" i="18"/>
  <c r="K132" i="18"/>
  <c r="K133" i="18"/>
  <c r="K134" i="18"/>
  <c r="K135" i="18"/>
  <c r="K136" i="18"/>
  <c r="K137" i="18"/>
  <c r="K138" i="18"/>
  <c r="K139" i="18"/>
  <c r="K140" i="18"/>
  <c r="K141" i="18"/>
  <c r="K142" i="18"/>
  <c r="K143" i="18"/>
  <c r="K144" i="18"/>
  <c r="K145" i="18"/>
  <c r="K146" i="18"/>
  <c r="K147" i="18"/>
  <c r="K148" i="18"/>
  <c r="K149" i="18"/>
  <c r="K150" i="18"/>
  <c r="K151" i="18"/>
  <c r="K152" i="18"/>
  <c r="K153" i="18"/>
  <c r="K154" i="18"/>
  <c r="K155" i="18"/>
  <c r="K156" i="18"/>
  <c r="K157" i="18"/>
  <c r="K158" i="18"/>
  <c r="K159" i="18"/>
  <c r="K160" i="18"/>
  <c r="K161" i="18"/>
  <c r="K162" i="18"/>
  <c r="K163" i="18"/>
  <c r="K164" i="18"/>
  <c r="K165" i="18"/>
  <c r="K166" i="18"/>
  <c r="K167" i="18"/>
  <c r="K168" i="18"/>
  <c r="K169" i="18"/>
  <c r="K170" i="18"/>
  <c r="K171" i="18"/>
  <c r="K172" i="18"/>
  <c r="K173" i="18"/>
  <c r="K174" i="18"/>
  <c r="K175" i="18"/>
  <c r="K176" i="18"/>
  <c r="K177" i="18"/>
  <c r="K178" i="18"/>
  <c r="K179" i="18"/>
  <c r="K180" i="18"/>
  <c r="K181" i="18"/>
  <c r="K182" i="18"/>
  <c r="K183" i="18"/>
  <c r="K184" i="18"/>
  <c r="K185" i="18"/>
  <c r="K186" i="18"/>
  <c r="K187" i="18"/>
  <c r="K188" i="18"/>
  <c r="K189" i="18"/>
  <c r="K190" i="18"/>
  <c r="K191" i="18"/>
  <c r="K192" i="18"/>
  <c r="K193" i="18"/>
  <c r="K194" i="18"/>
  <c r="K195" i="18"/>
  <c r="K196" i="18"/>
  <c r="K197" i="18"/>
  <c r="K198" i="18"/>
  <c r="K199" i="18"/>
  <c r="K200" i="18"/>
  <c r="K201" i="18"/>
  <c r="K202" i="18"/>
  <c r="K203" i="18"/>
  <c r="K204" i="18"/>
  <c r="K205" i="18"/>
  <c r="K206" i="18"/>
  <c r="K207" i="18"/>
  <c r="K208" i="18"/>
  <c r="K209" i="18"/>
  <c r="K210" i="18"/>
  <c r="K211" i="18"/>
  <c r="K212" i="18"/>
  <c r="K213" i="18"/>
  <c r="K214" i="18"/>
  <c r="K215" i="18"/>
  <c r="K216" i="18"/>
  <c r="K217" i="18"/>
  <c r="K218" i="18"/>
  <c r="K219" i="18"/>
  <c r="K220" i="18"/>
  <c r="K221" i="18"/>
  <c r="K222" i="18"/>
  <c r="K223" i="18"/>
  <c r="K224" i="18"/>
  <c r="K225" i="18"/>
  <c r="K226" i="18"/>
  <c r="K227" i="18"/>
  <c r="K228" i="18"/>
  <c r="K229" i="18"/>
  <c r="K230" i="18"/>
  <c r="K231" i="18"/>
  <c r="K232" i="18"/>
  <c r="K233" i="18"/>
  <c r="K234" i="18"/>
  <c r="K235" i="18"/>
  <c r="K236" i="18"/>
  <c r="K237" i="18"/>
  <c r="K238" i="18"/>
  <c r="K239" i="18"/>
  <c r="K240" i="18"/>
  <c r="K241" i="18"/>
  <c r="K242" i="18"/>
  <c r="K243" i="18"/>
  <c r="K244" i="18"/>
  <c r="K245" i="18"/>
  <c r="K246" i="18"/>
  <c r="K247" i="18"/>
  <c r="K248" i="18"/>
  <c r="K249" i="18"/>
  <c r="K250" i="18"/>
  <c r="K251" i="18"/>
  <c r="K252" i="18"/>
  <c r="K253" i="18"/>
  <c r="K254" i="18"/>
  <c r="K255" i="18"/>
  <c r="K256" i="18"/>
  <c r="K257" i="18"/>
  <c r="K258" i="18"/>
  <c r="K259" i="18"/>
  <c r="K260" i="18"/>
  <c r="K261" i="18"/>
  <c r="K262" i="18"/>
  <c r="K263" i="18"/>
  <c r="K264" i="18"/>
  <c r="K265" i="18"/>
  <c r="K266" i="18"/>
  <c r="K267" i="18"/>
  <c r="K268" i="18"/>
  <c r="K269" i="18"/>
  <c r="K270" i="18"/>
  <c r="K271" i="18"/>
  <c r="K272" i="18"/>
  <c r="K273" i="18"/>
  <c r="K274" i="18"/>
  <c r="K275" i="18"/>
  <c r="K276" i="18"/>
  <c r="K277" i="18"/>
  <c r="K278" i="18"/>
  <c r="K279" i="18"/>
  <c r="K280" i="18"/>
  <c r="K281" i="18"/>
  <c r="K282" i="18"/>
  <c r="K283" i="18"/>
  <c r="K284" i="18"/>
  <c r="K285" i="18"/>
  <c r="K286" i="18"/>
  <c r="K287" i="18"/>
  <c r="K288" i="18"/>
  <c r="K289" i="18"/>
  <c r="K290" i="18"/>
  <c r="K291" i="18"/>
  <c r="K292" i="18"/>
  <c r="K293" i="18"/>
  <c r="K294" i="18"/>
  <c r="K295" i="18"/>
  <c r="K296" i="18"/>
  <c r="K297" i="18"/>
  <c r="K298" i="18"/>
  <c r="K299" i="18"/>
  <c r="K300" i="18"/>
  <c r="K301" i="18"/>
  <c r="K302" i="18"/>
  <c r="K303" i="18"/>
  <c r="K304" i="18"/>
  <c r="K305" i="18"/>
  <c r="K306" i="18"/>
  <c r="K307" i="18"/>
  <c r="K308" i="18"/>
  <c r="K309" i="18"/>
  <c r="K310" i="18"/>
  <c r="K312" i="18"/>
  <c r="K313" i="18"/>
  <c r="K314" i="18"/>
  <c r="K315" i="18"/>
  <c r="K316" i="18"/>
  <c r="K317" i="18"/>
  <c r="K318" i="18"/>
  <c r="K319" i="18"/>
  <c r="K320" i="18"/>
  <c r="K321" i="18"/>
  <c r="K322" i="18"/>
  <c r="K323" i="18"/>
  <c r="K324" i="18"/>
  <c r="K325" i="18"/>
  <c r="K326" i="18"/>
  <c r="K327" i="18"/>
  <c r="K328" i="18"/>
  <c r="K329" i="18"/>
  <c r="K330" i="18"/>
  <c r="K331" i="18"/>
  <c r="K332" i="18"/>
  <c r="K333" i="18"/>
  <c r="K334" i="18"/>
  <c r="K335" i="18"/>
  <c r="K336" i="18"/>
  <c r="K337" i="18"/>
  <c r="K338" i="18"/>
  <c r="K339" i="18"/>
  <c r="K340" i="18"/>
  <c r="K341" i="18"/>
  <c r="K342" i="18"/>
  <c r="K343" i="18"/>
  <c r="K344" i="18"/>
  <c r="K345" i="18"/>
  <c r="K346" i="18"/>
  <c r="K347" i="18"/>
  <c r="K348" i="18"/>
  <c r="K349" i="18"/>
  <c r="K350" i="18"/>
  <c r="K351" i="18"/>
  <c r="K352" i="18"/>
  <c r="K353" i="18"/>
  <c r="K354" i="18"/>
  <c r="K355" i="18"/>
  <c r="K356" i="18"/>
  <c r="K357" i="18"/>
  <c r="K358" i="18"/>
  <c r="K359" i="18"/>
  <c r="K360" i="18"/>
  <c r="K361" i="18"/>
  <c r="K362" i="18"/>
  <c r="K363" i="18"/>
  <c r="K364" i="18"/>
  <c r="K365" i="18"/>
  <c r="K366" i="18"/>
  <c r="K367" i="18"/>
  <c r="K368" i="18"/>
  <c r="K369" i="18"/>
  <c r="K370" i="18"/>
  <c r="K371" i="18"/>
  <c r="K372" i="18"/>
  <c r="K373" i="18"/>
  <c r="K374" i="18"/>
  <c r="K375" i="18"/>
  <c r="K376" i="18"/>
  <c r="K377" i="18"/>
  <c r="K378" i="18"/>
  <c r="K379" i="18"/>
  <c r="K380" i="18"/>
  <c r="K381" i="18"/>
  <c r="K382" i="18"/>
  <c r="K383" i="18"/>
  <c r="K384" i="18"/>
  <c r="K385" i="18"/>
  <c r="K386" i="18"/>
  <c r="K387" i="18"/>
  <c r="K388" i="18"/>
  <c r="K389" i="18"/>
  <c r="K390" i="18"/>
  <c r="K391" i="18"/>
  <c r="K392" i="18"/>
  <c r="K393" i="18"/>
  <c r="K394" i="18"/>
  <c r="K395" i="18"/>
  <c r="K396" i="18"/>
  <c r="K397" i="18"/>
  <c r="K398" i="18"/>
  <c r="K399" i="18"/>
  <c r="K400" i="18"/>
  <c r="K401" i="18"/>
  <c r="K402" i="18"/>
  <c r="K403" i="18"/>
  <c r="K404" i="18"/>
  <c r="K405" i="18"/>
  <c r="K406" i="18"/>
  <c r="K407" i="18"/>
  <c r="K408" i="18"/>
  <c r="K409" i="18"/>
  <c r="K410" i="18"/>
  <c r="F12" i="17"/>
  <c r="E12" i="17" s="1"/>
  <c r="F15" i="17"/>
  <c r="F14" i="17"/>
  <c r="F11" i="17"/>
  <c r="E11" i="17" s="1"/>
  <c r="F10" i="17"/>
  <c r="E10" i="17" s="1"/>
  <c r="G27" i="17"/>
  <c r="E27" i="17"/>
  <c r="G26" i="17"/>
  <c r="E26" i="17"/>
  <c r="J10" i="17"/>
  <c r="K10" i="17"/>
  <c r="E14" i="17"/>
  <c r="E15" i="17"/>
  <c r="N10" i="17"/>
  <c r="J11" i="17"/>
  <c r="K11" i="17"/>
  <c r="N11" i="17"/>
  <c r="J12" i="17"/>
  <c r="K12" i="17"/>
  <c r="J13" i="17"/>
  <c r="K13" i="17"/>
  <c r="J14" i="17"/>
  <c r="K14" i="17"/>
  <c r="J15" i="17"/>
  <c r="K15" i="17"/>
  <c r="J16" i="17"/>
  <c r="K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J64" i="17"/>
  <c r="J65" i="17"/>
  <c r="J66" i="17"/>
  <c r="J67" i="17"/>
  <c r="J68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3" i="17"/>
  <c r="J84" i="17"/>
  <c r="J85" i="17"/>
  <c r="J86" i="17"/>
  <c r="J87" i="17"/>
  <c r="J88" i="17"/>
  <c r="J89" i="17"/>
  <c r="J90" i="17"/>
  <c r="J91" i="17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144" i="17"/>
  <c r="J145" i="17"/>
  <c r="J146" i="17"/>
  <c r="J147" i="17"/>
  <c r="J148" i="17"/>
  <c r="J149" i="17"/>
  <c r="J150" i="17"/>
  <c r="J151" i="17"/>
  <c r="J152" i="17"/>
  <c r="J153" i="17"/>
  <c r="J154" i="17"/>
  <c r="J155" i="17"/>
  <c r="J156" i="17"/>
  <c r="J157" i="17"/>
  <c r="J158" i="17"/>
  <c r="J159" i="17"/>
  <c r="J160" i="17"/>
  <c r="J161" i="17"/>
  <c r="J162" i="17"/>
  <c r="J163" i="17"/>
  <c r="J164" i="17"/>
  <c r="J165" i="17"/>
  <c r="J166" i="17"/>
  <c r="J167" i="17"/>
  <c r="J168" i="17"/>
  <c r="J169" i="17"/>
  <c r="J170" i="17"/>
  <c r="J171" i="17"/>
  <c r="J172" i="17"/>
  <c r="J173" i="17"/>
  <c r="J174" i="17"/>
  <c r="J175" i="17"/>
  <c r="J176" i="17"/>
  <c r="J177" i="17"/>
  <c r="J178" i="17"/>
  <c r="J179" i="17"/>
  <c r="J180" i="17"/>
  <c r="J181" i="17"/>
  <c r="J182" i="17"/>
  <c r="J183" i="17"/>
  <c r="J184" i="17"/>
  <c r="J185" i="17"/>
  <c r="J186" i="17"/>
  <c r="J187" i="17"/>
  <c r="J188" i="17"/>
  <c r="J189" i="17"/>
  <c r="J190" i="17"/>
  <c r="J191" i="17"/>
  <c r="J192" i="17"/>
  <c r="J193" i="17"/>
  <c r="J194" i="17"/>
  <c r="J195" i="17"/>
  <c r="J196" i="17"/>
  <c r="J197" i="17"/>
  <c r="J198" i="17"/>
  <c r="J199" i="17"/>
  <c r="J200" i="17"/>
  <c r="J201" i="17"/>
  <c r="J202" i="17"/>
  <c r="J203" i="17"/>
  <c r="J204" i="17"/>
  <c r="J205" i="17"/>
  <c r="J206" i="17"/>
  <c r="J207" i="17"/>
  <c r="J208" i="17"/>
  <c r="J209" i="17"/>
  <c r="J210" i="17"/>
  <c r="J211" i="17"/>
  <c r="J212" i="17"/>
  <c r="J213" i="17"/>
  <c r="J214" i="17"/>
  <c r="J215" i="17"/>
  <c r="J216" i="17"/>
  <c r="J217" i="17"/>
  <c r="J218" i="17"/>
  <c r="J219" i="17"/>
  <c r="J220" i="17"/>
  <c r="J221" i="17"/>
  <c r="J222" i="17"/>
  <c r="J223" i="17"/>
  <c r="J224" i="17"/>
  <c r="J225" i="17"/>
  <c r="J226" i="17"/>
  <c r="J227" i="17"/>
  <c r="J228" i="17"/>
  <c r="J229" i="17"/>
  <c r="J230" i="17"/>
  <c r="J231" i="17"/>
  <c r="J232" i="17"/>
  <c r="J233" i="17"/>
  <c r="J234" i="17"/>
  <c r="J235" i="17"/>
  <c r="J236" i="17"/>
  <c r="J237" i="17"/>
  <c r="J238" i="17"/>
  <c r="J239" i="17"/>
  <c r="J240" i="17"/>
  <c r="J241" i="17"/>
  <c r="J242" i="17"/>
  <c r="J243" i="17"/>
  <c r="J244" i="17"/>
  <c r="J245" i="17"/>
  <c r="J246" i="17"/>
  <c r="J247" i="17"/>
  <c r="J248" i="17"/>
  <c r="J249" i="17"/>
  <c r="J250" i="17"/>
  <c r="J251" i="17"/>
  <c r="J252" i="17"/>
  <c r="J253" i="17"/>
  <c r="J254" i="17"/>
  <c r="J255" i="17"/>
  <c r="J256" i="17"/>
  <c r="J257" i="17"/>
  <c r="J258" i="17"/>
  <c r="J259" i="17"/>
  <c r="J260" i="17"/>
  <c r="J261" i="17"/>
  <c r="J262" i="17"/>
  <c r="J263" i="17"/>
  <c r="J264" i="17"/>
  <c r="J265" i="17"/>
  <c r="J266" i="17"/>
  <c r="J267" i="17"/>
  <c r="J268" i="17"/>
  <c r="J269" i="17"/>
  <c r="J270" i="17"/>
  <c r="J271" i="17"/>
  <c r="J272" i="17"/>
  <c r="J273" i="17"/>
  <c r="J274" i="17"/>
  <c r="J275" i="17"/>
  <c r="J276" i="17"/>
  <c r="J277" i="17"/>
  <c r="J278" i="17"/>
  <c r="J279" i="17"/>
  <c r="J280" i="17"/>
  <c r="J281" i="17"/>
  <c r="J282" i="17"/>
  <c r="J283" i="17"/>
  <c r="J284" i="17"/>
  <c r="J285" i="17"/>
  <c r="J286" i="17"/>
  <c r="J287" i="17"/>
  <c r="J288" i="17"/>
  <c r="J289" i="17"/>
  <c r="J290" i="17"/>
  <c r="J291" i="17"/>
  <c r="J292" i="17"/>
  <c r="J293" i="17"/>
  <c r="J294" i="17"/>
  <c r="J295" i="17"/>
  <c r="J296" i="17"/>
  <c r="J297" i="17"/>
  <c r="J298" i="17"/>
  <c r="J299" i="17"/>
  <c r="J300" i="17"/>
  <c r="J301" i="17"/>
  <c r="J302" i="17"/>
  <c r="J303" i="17"/>
  <c r="J304" i="17"/>
  <c r="J305" i="17"/>
  <c r="J306" i="17"/>
  <c r="J307" i="17"/>
  <c r="J308" i="17"/>
  <c r="J309" i="17"/>
  <c r="J310" i="17"/>
  <c r="K17" i="17"/>
  <c r="J311" i="17"/>
  <c r="J312" i="17"/>
  <c r="J313" i="17"/>
  <c r="J314" i="17"/>
  <c r="J315" i="17"/>
  <c r="J316" i="17"/>
  <c r="J317" i="17"/>
  <c r="J318" i="17"/>
  <c r="J319" i="17"/>
  <c r="J320" i="17"/>
  <c r="J321" i="17"/>
  <c r="J322" i="17"/>
  <c r="J323" i="17"/>
  <c r="J324" i="17"/>
  <c r="J325" i="17"/>
  <c r="J326" i="17"/>
  <c r="J327" i="17"/>
  <c r="J328" i="17"/>
  <c r="J329" i="17"/>
  <c r="J330" i="17"/>
  <c r="J331" i="17"/>
  <c r="J332" i="17"/>
  <c r="J333" i="17"/>
  <c r="J334" i="17"/>
  <c r="J335" i="17"/>
  <c r="J336" i="17"/>
  <c r="J337" i="17"/>
  <c r="J338" i="17"/>
  <c r="J339" i="17"/>
  <c r="J340" i="17"/>
  <c r="J341" i="17"/>
  <c r="J342" i="17"/>
  <c r="J343" i="17"/>
  <c r="J344" i="17"/>
  <c r="J345" i="17"/>
  <c r="J346" i="17"/>
  <c r="J347" i="17"/>
  <c r="J348" i="17"/>
  <c r="J349" i="17"/>
  <c r="J350" i="17"/>
  <c r="J351" i="17"/>
  <c r="J352" i="17"/>
  <c r="J353" i="17"/>
  <c r="J354" i="17"/>
  <c r="J355" i="17"/>
  <c r="J356" i="17"/>
  <c r="J357" i="17"/>
  <c r="J358" i="17"/>
  <c r="J359" i="17"/>
  <c r="J360" i="17"/>
  <c r="J361" i="17"/>
  <c r="J362" i="17"/>
  <c r="J363" i="17"/>
  <c r="J364" i="17"/>
  <c r="J365" i="17"/>
  <c r="J366" i="17"/>
  <c r="J367" i="17"/>
  <c r="J368" i="17"/>
  <c r="J369" i="17"/>
  <c r="J370" i="17"/>
  <c r="J371" i="17"/>
  <c r="J372" i="17"/>
  <c r="J373" i="17"/>
  <c r="J374" i="17"/>
  <c r="J375" i="17"/>
  <c r="J376" i="17"/>
  <c r="J377" i="17"/>
  <c r="J378" i="17"/>
  <c r="J379" i="17"/>
  <c r="J380" i="17"/>
  <c r="J381" i="17"/>
  <c r="J382" i="17"/>
  <c r="J383" i="17"/>
  <c r="J384" i="17"/>
  <c r="J385" i="17"/>
  <c r="J386" i="17"/>
  <c r="J387" i="17"/>
  <c r="J388" i="17"/>
  <c r="J389" i="17"/>
  <c r="J390" i="17"/>
  <c r="J391" i="17"/>
  <c r="J392" i="17"/>
  <c r="J393" i="17"/>
  <c r="J394" i="17"/>
  <c r="J395" i="17"/>
  <c r="J396" i="17"/>
  <c r="J397" i="17"/>
  <c r="J398" i="17"/>
  <c r="J399" i="17"/>
  <c r="J400" i="17"/>
  <c r="J401" i="17"/>
  <c r="J402" i="17"/>
  <c r="J403" i="17"/>
  <c r="J404" i="17"/>
  <c r="J405" i="17"/>
  <c r="J406" i="17"/>
  <c r="J407" i="17"/>
  <c r="J408" i="17"/>
  <c r="J409" i="17"/>
  <c r="J410" i="17"/>
  <c r="K18" i="17"/>
  <c r="K120" i="17"/>
  <c r="K19" i="17"/>
  <c r="K20" i="17"/>
  <c r="K21" i="17"/>
  <c r="K22" i="17"/>
  <c r="K311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3" i="17"/>
  <c r="K84" i="17"/>
  <c r="K85" i="17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6" i="17"/>
  <c r="K117" i="17"/>
  <c r="K118" i="17"/>
  <c r="K119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144" i="17"/>
  <c r="K145" i="17"/>
  <c r="K146" i="17"/>
  <c r="K147" i="17"/>
  <c r="K148" i="17"/>
  <c r="K149" i="17"/>
  <c r="K150" i="17"/>
  <c r="K151" i="17"/>
  <c r="K152" i="17"/>
  <c r="K153" i="17"/>
  <c r="K154" i="17"/>
  <c r="K155" i="17"/>
  <c r="K156" i="17"/>
  <c r="K157" i="17"/>
  <c r="K158" i="17"/>
  <c r="K159" i="17"/>
  <c r="K160" i="17"/>
  <c r="K161" i="17"/>
  <c r="K162" i="17"/>
  <c r="K163" i="17"/>
  <c r="K164" i="17"/>
  <c r="K165" i="17"/>
  <c r="K166" i="17"/>
  <c r="K167" i="17"/>
  <c r="K168" i="17"/>
  <c r="K169" i="17"/>
  <c r="K170" i="17"/>
  <c r="K171" i="17"/>
  <c r="K172" i="17"/>
  <c r="K173" i="17"/>
  <c r="K174" i="17"/>
  <c r="K175" i="17"/>
  <c r="K176" i="17"/>
  <c r="K177" i="17"/>
  <c r="K178" i="17"/>
  <c r="K179" i="17"/>
  <c r="K180" i="17"/>
  <c r="K181" i="17"/>
  <c r="K182" i="17"/>
  <c r="K183" i="17"/>
  <c r="K184" i="17"/>
  <c r="K185" i="17"/>
  <c r="K186" i="17"/>
  <c r="K187" i="17"/>
  <c r="K188" i="17"/>
  <c r="K189" i="17"/>
  <c r="K190" i="17"/>
  <c r="K191" i="17"/>
  <c r="K192" i="17"/>
  <c r="K193" i="17"/>
  <c r="K194" i="17"/>
  <c r="K195" i="17"/>
  <c r="K196" i="17"/>
  <c r="K197" i="17"/>
  <c r="K198" i="17"/>
  <c r="K199" i="17"/>
  <c r="K200" i="17"/>
  <c r="K201" i="17"/>
  <c r="K202" i="17"/>
  <c r="K203" i="17"/>
  <c r="K204" i="17"/>
  <c r="K205" i="17"/>
  <c r="K206" i="17"/>
  <c r="K207" i="17"/>
  <c r="K208" i="17"/>
  <c r="K209" i="17"/>
  <c r="K210" i="17"/>
  <c r="K211" i="17"/>
  <c r="K212" i="17"/>
  <c r="K213" i="17"/>
  <c r="K214" i="17"/>
  <c r="K215" i="17"/>
  <c r="K216" i="17"/>
  <c r="K217" i="17"/>
  <c r="K218" i="17"/>
  <c r="K219" i="17"/>
  <c r="K220" i="17"/>
  <c r="K221" i="17"/>
  <c r="K222" i="17"/>
  <c r="K223" i="17"/>
  <c r="K224" i="17"/>
  <c r="K225" i="17"/>
  <c r="K226" i="17"/>
  <c r="K227" i="17"/>
  <c r="K228" i="17"/>
  <c r="K229" i="17"/>
  <c r="K230" i="17"/>
  <c r="K231" i="17"/>
  <c r="K232" i="17"/>
  <c r="K233" i="17"/>
  <c r="K234" i="17"/>
  <c r="K235" i="17"/>
  <c r="K236" i="17"/>
  <c r="K237" i="17"/>
  <c r="K238" i="17"/>
  <c r="K239" i="17"/>
  <c r="K240" i="17"/>
  <c r="K241" i="17"/>
  <c r="K242" i="17"/>
  <c r="K243" i="17"/>
  <c r="K244" i="17"/>
  <c r="K245" i="17"/>
  <c r="K246" i="17"/>
  <c r="K247" i="17"/>
  <c r="K248" i="17"/>
  <c r="K249" i="17"/>
  <c r="K250" i="17"/>
  <c r="K251" i="17"/>
  <c r="K252" i="17"/>
  <c r="K253" i="17"/>
  <c r="K254" i="17"/>
  <c r="K255" i="17"/>
  <c r="K256" i="17"/>
  <c r="K257" i="17"/>
  <c r="K258" i="17"/>
  <c r="K259" i="17"/>
  <c r="K260" i="17"/>
  <c r="K261" i="17"/>
  <c r="K262" i="17"/>
  <c r="K263" i="17"/>
  <c r="K264" i="17"/>
  <c r="K265" i="17"/>
  <c r="K266" i="17"/>
  <c r="K267" i="17"/>
  <c r="K268" i="17"/>
  <c r="K269" i="17"/>
  <c r="K270" i="17"/>
  <c r="K271" i="17"/>
  <c r="K272" i="17"/>
  <c r="K273" i="17"/>
  <c r="K274" i="17"/>
  <c r="K275" i="17"/>
  <c r="K276" i="17"/>
  <c r="K277" i="17"/>
  <c r="K278" i="17"/>
  <c r="K279" i="17"/>
  <c r="K280" i="17"/>
  <c r="K281" i="17"/>
  <c r="K282" i="17"/>
  <c r="K283" i="17"/>
  <c r="K284" i="17"/>
  <c r="K285" i="17"/>
  <c r="K286" i="17"/>
  <c r="K287" i="17"/>
  <c r="K288" i="17"/>
  <c r="K289" i="17"/>
  <c r="K290" i="17"/>
  <c r="K291" i="17"/>
  <c r="K292" i="17"/>
  <c r="K293" i="17"/>
  <c r="K294" i="17"/>
  <c r="K295" i="17"/>
  <c r="K296" i="17"/>
  <c r="K297" i="17"/>
  <c r="K298" i="17"/>
  <c r="K299" i="17"/>
  <c r="K300" i="17"/>
  <c r="K301" i="17"/>
  <c r="K302" i="17"/>
  <c r="K303" i="17"/>
  <c r="K304" i="17"/>
  <c r="K305" i="17"/>
  <c r="K306" i="17"/>
  <c r="K307" i="17"/>
  <c r="K308" i="17"/>
  <c r="K309" i="17"/>
  <c r="K310" i="17"/>
  <c r="K312" i="17"/>
  <c r="K313" i="17"/>
  <c r="K314" i="17"/>
  <c r="K315" i="17"/>
  <c r="K316" i="17"/>
  <c r="K317" i="17"/>
  <c r="K318" i="17"/>
  <c r="K319" i="17"/>
  <c r="K320" i="17"/>
  <c r="K321" i="17"/>
  <c r="K322" i="17"/>
  <c r="K323" i="17"/>
  <c r="K324" i="17"/>
  <c r="K325" i="17"/>
  <c r="K326" i="17"/>
  <c r="K327" i="17"/>
  <c r="K328" i="17"/>
  <c r="K329" i="17"/>
  <c r="K330" i="17"/>
  <c r="K331" i="17"/>
  <c r="K332" i="17"/>
  <c r="K333" i="17"/>
  <c r="K334" i="17"/>
  <c r="K335" i="17"/>
  <c r="K336" i="17"/>
  <c r="K337" i="17"/>
  <c r="K338" i="17"/>
  <c r="K339" i="17"/>
  <c r="K340" i="17"/>
  <c r="K341" i="17"/>
  <c r="K342" i="17"/>
  <c r="K343" i="17"/>
  <c r="K344" i="17"/>
  <c r="K345" i="17"/>
  <c r="K346" i="17"/>
  <c r="K347" i="17"/>
  <c r="K348" i="17"/>
  <c r="K349" i="17"/>
  <c r="K350" i="17"/>
  <c r="K351" i="17"/>
  <c r="K352" i="17"/>
  <c r="K353" i="17"/>
  <c r="K354" i="17"/>
  <c r="K355" i="17"/>
  <c r="K356" i="17"/>
  <c r="K357" i="17"/>
  <c r="K358" i="17"/>
  <c r="K359" i="17"/>
  <c r="K360" i="17"/>
  <c r="K361" i="17"/>
  <c r="K362" i="17"/>
  <c r="K363" i="17"/>
  <c r="K364" i="17"/>
  <c r="K365" i="17"/>
  <c r="K366" i="17"/>
  <c r="K367" i="17"/>
  <c r="K368" i="17"/>
  <c r="K369" i="17"/>
  <c r="K370" i="17"/>
  <c r="K371" i="17"/>
  <c r="K372" i="17"/>
  <c r="K373" i="17"/>
  <c r="K374" i="17"/>
  <c r="K375" i="17"/>
  <c r="K376" i="17"/>
  <c r="K377" i="17"/>
  <c r="K378" i="17"/>
  <c r="K379" i="17"/>
  <c r="K380" i="17"/>
  <c r="K381" i="17"/>
  <c r="K382" i="17"/>
  <c r="K383" i="17"/>
  <c r="K384" i="17"/>
  <c r="K385" i="17"/>
  <c r="K386" i="17"/>
  <c r="K387" i="17"/>
  <c r="K388" i="17"/>
  <c r="K389" i="17"/>
  <c r="K390" i="17"/>
  <c r="K391" i="17"/>
  <c r="K392" i="17"/>
  <c r="K393" i="17"/>
  <c r="K394" i="17"/>
  <c r="K395" i="17"/>
  <c r="K396" i="17"/>
  <c r="K397" i="17"/>
  <c r="K398" i="17"/>
  <c r="K399" i="17"/>
  <c r="K400" i="17"/>
  <c r="K401" i="17"/>
  <c r="K402" i="17"/>
  <c r="K403" i="17"/>
  <c r="K404" i="17"/>
  <c r="K405" i="17"/>
  <c r="K406" i="17"/>
  <c r="K407" i="17"/>
  <c r="K408" i="17"/>
  <c r="K409" i="17"/>
  <c r="K410" i="17"/>
  <c r="F12" i="16"/>
  <c r="F15" i="16"/>
  <c r="F14" i="16"/>
  <c r="E14" i="16" s="1"/>
  <c r="F11" i="16"/>
  <c r="F10" i="16"/>
  <c r="G27" i="16"/>
  <c r="E27" i="16"/>
  <c r="G26" i="16"/>
  <c r="E26" i="16"/>
  <c r="E10" i="16"/>
  <c r="J10" i="16"/>
  <c r="K10" i="16"/>
  <c r="E15" i="16"/>
  <c r="E12" i="16"/>
  <c r="P10" i="16" s="1"/>
  <c r="J11" i="16"/>
  <c r="K11" i="16"/>
  <c r="J12" i="16"/>
  <c r="K12" i="16"/>
  <c r="J13" i="16"/>
  <c r="K13" i="16"/>
  <c r="J14" i="16"/>
  <c r="K14" i="16"/>
  <c r="J15" i="16"/>
  <c r="K15" i="16"/>
  <c r="J16" i="16"/>
  <c r="K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5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4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J191" i="16"/>
  <c r="J192" i="16"/>
  <c r="J193" i="16"/>
  <c r="J194" i="16"/>
  <c r="J195" i="16"/>
  <c r="J196" i="16"/>
  <c r="J197" i="16"/>
  <c r="J198" i="16"/>
  <c r="J199" i="16"/>
  <c r="J200" i="16"/>
  <c r="J201" i="16"/>
  <c r="J202" i="16"/>
  <c r="J203" i="16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J217" i="16"/>
  <c r="J218" i="16"/>
  <c r="J219" i="16"/>
  <c r="J220" i="16"/>
  <c r="J221" i="16"/>
  <c r="J222" i="16"/>
  <c r="J223" i="16"/>
  <c r="J224" i="16"/>
  <c r="J225" i="16"/>
  <c r="J226" i="16"/>
  <c r="J227" i="16"/>
  <c r="J228" i="16"/>
  <c r="J229" i="16"/>
  <c r="J230" i="16"/>
  <c r="J231" i="16"/>
  <c r="J232" i="16"/>
  <c r="J233" i="16"/>
  <c r="J234" i="16"/>
  <c r="J235" i="16"/>
  <c r="J236" i="16"/>
  <c r="J237" i="16"/>
  <c r="J238" i="16"/>
  <c r="J239" i="16"/>
  <c r="J240" i="16"/>
  <c r="J241" i="16"/>
  <c r="J242" i="16"/>
  <c r="J243" i="16"/>
  <c r="J244" i="16"/>
  <c r="J245" i="16"/>
  <c r="J246" i="16"/>
  <c r="J247" i="16"/>
  <c r="J248" i="16"/>
  <c r="J249" i="16"/>
  <c r="J250" i="16"/>
  <c r="J251" i="16"/>
  <c r="J252" i="16"/>
  <c r="J253" i="16"/>
  <c r="J254" i="16"/>
  <c r="J255" i="16"/>
  <c r="J256" i="16"/>
  <c r="J257" i="16"/>
  <c r="J258" i="16"/>
  <c r="J259" i="16"/>
  <c r="J260" i="16"/>
  <c r="J261" i="16"/>
  <c r="J262" i="16"/>
  <c r="J263" i="16"/>
  <c r="J264" i="16"/>
  <c r="J265" i="16"/>
  <c r="J266" i="16"/>
  <c r="J267" i="16"/>
  <c r="J268" i="16"/>
  <c r="J269" i="16"/>
  <c r="J270" i="16"/>
  <c r="J271" i="16"/>
  <c r="J272" i="16"/>
  <c r="J273" i="16"/>
  <c r="J274" i="16"/>
  <c r="J275" i="16"/>
  <c r="J276" i="16"/>
  <c r="J277" i="16"/>
  <c r="J278" i="16"/>
  <c r="J279" i="16"/>
  <c r="J280" i="16"/>
  <c r="J281" i="16"/>
  <c r="J282" i="16"/>
  <c r="J283" i="16"/>
  <c r="J284" i="16"/>
  <c r="J285" i="16"/>
  <c r="J286" i="16"/>
  <c r="J287" i="16"/>
  <c r="J288" i="16"/>
  <c r="J289" i="16"/>
  <c r="J290" i="16"/>
  <c r="J291" i="16"/>
  <c r="J292" i="16"/>
  <c r="J293" i="16"/>
  <c r="J294" i="16"/>
  <c r="J295" i="16"/>
  <c r="J296" i="16"/>
  <c r="J297" i="16"/>
  <c r="J298" i="16"/>
  <c r="J299" i="16"/>
  <c r="J300" i="16"/>
  <c r="J301" i="16"/>
  <c r="J302" i="16"/>
  <c r="J303" i="16"/>
  <c r="J304" i="16"/>
  <c r="J305" i="16"/>
  <c r="J306" i="16"/>
  <c r="J307" i="16"/>
  <c r="J308" i="16"/>
  <c r="J309" i="16"/>
  <c r="J310" i="16"/>
  <c r="K17" i="16"/>
  <c r="J311" i="16"/>
  <c r="J312" i="16"/>
  <c r="J313" i="16"/>
  <c r="J314" i="16"/>
  <c r="J315" i="16"/>
  <c r="J316" i="16"/>
  <c r="J317" i="16"/>
  <c r="J318" i="16"/>
  <c r="J319" i="16"/>
  <c r="J320" i="16"/>
  <c r="J321" i="16"/>
  <c r="J322" i="16"/>
  <c r="J323" i="16"/>
  <c r="J324" i="16"/>
  <c r="J325" i="16"/>
  <c r="J326" i="16"/>
  <c r="J327" i="16"/>
  <c r="J328" i="16"/>
  <c r="J329" i="16"/>
  <c r="J330" i="16"/>
  <c r="J331" i="16"/>
  <c r="J332" i="16"/>
  <c r="J333" i="16"/>
  <c r="J334" i="16"/>
  <c r="J335" i="16"/>
  <c r="J336" i="16"/>
  <c r="J337" i="16"/>
  <c r="J338" i="16"/>
  <c r="J339" i="16"/>
  <c r="J340" i="16"/>
  <c r="J341" i="16"/>
  <c r="J342" i="16"/>
  <c r="J343" i="16"/>
  <c r="J344" i="16"/>
  <c r="J345" i="16"/>
  <c r="J346" i="16"/>
  <c r="J347" i="16"/>
  <c r="J348" i="16"/>
  <c r="J349" i="16"/>
  <c r="J350" i="16"/>
  <c r="J351" i="16"/>
  <c r="J352" i="16"/>
  <c r="J353" i="16"/>
  <c r="J354" i="16"/>
  <c r="J355" i="16"/>
  <c r="J356" i="16"/>
  <c r="J357" i="16"/>
  <c r="J358" i="16"/>
  <c r="J359" i="16"/>
  <c r="J360" i="16"/>
  <c r="J361" i="16"/>
  <c r="J362" i="16"/>
  <c r="J363" i="16"/>
  <c r="J364" i="16"/>
  <c r="J365" i="16"/>
  <c r="J366" i="16"/>
  <c r="J367" i="16"/>
  <c r="J368" i="16"/>
  <c r="J369" i="16"/>
  <c r="J370" i="16"/>
  <c r="J371" i="16"/>
  <c r="J372" i="16"/>
  <c r="J373" i="16"/>
  <c r="J374" i="16"/>
  <c r="J375" i="16"/>
  <c r="J376" i="16"/>
  <c r="J377" i="16"/>
  <c r="J378" i="16"/>
  <c r="J379" i="16"/>
  <c r="J380" i="16"/>
  <c r="J381" i="16"/>
  <c r="J382" i="16"/>
  <c r="J383" i="16"/>
  <c r="J384" i="16"/>
  <c r="J385" i="16"/>
  <c r="J386" i="16"/>
  <c r="J387" i="16"/>
  <c r="J388" i="16"/>
  <c r="J389" i="16"/>
  <c r="J390" i="16"/>
  <c r="J391" i="16"/>
  <c r="J392" i="16"/>
  <c r="J393" i="16"/>
  <c r="J394" i="16"/>
  <c r="J395" i="16"/>
  <c r="J396" i="16"/>
  <c r="J397" i="16"/>
  <c r="J398" i="16"/>
  <c r="J399" i="16"/>
  <c r="J400" i="16"/>
  <c r="J401" i="16"/>
  <c r="J402" i="16"/>
  <c r="J403" i="16"/>
  <c r="J404" i="16"/>
  <c r="J405" i="16"/>
  <c r="J406" i="16"/>
  <c r="J407" i="16"/>
  <c r="J408" i="16"/>
  <c r="J409" i="16"/>
  <c r="J410" i="16"/>
  <c r="K18" i="16"/>
  <c r="K48" i="16"/>
  <c r="K19" i="16"/>
  <c r="K20" i="16"/>
  <c r="K21" i="16"/>
  <c r="K22" i="16"/>
  <c r="K311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K44" i="16"/>
  <c r="K45" i="16"/>
  <c r="K46" i="16"/>
  <c r="K47" i="16"/>
  <c r="K49" i="16"/>
  <c r="K50" i="16"/>
  <c r="K51" i="16"/>
  <c r="K52" i="16"/>
  <c r="K53" i="16"/>
  <c r="K54" i="16"/>
  <c r="K55" i="16"/>
  <c r="K56" i="16"/>
  <c r="K57" i="16"/>
  <c r="K58" i="16"/>
  <c r="K59" i="16"/>
  <c r="K60" i="16"/>
  <c r="K61" i="16"/>
  <c r="K62" i="16"/>
  <c r="K63" i="16"/>
  <c r="K64" i="16"/>
  <c r="K65" i="16"/>
  <c r="K66" i="16"/>
  <c r="K67" i="16"/>
  <c r="K68" i="16"/>
  <c r="K69" i="16"/>
  <c r="K70" i="16"/>
  <c r="K71" i="16"/>
  <c r="K72" i="16"/>
  <c r="K73" i="16"/>
  <c r="K74" i="16"/>
  <c r="K75" i="16"/>
  <c r="K76" i="16"/>
  <c r="K77" i="16"/>
  <c r="K78" i="16"/>
  <c r="K79" i="16"/>
  <c r="K80" i="16"/>
  <c r="K81" i="16"/>
  <c r="K82" i="16"/>
  <c r="K83" i="16"/>
  <c r="K84" i="16"/>
  <c r="K85" i="16"/>
  <c r="K86" i="16"/>
  <c r="K87" i="16"/>
  <c r="K88" i="16"/>
  <c r="K89" i="16"/>
  <c r="K90" i="16"/>
  <c r="K91" i="16"/>
  <c r="K92" i="16"/>
  <c r="K93" i="16"/>
  <c r="K94" i="16"/>
  <c r="K95" i="16"/>
  <c r="K96" i="16"/>
  <c r="K97" i="16"/>
  <c r="K98" i="16"/>
  <c r="K99" i="16"/>
  <c r="K100" i="16"/>
  <c r="K101" i="16"/>
  <c r="K102" i="16"/>
  <c r="K103" i="16"/>
  <c r="K104" i="16"/>
  <c r="K105" i="16"/>
  <c r="K106" i="16"/>
  <c r="K107" i="16"/>
  <c r="K108" i="16"/>
  <c r="K109" i="16"/>
  <c r="K110" i="16"/>
  <c r="K111" i="16"/>
  <c r="K112" i="16"/>
  <c r="K113" i="16"/>
  <c r="K114" i="16"/>
  <c r="K115" i="16"/>
  <c r="K116" i="16"/>
  <c r="K117" i="16"/>
  <c r="K118" i="16"/>
  <c r="K119" i="16"/>
  <c r="K120" i="16"/>
  <c r="K121" i="16"/>
  <c r="K122" i="16"/>
  <c r="K123" i="16"/>
  <c r="K124" i="16"/>
  <c r="K125" i="16"/>
  <c r="K126" i="16"/>
  <c r="K127" i="16"/>
  <c r="K128" i="16"/>
  <c r="K129" i="16"/>
  <c r="K130" i="16"/>
  <c r="K131" i="16"/>
  <c r="K132" i="16"/>
  <c r="K133" i="16"/>
  <c r="K134" i="16"/>
  <c r="K135" i="16"/>
  <c r="K136" i="16"/>
  <c r="K137" i="16"/>
  <c r="K138" i="16"/>
  <c r="K139" i="16"/>
  <c r="K140" i="16"/>
  <c r="K141" i="16"/>
  <c r="K142" i="16"/>
  <c r="K143" i="16"/>
  <c r="K144" i="16"/>
  <c r="K145" i="16"/>
  <c r="K146" i="16"/>
  <c r="K147" i="16"/>
  <c r="K148" i="16"/>
  <c r="K149" i="16"/>
  <c r="K150" i="16"/>
  <c r="K151" i="16"/>
  <c r="K152" i="16"/>
  <c r="K153" i="16"/>
  <c r="K154" i="16"/>
  <c r="K155" i="16"/>
  <c r="K156" i="16"/>
  <c r="K157" i="16"/>
  <c r="K158" i="16"/>
  <c r="K159" i="16"/>
  <c r="K160" i="16"/>
  <c r="K161" i="16"/>
  <c r="K162" i="16"/>
  <c r="K163" i="16"/>
  <c r="K164" i="16"/>
  <c r="K165" i="16"/>
  <c r="K166" i="16"/>
  <c r="K167" i="16"/>
  <c r="K168" i="16"/>
  <c r="K169" i="16"/>
  <c r="K170" i="16"/>
  <c r="K171" i="16"/>
  <c r="K172" i="16"/>
  <c r="K173" i="16"/>
  <c r="K174" i="16"/>
  <c r="K175" i="16"/>
  <c r="K176" i="16"/>
  <c r="K177" i="16"/>
  <c r="K178" i="16"/>
  <c r="K179" i="16"/>
  <c r="K180" i="16"/>
  <c r="K181" i="16"/>
  <c r="K182" i="16"/>
  <c r="K183" i="16"/>
  <c r="K184" i="16"/>
  <c r="K185" i="16"/>
  <c r="K186" i="16"/>
  <c r="K187" i="16"/>
  <c r="K188" i="16"/>
  <c r="K189" i="16"/>
  <c r="K190" i="16"/>
  <c r="K191" i="16"/>
  <c r="K192" i="16"/>
  <c r="K193" i="16"/>
  <c r="K194" i="16"/>
  <c r="K195" i="16"/>
  <c r="K196" i="16"/>
  <c r="K197" i="16"/>
  <c r="K198" i="16"/>
  <c r="K199" i="16"/>
  <c r="K200" i="16"/>
  <c r="K201" i="16"/>
  <c r="K202" i="16"/>
  <c r="K203" i="16"/>
  <c r="K204" i="16"/>
  <c r="K205" i="16"/>
  <c r="K206" i="16"/>
  <c r="K207" i="16"/>
  <c r="K208" i="16"/>
  <c r="K209" i="16"/>
  <c r="K210" i="16"/>
  <c r="K211" i="16"/>
  <c r="K212" i="16"/>
  <c r="K213" i="16"/>
  <c r="K214" i="16"/>
  <c r="K215" i="16"/>
  <c r="K216" i="16"/>
  <c r="K217" i="16"/>
  <c r="K218" i="16"/>
  <c r="K219" i="16"/>
  <c r="K220" i="16"/>
  <c r="K221" i="16"/>
  <c r="K222" i="16"/>
  <c r="K223" i="16"/>
  <c r="K224" i="16"/>
  <c r="K225" i="16"/>
  <c r="K226" i="16"/>
  <c r="K227" i="16"/>
  <c r="K228" i="16"/>
  <c r="K229" i="16"/>
  <c r="K230" i="16"/>
  <c r="K231" i="16"/>
  <c r="K232" i="16"/>
  <c r="K233" i="16"/>
  <c r="K234" i="16"/>
  <c r="K235" i="16"/>
  <c r="K236" i="16"/>
  <c r="K237" i="16"/>
  <c r="K238" i="16"/>
  <c r="K239" i="16"/>
  <c r="K240" i="16"/>
  <c r="K241" i="16"/>
  <c r="K242" i="16"/>
  <c r="K243" i="16"/>
  <c r="K244" i="16"/>
  <c r="K245" i="16"/>
  <c r="K246" i="16"/>
  <c r="K247" i="16"/>
  <c r="K248" i="16"/>
  <c r="K249" i="16"/>
  <c r="K250" i="16"/>
  <c r="K251" i="16"/>
  <c r="K252" i="16"/>
  <c r="K253" i="16"/>
  <c r="K254" i="16"/>
  <c r="K255" i="16"/>
  <c r="K256" i="16"/>
  <c r="K257" i="16"/>
  <c r="K258" i="16"/>
  <c r="K259" i="16"/>
  <c r="K260" i="16"/>
  <c r="K261" i="16"/>
  <c r="K262" i="16"/>
  <c r="K263" i="16"/>
  <c r="K264" i="16"/>
  <c r="K265" i="16"/>
  <c r="K266" i="16"/>
  <c r="K267" i="16"/>
  <c r="K268" i="16"/>
  <c r="K269" i="16"/>
  <c r="K270" i="16"/>
  <c r="K271" i="16"/>
  <c r="K272" i="16"/>
  <c r="K273" i="16"/>
  <c r="K274" i="16"/>
  <c r="K275" i="16"/>
  <c r="K276" i="16"/>
  <c r="K277" i="16"/>
  <c r="K278" i="16"/>
  <c r="K279" i="16"/>
  <c r="K280" i="16"/>
  <c r="K281" i="16"/>
  <c r="K282" i="16"/>
  <c r="K283" i="16"/>
  <c r="K284" i="16"/>
  <c r="K285" i="16"/>
  <c r="K286" i="16"/>
  <c r="K287" i="16"/>
  <c r="K288" i="16"/>
  <c r="K289" i="16"/>
  <c r="K290" i="16"/>
  <c r="K291" i="16"/>
  <c r="K292" i="16"/>
  <c r="K293" i="16"/>
  <c r="K294" i="16"/>
  <c r="K295" i="16"/>
  <c r="K296" i="16"/>
  <c r="K297" i="16"/>
  <c r="K298" i="16"/>
  <c r="K299" i="16"/>
  <c r="K300" i="16"/>
  <c r="K301" i="16"/>
  <c r="K302" i="16"/>
  <c r="K303" i="16"/>
  <c r="K304" i="16"/>
  <c r="K305" i="16"/>
  <c r="K306" i="16"/>
  <c r="K307" i="16"/>
  <c r="K308" i="16"/>
  <c r="K309" i="16"/>
  <c r="K310" i="16"/>
  <c r="K312" i="16"/>
  <c r="K313" i="16"/>
  <c r="K314" i="16"/>
  <c r="K315" i="16"/>
  <c r="K316" i="16"/>
  <c r="K317" i="16"/>
  <c r="K318" i="16"/>
  <c r="K319" i="16"/>
  <c r="K320" i="16"/>
  <c r="K321" i="16"/>
  <c r="K322" i="16"/>
  <c r="K323" i="16"/>
  <c r="K324" i="16"/>
  <c r="K325" i="16"/>
  <c r="K326" i="16"/>
  <c r="K327" i="16"/>
  <c r="K328" i="16"/>
  <c r="K329" i="16"/>
  <c r="K330" i="16"/>
  <c r="K331" i="16"/>
  <c r="K332" i="16"/>
  <c r="K333" i="16"/>
  <c r="K334" i="16"/>
  <c r="K335" i="16"/>
  <c r="K336" i="16"/>
  <c r="K337" i="16"/>
  <c r="K338" i="16"/>
  <c r="K339" i="16"/>
  <c r="K340" i="16"/>
  <c r="K341" i="16"/>
  <c r="K342" i="16"/>
  <c r="K343" i="16"/>
  <c r="K344" i="16"/>
  <c r="K345" i="16"/>
  <c r="K346" i="16"/>
  <c r="K347" i="16"/>
  <c r="K348" i="16"/>
  <c r="K349" i="16"/>
  <c r="K350" i="16"/>
  <c r="K351" i="16"/>
  <c r="K352" i="16"/>
  <c r="K353" i="16"/>
  <c r="K354" i="16"/>
  <c r="K355" i="16"/>
  <c r="K356" i="16"/>
  <c r="K357" i="16"/>
  <c r="K358" i="16"/>
  <c r="K359" i="16"/>
  <c r="K360" i="16"/>
  <c r="K361" i="16"/>
  <c r="K362" i="16"/>
  <c r="K363" i="16"/>
  <c r="K364" i="16"/>
  <c r="K365" i="16"/>
  <c r="K366" i="16"/>
  <c r="K367" i="16"/>
  <c r="K368" i="16"/>
  <c r="K369" i="16"/>
  <c r="K370" i="16"/>
  <c r="K371" i="16"/>
  <c r="K372" i="16"/>
  <c r="K373" i="16"/>
  <c r="K374" i="16"/>
  <c r="K375" i="16"/>
  <c r="K376" i="16"/>
  <c r="K377" i="16"/>
  <c r="K378" i="16"/>
  <c r="K379" i="16"/>
  <c r="K380" i="16"/>
  <c r="K381" i="16"/>
  <c r="K382" i="16"/>
  <c r="K383" i="16"/>
  <c r="K384" i="16"/>
  <c r="K385" i="16"/>
  <c r="K386" i="16"/>
  <c r="K387" i="16"/>
  <c r="K388" i="16"/>
  <c r="K389" i="16"/>
  <c r="K390" i="16"/>
  <c r="K391" i="16"/>
  <c r="K392" i="16"/>
  <c r="K393" i="16"/>
  <c r="K394" i="16"/>
  <c r="K395" i="16"/>
  <c r="K396" i="16"/>
  <c r="K397" i="16"/>
  <c r="K398" i="16"/>
  <c r="K399" i="16"/>
  <c r="K400" i="16"/>
  <c r="K401" i="16"/>
  <c r="K402" i="16"/>
  <c r="K403" i="16"/>
  <c r="K404" i="16"/>
  <c r="K405" i="16"/>
  <c r="K406" i="16"/>
  <c r="K407" i="16"/>
  <c r="K408" i="16"/>
  <c r="K409" i="16"/>
  <c r="K410" i="16"/>
  <c r="F12" i="15"/>
  <c r="F15" i="15"/>
  <c r="E15" i="15" s="1"/>
  <c r="F14" i="15"/>
  <c r="E14" i="15" s="1"/>
  <c r="F11" i="15"/>
  <c r="E11" i="15" s="1"/>
  <c r="F10" i="15"/>
  <c r="G27" i="15"/>
  <c r="E27" i="15"/>
  <c r="G26" i="15"/>
  <c r="E26" i="15"/>
  <c r="E10" i="15"/>
  <c r="J10" i="15"/>
  <c r="K10" i="15"/>
  <c r="E12" i="15"/>
  <c r="P10" i="15"/>
  <c r="J11" i="15"/>
  <c r="K11" i="15"/>
  <c r="P11" i="15"/>
  <c r="J12" i="15"/>
  <c r="K12" i="15"/>
  <c r="J13" i="15"/>
  <c r="K13" i="15"/>
  <c r="J14" i="15"/>
  <c r="K14" i="15"/>
  <c r="J15" i="15"/>
  <c r="K15" i="15"/>
  <c r="J16" i="15"/>
  <c r="K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4" i="15"/>
  <c r="J95" i="15"/>
  <c r="J96" i="15"/>
  <c r="J97" i="15"/>
  <c r="J98" i="15"/>
  <c r="J99" i="15"/>
  <c r="J100" i="15"/>
  <c r="J101" i="15"/>
  <c r="J102" i="15"/>
  <c r="J103" i="15"/>
  <c r="J104" i="15"/>
  <c r="J105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118" i="15"/>
  <c r="J119" i="15"/>
  <c r="J120" i="15"/>
  <c r="J121" i="15"/>
  <c r="J122" i="15"/>
  <c r="J123" i="15"/>
  <c r="J124" i="15"/>
  <c r="J125" i="15"/>
  <c r="J126" i="15"/>
  <c r="J127" i="15"/>
  <c r="J128" i="15"/>
  <c r="J129" i="15"/>
  <c r="J130" i="15"/>
  <c r="J131" i="15"/>
  <c r="J132" i="15"/>
  <c r="J133" i="15"/>
  <c r="J134" i="15"/>
  <c r="J135" i="15"/>
  <c r="J136" i="15"/>
  <c r="J137" i="15"/>
  <c r="J138" i="15"/>
  <c r="J139" i="15"/>
  <c r="J140" i="15"/>
  <c r="J141" i="15"/>
  <c r="J142" i="15"/>
  <c r="J143" i="15"/>
  <c r="J144" i="15"/>
  <c r="J145" i="15"/>
  <c r="J146" i="15"/>
  <c r="J147" i="15"/>
  <c r="J148" i="15"/>
  <c r="J149" i="15"/>
  <c r="J150" i="15"/>
  <c r="J151" i="15"/>
  <c r="J152" i="15"/>
  <c r="J153" i="15"/>
  <c r="J154" i="15"/>
  <c r="J155" i="15"/>
  <c r="J156" i="15"/>
  <c r="J157" i="15"/>
  <c r="J158" i="15"/>
  <c r="J159" i="15"/>
  <c r="J160" i="15"/>
  <c r="J161" i="15"/>
  <c r="J162" i="15"/>
  <c r="J163" i="15"/>
  <c r="J164" i="15"/>
  <c r="J165" i="15"/>
  <c r="J166" i="15"/>
  <c r="J167" i="15"/>
  <c r="J168" i="15"/>
  <c r="J169" i="15"/>
  <c r="J170" i="15"/>
  <c r="J171" i="15"/>
  <c r="J172" i="15"/>
  <c r="J173" i="15"/>
  <c r="J174" i="15"/>
  <c r="J175" i="15"/>
  <c r="J176" i="15"/>
  <c r="J177" i="15"/>
  <c r="J178" i="15"/>
  <c r="J179" i="15"/>
  <c r="J180" i="15"/>
  <c r="J181" i="15"/>
  <c r="J182" i="15"/>
  <c r="J183" i="15"/>
  <c r="J184" i="15"/>
  <c r="J185" i="15"/>
  <c r="J186" i="15"/>
  <c r="J187" i="15"/>
  <c r="J188" i="15"/>
  <c r="J189" i="15"/>
  <c r="J190" i="15"/>
  <c r="J191" i="15"/>
  <c r="J192" i="15"/>
  <c r="J193" i="15"/>
  <c r="J194" i="15"/>
  <c r="J195" i="15"/>
  <c r="J196" i="15"/>
  <c r="J197" i="15"/>
  <c r="J198" i="15"/>
  <c r="J199" i="15"/>
  <c r="J200" i="15"/>
  <c r="J201" i="15"/>
  <c r="J202" i="15"/>
  <c r="J203" i="15"/>
  <c r="J204" i="15"/>
  <c r="J205" i="15"/>
  <c r="J206" i="15"/>
  <c r="J207" i="15"/>
  <c r="J208" i="15"/>
  <c r="J209" i="15"/>
  <c r="J210" i="15"/>
  <c r="J211" i="15"/>
  <c r="J212" i="15"/>
  <c r="J213" i="15"/>
  <c r="J214" i="15"/>
  <c r="J215" i="15"/>
  <c r="J216" i="15"/>
  <c r="J217" i="15"/>
  <c r="J218" i="15"/>
  <c r="J219" i="15"/>
  <c r="J220" i="15"/>
  <c r="J221" i="15"/>
  <c r="J222" i="15"/>
  <c r="J223" i="15"/>
  <c r="J224" i="15"/>
  <c r="J225" i="15"/>
  <c r="J226" i="15"/>
  <c r="J227" i="15"/>
  <c r="J228" i="15"/>
  <c r="J229" i="15"/>
  <c r="J230" i="15"/>
  <c r="J231" i="15"/>
  <c r="J232" i="15"/>
  <c r="J233" i="15"/>
  <c r="J234" i="15"/>
  <c r="J235" i="15"/>
  <c r="J236" i="15"/>
  <c r="J237" i="15"/>
  <c r="J238" i="15"/>
  <c r="J239" i="15"/>
  <c r="J240" i="15"/>
  <c r="J241" i="15"/>
  <c r="J242" i="15"/>
  <c r="J243" i="15"/>
  <c r="J244" i="15"/>
  <c r="J245" i="15"/>
  <c r="J246" i="15"/>
  <c r="J247" i="15"/>
  <c r="J248" i="15"/>
  <c r="J249" i="15"/>
  <c r="J250" i="15"/>
  <c r="J251" i="15"/>
  <c r="J252" i="15"/>
  <c r="J253" i="15"/>
  <c r="J254" i="15"/>
  <c r="J255" i="15"/>
  <c r="J256" i="15"/>
  <c r="J257" i="15"/>
  <c r="J258" i="15"/>
  <c r="J259" i="15"/>
  <c r="J260" i="15"/>
  <c r="J261" i="15"/>
  <c r="J262" i="15"/>
  <c r="J263" i="15"/>
  <c r="J264" i="15"/>
  <c r="J265" i="15"/>
  <c r="J266" i="15"/>
  <c r="J267" i="15"/>
  <c r="J268" i="15"/>
  <c r="J269" i="15"/>
  <c r="J270" i="15"/>
  <c r="J271" i="15"/>
  <c r="J272" i="15"/>
  <c r="J273" i="15"/>
  <c r="J274" i="15"/>
  <c r="J275" i="15"/>
  <c r="J276" i="15"/>
  <c r="J277" i="15"/>
  <c r="J278" i="15"/>
  <c r="J279" i="15"/>
  <c r="J280" i="15"/>
  <c r="J281" i="15"/>
  <c r="J282" i="15"/>
  <c r="J283" i="15"/>
  <c r="J284" i="15"/>
  <c r="J285" i="15"/>
  <c r="J286" i="15"/>
  <c r="J287" i="15"/>
  <c r="J288" i="15"/>
  <c r="J289" i="15"/>
  <c r="J290" i="15"/>
  <c r="J291" i="15"/>
  <c r="J292" i="15"/>
  <c r="J293" i="15"/>
  <c r="J294" i="15"/>
  <c r="J295" i="15"/>
  <c r="J296" i="15"/>
  <c r="J297" i="15"/>
  <c r="J298" i="15"/>
  <c r="J299" i="15"/>
  <c r="J300" i="15"/>
  <c r="J301" i="15"/>
  <c r="J302" i="15"/>
  <c r="J303" i="15"/>
  <c r="J304" i="15"/>
  <c r="J305" i="15"/>
  <c r="J306" i="15"/>
  <c r="J307" i="15"/>
  <c r="J308" i="15"/>
  <c r="J309" i="15"/>
  <c r="J310" i="15"/>
  <c r="K17" i="15"/>
  <c r="J311" i="15"/>
  <c r="J312" i="15"/>
  <c r="J313" i="15"/>
  <c r="J314" i="15"/>
  <c r="J315" i="15"/>
  <c r="J316" i="15"/>
  <c r="J317" i="15"/>
  <c r="J318" i="15"/>
  <c r="J319" i="15"/>
  <c r="J320" i="15"/>
  <c r="J321" i="15"/>
  <c r="J322" i="15"/>
  <c r="J323" i="15"/>
  <c r="J324" i="15"/>
  <c r="J325" i="15"/>
  <c r="J326" i="15"/>
  <c r="J327" i="15"/>
  <c r="J328" i="15"/>
  <c r="J329" i="15"/>
  <c r="J330" i="15"/>
  <c r="J331" i="15"/>
  <c r="J332" i="15"/>
  <c r="J333" i="15"/>
  <c r="J334" i="15"/>
  <c r="J335" i="15"/>
  <c r="J336" i="15"/>
  <c r="J337" i="15"/>
  <c r="J338" i="15"/>
  <c r="J339" i="15"/>
  <c r="J340" i="15"/>
  <c r="J341" i="15"/>
  <c r="J342" i="15"/>
  <c r="J343" i="15"/>
  <c r="J344" i="15"/>
  <c r="J345" i="15"/>
  <c r="J346" i="15"/>
  <c r="J347" i="15"/>
  <c r="J348" i="15"/>
  <c r="J349" i="15"/>
  <c r="J350" i="15"/>
  <c r="J351" i="15"/>
  <c r="J352" i="15"/>
  <c r="J353" i="15"/>
  <c r="J354" i="15"/>
  <c r="J355" i="15"/>
  <c r="J356" i="15"/>
  <c r="J357" i="15"/>
  <c r="J358" i="15"/>
  <c r="J359" i="15"/>
  <c r="J360" i="15"/>
  <c r="J361" i="15"/>
  <c r="J362" i="15"/>
  <c r="J363" i="15"/>
  <c r="J364" i="15"/>
  <c r="J365" i="15"/>
  <c r="J366" i="15"/>
  <c r="J367" i="15"/>
  <c r="J368" i="15"/>
  <c r="J369" i="15"/>
  <c r="J370" i="15"/>
  <c r="J371" i="15"/>
  <c r="J372" i="15"/>
  <c r="J373" i="15"/>
  <c r="J374" i="15"/>
  <c r="J375" i="15"/>
  <c r="J376" i="15"/>
  <c r="J377" i="15"/>
  <c r="J378" i="15"/>
  <c r="J379" i="15"/>
  <c r="J380" i="15"/>
  <c r="J381" i="15"/>
  <c r="J382" i="15"/>
  <c r="J383" i="15"/>
  <c r="J384" i="15"/>
  <c r="J385" i="15"/>
  <c r="J386" i="15"/>
  <c r="J387" i="15"/>
  <c r="J388" i="15"/>
  <c r="J389" i="15"/>
  <c r="J390" i="15"/>
  <c r="J391" i="15"/>
  <c r="J392" i="15"/>
  <c r="J393" i="15"/>
  <c r="J394" i="15"/>
  <c r="J395" i="15"/>
  <c r="J396" i="15"/>
  <c r="J397" i="15"/>
  <c r="J398" i="15"/>
  <c r="J399" i="15"/>
  <c r="J400" i="15"/>
  <c r="J401" i="15"/>
  <c r="J402" i="15"/>
  <c r="J403" i="15"/>
  <c r="J404" i="15"/>
  <c r="J405" i="15"/>
  <c r="J406" i="15"/>
  <c r="J407" i="15"/>
  <c r="J408" i="15"/>
  <c r="J409" i="15"/>
  <c r="J410" i="15"/>
  <c r="K18" i="15"/>
  <c r="K115" i="15"/>
  <c r="K19" i="15"/>
  <c r="K20" i="15"/>
  <c r="K21" i="15"/>
  <c r="K22" i="15"/>
  <c r="K311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2" i="15"/>
  <c r="K53" i="15"/>
  <c r="K54" i="15"/>
  <c r="K55" i="15"/>
  <c r="K56" i="15"/>
  <c r="K57" i="15"/>
  <c r="K58" i="15"/>
  <c r="K59" i="15"/>
  <c r="K60" i="15"/>
  <c r="K61" i="15"/>
  <c r="K62" i="15"/>
  <c r="K63" i="15"/>
  <c r="K64" i="15"/>
  <c r="K65" i="15"/>
  <c r="K66" i="15"/>
  <c r="K67" i="15"/>
  <c r="K68" i="15"/>
  <c r="K69" i="15"/>
  <c r="K70" i="15"/>
  <c r="K71" i="15"/>
  <c r="K72" i="15"/>
  <c r="K73" i="15"/>
  <c r="K74" i="15"/>
  <c r="K75" i="15"/>
  <c r="K76" i="15"/>
  <c r="K77" i="15"/>
  <c r="K78" i="15"/>
  <c r="K79" i="15"/>
  <c r="K80" i="15"/>
  <c r="K81" i="15"/>
  <c r="K82" i="15"/>
  <c r="K83" i="15"/>
  <c r="K84" i="15"/>
  <c r="K85" i="15"/>
  <c r="K86" i="15"/>
  <c r="K87" i="15"/>
  <c r="K88" i="15"/>
  <c r="K89" i="15"/>
  <c r="K90" i="15"/>
  <c r="K91" i="15"/>
  <c r="K92" i="15"/>
  <c r="K93" i="15"/>
  <c r="K94" i="15"/>
  <c r="K95" i="15"/>
  <c r="K96" i="15"/>
  <c r="K97" i="15"/>
  <c r="K98" i="15"/>
  <c r="K99" i="15"/>
  <c r="K100" i="15"/>
  <c r="K101" i="15"/>
  <c r="K102" i="15"/>
  <c r="K103" i="15"/>
  <c r="K104" i="15"/>
  <c r="K105" i="15"/>
  <c r="K106" i="15"/>
  <c r="K107" i="15"/>
  <c r="K108" i="15"/>
  <c r="K109" i="15"/>
  <c r="K110" i="15"/>
  <c r="K111" i="15"/>
  <c r="K112" i="15"/>
  <c r="K113" i="15"/>
  <c r="K114" i="15"/>
  <c r="K116" i="15"/>
  <c r="K117" i="15"/>
  <c r="K118" i="15"/>
  <c r="K119" i="15"/>
  <c r="K120" i="15"/>
  <c r="K121" i="15"/>
  <c r="K122" i="15"/>
  <c r="K123" i="15"/>
  <c r="K124" i="15"/>
  <c r="K125" i="15"/>
  <c r="K126" i="15"/>
  <c r="K127" i="15"/>
  <c r="K128" i="15"/>
  <c r="K129" i="15"/>
  <c r="K130" i="15"/>
  <c r="K131" i="15"/>
  <c r="K132" i="15"/>
  <c r="K133" i="15"/>
  <c r="K134" i="15"/>
  <c r="K135" i="15"/>
  <c r="K136" i="15"/>
  <c r="K137" i="15"/>
  <c r="K138" i="15"/>
  <c r="K139" i="15"/>
  <c r="K140" i="15"/>
  <c r="K141" i="15"/>
  <c r="K142" i="15"/>
  <c r="K143" i="15"/>
  <c r="K144" i="15"/>
  <c r="K145" i="15"/>
  <c r="K146" i="15"/>
  <c r="K147" i="15"/>
  <c r="K148" i="15"/>
  <c r="K149" i="15"/>
  <c r="K150" i="15"/>
  <c r="K151" i="15"/>
  <c r="K152" i="15"/>
  <c r="K153" i="15"/>
  <c r="K154" i="15"/>
  <c r="K155" i="15"/>
  <c r="K156" i="15"/>
  <c r="K157" i="15"/>
  <c r="K158" i="15"/>
  <c r="K159" i="15"/>
  <c r="K160" i="15"/>
  <c r="K161" i="15"/>
  <c r="K162" i="15"/>
  <c r="K163" i="15"/>
  <c r="K164" i="15"/>
  <c r="K165" i="15"/>
  <c r="K166" i="15"/>
  <c r="K167" i="15"/>
  <c r="K168" i="15"/>
  <c r="K169" i="15"/>
  <c r="K170" i="15"/>
  <c r="K171" i="15"/>
  <c r="K172" i="15"/>
  <c r="K173" i="15"/>
  <c r="K174" i="15"/>
  <c r="K175" i="15"/>
  <c r="K176" i="15"/>
  <c r="K177" i="15"/>
  <c r="K178" i="15"/>
  <c r="K179" i="15"/>
  <c r="K180" i="15"/>
  <c r="K181" i="15"/>
  <c r="K182" i="15"/>
  <c r="K183" i="15"/>
  <c r="K184" i="15"/>
  <c r="K185" i="15"/>
  <c r="K186" i="15"/>
  <c r="K187" i="15"/>
  <c r="K188" i="15"/>
  <c r="K189" i="15"/>
  <c r="K190" i="15"/>
  <c r="K191" i="15"/>
  <c r="K192" i="15"/>
  <c r="K193" i="15"/>
  <c r="K194" i="15"/>
  <c r="K195" i="15"/>
  <c r="K196" i="15"/>
  <c r="K197" i="15"/>
  <c r="K198" i="15"/>
  <c r="K199" i="15"/>
  <c r="K200" i="15"/>
  <c r="K201" i="15"/>
  <c r="K202" i="15"/>
  <c r="K203" i="15"/>
  <c r="K204" i="15"/>
  <c r="K205" i="15"/>
  <c r="K206" i="15"/>
  <c r="K207" i="15"/>
  <c r="K208" i="15"/>
  <c r="K209" i="15"/>
  <c r="K210" i="15"/>
  <c r="K211" i="15"/>
  <c r="K212" i="15"/>
  <c r="K213" i="15"/>
  <c r="K214" i="15"/>
  <c r="K215" i="15"/>
  <c r="K216" i="15"/>
  <c r="K217" i="15"/>
  <c r="K218" i="15"/>
  <c r="K219" i="15"/>
  <c r="K220" i="15"/>
  <c r="K221" i="15"/>
  <c r="K222" i="15"/>
  <c r="K223" i="15"/>
  <c r="K224" i="15"/>
  <c r="K225" i="15"/>
  <c r="K226" i="15"/>
  <c r="K227" i="15"/>
  <c r="K228" i="15"/>
  <c r="K229" i="15"/>
  <c r="K230" i="15"/>
  <c r="K231" i="15"/>
  <c r="K232" i="15"/>
  <c r="K233" i="15"/>
  <c r="K234" i="15"/>
  <c r="K235" i="15"/>
  <c r="K236" i="15"/>
  <c r="K237" i="15"/>
  <c r="K238" i="15"/>
  <c r="K239" i="15"/>
  <c r="K240" i="15"/>
  <c r="K241" i="15"/>
  <c r="K242" i="15"/>
  <c r="K243" i="15"/>
  <c r="K244" i="15"/>
  <c r="K245" i="15"/>
  <c r="K246" i="15"/>
  <c r="K247" i="15"/>
  <c r="K248" i="15"/>
  <c r="K249" i="15"/>
  <c r="K250" i="15"/>
  <c r="K251" i="15"/>
  <c r="K252" i="15"/>
  <c r="K253" i="15"/>
  <c r="K254" i="15"/>
  <c r="K255" i="15"/>
  <c r="K256" i="15"/>
  <c r="K257" i="15"/>
  <c r="K258" i="15"/>
  <c r="K259" i="15"/>
  <c r="K260" i="15"/>
  <c r="K261" i="15"/>
  <c r="K262" i="15"/>
  <c r="K263" i="15"/>
  <c r="K264" i="15"/>
  <c r="K265" i="15"/>
  <c r="K266" i="15"/>
  <c r="K267" i="15"/>
  <c r="K268" i="15"/>
  <c r="K269" i="15"/>
  <c r="K270" i="15"/>
  <c r="K271" i="15"/>
  <c r="K272" i="15"/>
  <c r="K273" i="15"/>
  <c r="K274" i="15"/>
  <c r="K275" i="15"/>
  <c r="K276" i="15"/>
  <c r="K277" i="15"/>
  <c r="K278" i="15"/>
  <c r="K279" i="15"/>
  <c r="K280" i="15"/>
  <c r="K281" i="15"/>
  <c r="K282" i="15"/>
  <c r="K283" i="15"/>
  <c r="K284" i="15"/>
  <c r="K285" i="15"/>
  <c r="K286" i="15"/>
  <c r="K287" i="15"/>
  <c r="K288" i="15"/>
  <c r="K289" i="15"/>
  <c r="K290" i="15"/>
  <c r="K291" i="15"/>
  <c r="K292" i="15"/>
  <c r="K293" i="15"/>
  <c r="K294" i="15"/>
  <c r="K295" i="15"/>
  <c r="K296" i="15"/>
  <c r="K297" i="15"/>
  <c r="K298" i="15"/>
  <c r="K299" i="15"/>
  <c r="K300" i="15"/>
  <c r="K301" i="15"/>
  <c r="K302" i="15"/>
  <c r="K303" i="15"/>
  <c r="K304" i="15"/>
  <c r="K305" i="15"/>
  <c r="K306" i="15"/>
  <c r="K307" i="15"/>
  <c r="K308" i="15"/>
  <c r="K309" i="15"/>
  <c r="K310" i="15"/>
  <c r="K312" i="15"/>
  <c r="K313" i="15"/>
  <c r="K314" i="15"/>
  <c r="K315" i="15"/>
  <c r="K316" i="15"/>
  <c r="K317" i="15"/>
  <c r="K318" i="15"/>
  <c r="K319" i="15"/>
  <c r="K320" i="15"/>
  <c r="K321" i="15"/>
  <c r="K322" i="15"/>
  <c r="K323" i="15"/>
  <c r="K324" i="15"/>
  <c r="K325" i="15"/>
  <c r="K326" i="15"/>
  <c r="K327" i="15"/>
  <c r="K328" i="15"/>
  <c r="K329" i="15"/>
  <c r="K330" i="15"/>
  <c r="K331" i="15"/>
  <c r="K332" i="15"/>
  <c r="K333" i="15"/>
  <c r="K334" i="15"/>
  <c r="K335" i="15"/>
  <c r="K336" i="15"/>
  <c r="K337" i="15"/>
  <c r="K338" i="15"/>
  <c r="K339" i="15"/>
  <c r="K340" i="15"/>
  <c r="K341" i="15"/>
  <c r="K342" i="15"/>
  <c r="K343" i="15"/>
  <c r="K344" i="15"/>
  <c r="K345" i="15"/>
  <c r="K346" i="15"/>
  <c r="K347" i="15"/>
  <c r="K348" i="15"/>
  <c r="K349" i="15"/>
  <c r="K350" i="15"/>
  <c r="K351" i="15"/>
  <c r="K352" i="15"/>
  <c r="K353" i="15"/>
  <c r="K354" i="15"/>
  <c r="K355" i="15"/>
  <c r="K356" i="15"/>
  <c r="K357" i="15"/>
  <c r="K358" i="15"/>
  <c r="K359" i="15"/>
  <c r="K360" i="15"/>
  <c r="K361" i="15"/>
  <c r="K362" i="15"/>
  <c r="K363" i="15"/>
  <c r="K364" i="15"/>
  <c r="K365" i="15"/>
  <c r="K366" i="15"/>
  <c r="K367" i="15"/>
  <c r="K368" i="15"/>
  <c r="K369" i="15"/>
  <c r="K370" i="15"/>
  <c r="K371" i="15"/>
  <c r="K372" i="15"/>
  <c r="K373" i="15"/>
  <c r="K374" i="15"/>
  <c r="K375" i="15"/>
  <c r="K376" i="15"/>
  <c r="K377" i="15"/>
  <c r="K378" i="15"/>
  <c r="K379" i="15"/>
  <c r="K380" i="15"/>
  <c r="K381" i="15"/>
  <c r="K382" i="15"/>
  <c r="K383" i="15"/>
  <c r="K384" i="15"/>
  <c r="K385" i="15"/>
  <c r="K386" i="15"/>
  <c r="K387" i="15"/>
  <c r="K388" i="15"/>
  <c r="K389" i="15"/>
  <c r="K390" i="15"/>
  <c r="K391" i="15"/>
  <c r="K392" i="15"/>
  <c r="K393" i="15"/>
  <c r="K394" i="15"/>
  <c r="K395" i="15"/>
  <c r="K396" i="15"/>
  <c r="K397" i="15"/>
  <c r="K398" i="15"/>
  <c r="K399" i="15"/>
  <c r="K400" i="15"/>
  <c r="K401" i="15"/>
  <c r="K402" i="15"/>
  <c r="K403" i="15"/>
  <c r="K404" i="15"/>
  <c r="K405" i="15"/>
  <c r="K406" i="15"/>
  <c r="K407" i="15"/>
  <c r="K408" i="15"/>
  <c r="K409" i="15"/>
  <c r="K410" i="15"/>
  <c r="F12" i="14"/>
  <c r="F15" i="14"/>
  <c r="F14" i="14"/>
  <c r="F11" i="14"/>
  <c r="F10" i="14"/>
  <c r="E10" i="14" s="1"/>
  <c r="G27" i="14"/>
  <c r="E27" i="14"/>
  <c r="G26" i="14"/>
  <c r="E26" i="14"/>
  <c r="J10" i="14"/>
  <c r="K10" i="14"/>
  <c r="E14" i="14"/>
  <c r="M14" i="14" s="1"/>
  <c r="E15" i="14"/>
  <c r="M11" i="14" s="1"/>
  <c r="E11" i="14"/>
  <c r="O10" i="14" s="1"/>
  <c r="E12" i="14"/>
  <c r="P10" i="14"/>
  <c r="J11" i="14"/>
  <c r="K11" i="14"/>
  <c r="O11" i="14"/>
  <c r="P11" i="14"/>
  <c r="J12" i="14"/>
  <c r="K12" i="14"/>
  <c r="J13" i="14"/>
  <c r="K13" i="14"/>
  <c r="J14" i="14"/>
  <c r="K14" i="14"/>
  <c r="J15" i="14"/>
  <c r="K15" i="14"/>
  <c r="M15" i="14"/>
  <c r="J16" i="14"/>
  <c r="K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N19" i="14" s="1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5" i="14"/>
  <c r="J96" i="14"/>
  <c r="J97" i="14"/>
  <c r="J98" i="14"/>
  <c r="J99" i="14"/>
  <c r="J100" i="14"/>
  <c r="J101" i="14"/>
  <c r="J102" i="14"/>
  <c r="J103" i="14"/>
  <c r="J104" i="14"/>
  <c r="J105" i="14"/>
  <c r="J106" i="14"/>
  <c r="J107" i="14"/>
  <c r="J108" i="14"/>
  <c r="J109" i="14"/>
  <c r="J110" i="14"/>
  <c r="J111" i="14"/>
  <c r="J112" i="14"/>
  <c r="J113" i="14"/>
  <c r="J114" i="14"/>
  <c r="J115" i="14"/>
  <c r="J116" i="14"/>
  <c r="J117" i="14"/>
  <c r="J118" i="14"/>
  <c r="J119" i="14"/>
  <c r="J120" i="14"/>
  <c r="J121" i="14"/>
  <c r="J122" i="14"/>
  <c r="J123" i="14"/>
  <c r="J124" i="14"/>
  <c r="J125" i="14"/>
  <c r="J126" i="14"/>
  <c r="J127" i="14"/>
  <c r="J128" i="14"/>
  <c r="J129" i="14"/>
  <c r="J130" i="14"/>
  <c r="J131" i="14"/>
  <c r="J132" i="14"/>
  <c r="J133" i="14"/>
  <c r="J134" i="14"/>
  <c r="J135" i="14"/>
  <c r="J136" i="14"/>
  <c r="J137" i="14"/>
  <c r="J138" i="14"/>
  <c r="J139" i="14"/>
  <c r="J140" i="14"/>
  <c r="J141" i="14"/>
  <c r="J142" i="14"/>
  <c r="J143" i="14"/>
  <c r="J144" i="14"/>
  <c r="J145" i="14"/>
  <c r="J146" i="14"/>
  <c r="J147" i="14"/>
  <c r="J148" i="14"/>
  <c r="J149" i="14"/>
  <c r="J150" i="14"/>
  <c r="J151" i="14"/>
  <c r="J152" i="14"/>
  <c r="J153" i="14"/>
  <c r="J154" i="14"/>
  <c r="J155" i="14"/>
  <c r="J156" i="14"/>
  <c r="J157" i="14"/>
  <c r="J158" i="14"/>
  <c r="J159" i="14"/>
  <c r="J160" i="14"/>
  <c r="J161" i="14"/>
  <c r="J162" i="14"/>
  <c r="J163" i="14"/>
  <c r="J164" i="14"/>
  <c r="J165" i="14"/>
  <c r="J166" i="14"/>
  <c r="J167" i="14"/>
  <c r="J168" i="14"/>
  <c r="J169" i="14"/>
  <c r="J170" i="14"/>
  <c r="J171" i="14"/>
  <c r="J172" i="14"/>
  <c r="J173" i="14"/>
  <c r="J174" i="14"/>
  <c r="J175" i="14"/>
  <c r="J176" i="14"/>
  <c r="J177" i="14"/>
  <c r="J178" i="14"/>
  <c r="J179" i="14"/>
  <c r="J180" i="14"/>
  <c r="J181" i="14"/>
  <c r="J182" i="14"/>
  <c r="J183" i="14"/>
  <c r="J184" i="14"/>
  <c r="J185" i="14"/>
  <c r="J186" i="14"/>
  <c r="J187" i="14"/>
  <c r="J188" i="14"/>
  <c r="J189" i="14"/>
  <c r="J190" i="14"/>
  <c r="J191" i="14"/>
  <c r="J192" i="14"/>
  <c r="J193" i="14"/>
  <c r="J194" i="14"/>
  <c r="J195" i="14"/>
  <c r="J196" i="14"/>
  <c r="J197" i="14"/>
  <c r="J198" i="14"/>
  <c r="J199" i="14"/>
  <c r="J200" i="14"/>
  <c r="J201" i="14"/>
  <c r="J202" i="14"/>
  <c r="J203" i="14"/>
  <c r="J204" i="14"/>
  <c r="J205" i="14"/>
  <c r="J206" i="14"/>
  <c r="J207" i="14"/>
  <c r="J208" i="14"/>
  <c r="J209" i="14"/>
  <c r="J210" i="14"/>
  <c r="J211" i="14"/>
  <c r="J212" i="14"/>
  <c r="J213" i="14"/>
  <c r="J214" i="14"/>
  <c r="J215" i="14"/>
  <c r="J216" i="14"/>
  <c r="J217" i="14"/>
  <c r="J218" i="14"/>
  <c r="J219" i="14"/>
  <c r="J220" i="14"/>
  <c r="J221" i="14"/>
  <c r="J222" i="14"/>
  <c r="J223" i="14"/>
  <c r="J224" i="14"/>
  <c r="J225" i="14"/>
  <c r="J226" i="14"/>
  <c r="J227" i="14"/>
  <c r="J228" i="14"/>
  <c r="J229" i="14"/>
  <c r="J230" i="14"/>
  <c r="J231" i="14"/>
  <c r="J232" i="14"/>
  <c r="J233" i="14"/>
  <c r="J234" i="14"/>
  <c r="J235" i="14"/>
  <c r="J236" i="14"/>
  <c r="J237" i="14"/>
  <c r="J238" i="14"/>
  <c r="J239" i="14"/>
  <c r="J240" i="14"/>
  <c r="J241" i="14"/>
  <c r="J242" i="14"/>
  <c r="J243" i="14"/>
  <c r="J244" i="14"/>
  <c r="J245" i="14"/>
  <c r="J246" i="14"/>
  <c r="J247" i="14"/>
  <c r="J248" i="14"/>
  <c r="J249" i="14"/>
  <c r="J250" i="14"/>
  <c r="J251" i="14"/>
  <c r="J252" i="14"/>
  <c r="J253" i="14"/>
  <c r="J254" i="14"/>
  <c r="J255" i="14"/>
  <c r="J256" i="14"/>
  <c r="J257" i="14"/>
  <c r="J258" i="14"/>
  <c r="J259" i="14"/>
  <c r="J260" i="14"/>
  <c r="J261" i="14"/>
  <c r="J262" i="14"/>
  <c r="J263" i="14"/>
  <c r="J264" i="14"/>
  <c r="J265" i="14"/>
  <c r="J266" i="14"/>
  <c r="J267" i="14"/>
  <c r="J268" i="14"/>
  <c r="J269" i="14"/>
  <c r="J270" i="14"/>
  <c r="J271" i="14"/>
  <c r="J272" i="14"/>
  <c r="J273" i="14"/>
  <c r="J274" i="14"/>
  <c r="J275" i="14"/>
  <c r="J276" i="14"/>
  <c r="J277" i="14"/>
  <c r="J278" i="14"/>
  <c r="J279" i="14"/>
  <c r="J280" i="14"/>
  <c r="J281" i="14"/>
  <c r="J282" i="14"/>
  <c r="J283" i="14"/>
  <c r="J284" i="14"/>
  <c r="J285" i="14"/>
  <c r="J286" i="14"/>
  <c r="J287" i="14"/>
  <c r="J288" i="14"/>
  <c r="J289" i="14"/>
  <c r="J290" i="14"/>
  <c r="J291" i="14"/>
  <c r="J292" i="14"/>
  <c r="J293" i="14"/>
  <c r="J294" i="14"/>
  <c r="J295" i="14"/>
  <c r="J296" i="14"/>
  <c r="J297" i="14"/>
  <c r="J298" i="14"/>
  <c r="J299" i="14"/>
  <c r="J300" i="14"/>
  <c r="J301" i="14"/>
  <c r="J302" i="14"/>
  <c r="J303" i="14"/>
  <c r="J304" i="14"/>
  <c r="J305" i="14"/>
  <c r="J306" i="14"/>
  <c r="J307" i="14"/>
  <c r="J308" i="14"/>
  <c r="J309" i="14"/>
  <c r="J310" i="14"/>
  <c r="K17" i="14"/>
  <c r="J311" i="14"/>
  <c r="J312" i="14"/>
  <c r="J313" i="14"/>
  <c r="J314" i="14"/>
  <c r="J315" i="14"/>
  <c r="J316" i="14"/>
  <c r="J317" i="14"/>
  <c r="J318" i="14"/>
  <c r="J319" i="14"/>
  <c r="J320" i="14"/>
  <c r="J321" i="14"/>
  <c r="J322" i="14"/>
  <c r="J323" i="14"/>
  <c r="J324" i="14"/>
  <c r="J325" i="14"/>
  <c r="J326" i="14"/>
  <c r="J327" i="14"/>
  <c r="J328" i="14"/>
  <c r="J329" i="14"/>
  <c r="J330" i="14"/>
  <c r="J331" i="14"/>
  <c r="J332" i="14"/>
  <c r="J333" i="14"/>
  <c r="J334" i="14"/>
  <c r="J335" i="14"/>
  <c r="J336" i="14"/>
  <c r="J337" i="14"/>
  <c r="J338" i="14"/>
  <c r="J339" i="14"/>
  <c r="J340" i="14"/>
  <c r="J341" i="14"/>
  <c r="J342" i="14"/>
  <c r="J343" i="14"/>
  <c r="J344" i="14"/>
  <c r="J345" i="14"/>
  <c r="J346" i="14"/>
  <c r="J347" i="14"/>
  <c r="J348" i="14"/>
  <c r="J349" i="14"/>
  <c r="J350" i="14"/>
  <c r="J351" i="14"/>
  <c r="J352" i="14"/>
  <c r="J353" i="14"/>
  <c r="J354" i="14"/>
  <c r="J355" i="14"/>
  <c r="J356" i="14"/>
  <c r="J357" i="14"/>
  <c r="J358" i="14"/>
  <c r="J359" i="14"/>
  <c r="J360" i="14"/>
  <c r="J361" i="14"/>
  <c r="J362" i="14"/>
  <c r="J363" i="14"/>
  <c r="J364" i="14"/>
  <c r="J365" i="14"/>
  <c r="J366" i="14"/>
  <c r="J367" i="14"/>
  <c r="J368" i="14"/>
  <c r="J369" i="14"/>
  <c r="J370" i="14"/>
  <c r="J371" i="14"/>
  <c r="J372" i="14"/>
  <c r="J373" i="14"/>
  <c r="J374" i="14"/>
  <c r="J375" i="14"/>
  <c r="J376" i="14"/>
  <c r="J377" i="14"/>
  <c r="J378" i="14"/>
  <c r="J379" i="14"/>
  <c r="J380" i="14"/>
  <c r="J381" i="14"/>
  <c r="J382" i="14"/>
  <c r="J383" i="14"/>
  <c r="J384" i="14"/>
  <c r="J385" i="14"/>
  <c r="J386" i="14"/>
  <c r="J387" i="14"/>
  <c r="J388" i="14"/>
  <c r="J389" i="14"/>
  <c r="J390" i="14"/>
  <c r="J391" i="14"/>
  <c r="J392" i="14"/>
  <c r="J393" i="14"/>
  <c r="J394" i="14"/>
  <c r="J395" i="14"/>
  <c r="J396" i="14"/>
  <c r="J397" i="14"/>
  <c r="J398" i="14"/>
  <c r="J399" i="14"/>
  <c r="J400" i="14"/>
  <c r="J401" i="14"/>
  <c r="J402" i="14"/>
  <c r="J403" i="14"/>
  <c r="J404" i="14"/>
  <c r="J405" i="14"/>
  <c r="J406" i="14"/>
  <c r="J407" i="14"/>
  <c r="J408" i="14"/>
  <c r="J409" i="14"/>
  <c r="J410" i="14"/>
  <c r="K18" i="14"/>
  <c r="K51" i="14"/>
  <c r="K19" i="14"/>
  <c r="K20" i="14"/>
  <c r="K21" i="14"/>
  <c r="K22" i="14"/>
  <c r="K311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K70" i="14"/>
  <c r="K71" i="14"/>
  <c r="K72" i="14"/>
  <c r="K73" i="14"/>
  <c r="K74" i="14"/>
  <c r="K75" i="14"/>
  <c r="K76" i="14"/>
  <c r="K77" i="14"/>
  <c r="K78" i="14"/>
  <c r="K79" i="14"/>
  <c r="K80" i="14"/>
  <c r="K81" i="14"/>
  <c r="K82" i="14"/>
  <c r="K83" i="14"/>
  <c r="K84" i="14"/>
  <c r="K85" i="14"/>
  <c r="K86" i="14"/>
  <c r="K87" i="14"/>
  <c r="K88" i="14"/>
  <c r="K89" i="14"/>
  <c r="K90" i="14"/>
  <c r="K91" i="14"/>
  <c r="K92" i="14"/>
  <c r="K93" i="14"/>
  <c r="K94" i="14"/>
  <c r="K95" i="14"/>
  <c r="K96" i="14"/>
  <c r="K97" i="14"/>
  <c r="K98" i="14"/>
  <c r="K99" i="14"/>
  <c r="K100" i="14"/>
  <c r="K101" i="14"/>
  <c r="K102" i="14"/>
  <c r="K103" i="14"/>
  <c r="K104" i="14"/>
  <c r="K105" i="14"/>
  <c r="K106" i="14"/>
  <c r="K107" i="14"/>
  <c r="K108" i="14"/>
  <c r="K109" i="14"/>
  <c r="K110" i="14"/>
  <c r="K111" i="14"/>
  <c r="K112" i="14"/>
  <c r="K113" i="14"/>
  <c r="K114" i="14"/>
  <c r="K115" i="14"/>
  <c r="K116" i="14"/>
  <c r="K117" i="14"/>
  <c r="K118" i="14"/>
  <c r="K119" i="14"/>
  <c r="K120" i="14"/>
  <c r="K121" i="14"/>
  <c r="K122" i="14"/>
  <c r="K123" i="14"/>
  <c r="K124" i="14"/>
  <c r="K125" i="14"/>
  <c r="K126" i="14"/>
  <c r="K127" i="14"/>
  <c r="K128" i="14"/>
  <c r="K129" i="14"/>
  <c r="K130" i="14"/>
  <c r="K131" i="14"/>
  <c r="K132" i="14"/>
  <c r="K133" i="14"/>
  <c r="K134" i="14"/>
  <c r="K135" i="14"/>
  <c r="K136" i="14"/>
  <c r="K137" i="14"/>
  <c r="K138" i="14"/>
  <c r="K139" i="14"/>
  <c r="K140" i="14"/>
  <c r="K141" i="14"/>
  <c r="K142" i="14"/>
  <c r="K143" i="14"/>
  <c r="K144" i="14"/>
  <c r="K145" i="14"/>
  <c r="K146" i="14"/>
  <c r="K147" i="14"/>
  <c r="K148" i="14"/>
  <c r="K149" i="14"/>
  <c r="K150" i="14"/>
  <c r="K151" i="14"/>
  <c r="K152" i="14"/>
  <c r="K153" i="14"/>
  <c r="K154" i="14"/>
  <c r="K155" i="14"/>
  <c r="K156" i="14"/>
  <c r="K157" i="14"/>
  <c r="K158" i="14"/>
  <c r="K159" i="14"/>
  <c r="K160" i="14"/>
  <c r="K161" i="14"/>
  <c r="K162" i="14"/>
  <c r="K163" i="14"/>
  <c r="K164" i="14"/>
  <c r="K165" i="14"/>
  <c r="K166" i="14"/>
  <c r="K167" i="14"/>
  <c r="K168" i="14"/>
  <c r="K169" i="14"/>
  <c r="K170" i="14"/>
  <c r="K171" i="14"/>
  <c r="K172" i="14"/>
  <c r="K173" i="14"/>
  <c r="K174" i="14"/>
  <c r="K175" i="14"/>
  <c r="K176" i="14"/>
  <c r="K177" i="14"/>
  <c r="K178" i="14"/>
  <c r="K179" i="14"/>
  <c r="K180" i="14"/>
  <c r="K181" i="14"/>
  <c r="K182" i="14"/>
  <c r="K183" i="14"/>
  <c r="K184" i="14"/>
  <c r="K185" i="14"/>
  <c r="K186" i="14"/>
  <c r="K187" i="14"/>
  <c r="K188" i="14"/>
  <c r="K189" i="14"/>
  <c r="K190" i="14"/>
  <c r="K191" i="14"/>
  <c r="K192" i="14"/>
  <c r="K193" i="14"/>
  <c r="K194" i="14"/>
  <c r="K195" i="14"/>
  <c r="K196" i="14"/>
  <c r="K197" i="14"/>
  <c r="K198" i="14"/>
  <c r="K199" i="14"/>
  <c r="K200" i="14"/>
  <c r="K201" i="14"/>
  <c r="K202" i="14"/>
  <c r="K203" i="14"/>
  <c r="K204" i="14"/>
  <c r="K205" i="14"/>
  <c r="K206" i="14"/>
  <c r="K207" i="14"/>
  <c r="K208" i="14"/>
  <c r="K209" i="14"/>
  <c r="K210" i="14"/>
  <c r="K211" i="14"/>
  <c r="K212" i="14"/>
  <c r="K213" i="14"/>
  <c r="K214" i="14"/>
  <c r="K215" i="14"/>
  <c r="K216" i="14"/>
  <c r="K217" i="14"/>
  <c r="K218" i="14"/>
  <c r="K219" i="14"/>
  <c r="K220" i="14"/>
  <c r="K221" i="14"/>
  <c r="K222" i="14"/>
  <c r="K223" i="14"/>
  <c r="K224" i="14"/>
  <c r="K225" i="14"/>
  <c r="K226" i="14"/>
  <c r="K227" i="14"/>
  <c r="K228" i="14"/>
  <c r="K229" i="14"/>
  <c r="K230" i="14"/>
  <c r="K231" i="14"/>
  <c r="K232" i="14"/>
  <c r="K233" i="14"/>
  <c r="K234" i="14"/>
  <c r="K235" i="14"/>
  <c r="K236" i="14"/>
  <c r="K237" i="14"/>
  <c r="K238" i="14"/>
  <c r="K239" i="14"/>
  <c r="K240" i="14"/>
  <c r="K241" i="14"/>
  <c r="K242" i="14"/>
  <c r="K243" i="14"/>
  <c r="K244" i="14"/>
  <c r="K245" i="14"/>
  <c r="K246" i="14"/>
  <c r="K247" i="14"/>
  <c r="K248" i="14"/>
  <c r="K249" i="14"/>
  <c r="K250" i="14"/>
  <c r="K251" i="14"/>
  <c r="K252" i="14"/>
  <c r="K253" i="14"/>
  <c r="K254" i="14"/>
  <c r="K255" i="14"/>
  <c r="K256" i="14"/>
  <c r="K257" i="14"/>
  <c r="K258" i="14"/>
  <c r="K259" i="14"/>
  <c r="K260" i="14"/>
  <c r="K261" i="14"/>
  <c r="K262" i="14"/>
  <c r="K263" i="14"/>
  <c r="K264" i="14"/>
  <c r="K265" i="14"/>
  <c r="K266" i="14"/>
  <c r="K267" i="14"/>
  <c r="K268" i="14"/>
  <c r="K269" i="14"/>
  <c r="K270" i="14"/>
  <c r="K271" i="14"/>
  <c r="K272" i="14"/>
  <c r="K273" i="14"/>
  <c r="K274" i="14"/>
  <c r="K275" i="14"/>
  <c r="K276" i="14"/>
  <c r="K277" i="14"/>
  <c r="K278" i="14"/>
  <c r="K279" i="14"/>
  <c r="K280" i="14"/>
  <c r="K281" i="14"/>
  <c r="K282" i="14"/>
  <c r="K283" i="14"/>
  <c r="K284" i="14"/>
  <c r="K285" i="14"/>
  <c r="K286" i="14"/>
  <c r="K287" i="14"/>
  <c r="K288" i="14"/>
  <c r="K289" i="14"/>
  <c r="K290" i="14"/>
  <c r="K291" i="14"/>
  <c r="K292" i="14"/>
  <c r="K293" i="14"/>
  <c r="K294" i="14"/>
  <c r="K295" i="14"/>
  <c r="K296" i="14"/>
  <c r="K297" i="14"/>
  <c r="K298" i="14"/>
  <c r="K299" i="14"/>
  <c r="K300" i="14"/>
  <c r="K301" i="14"/>
  <c r="K302" i="14"/>
  <c r="K303" i="14"/>
  <c r="K304" i="14"/>
  <c r="K305" i="14"/>
  <c r="K306" i="14"/>
  <c r="K307" i="14"/>
  <c r="K308" i="14"/>
  <c r="K309" i="14"/>
  <c r="K310" i="14"/>
  <c r="K312" i="14"/>
  <c r="K313" i="14"/>
  <c r="K314" i="14"/>
  <c r="K315" i="14"/>
  <c r="K316" i="14"/>
  <c r="K317" i="14"/>
  <c r="K318" i="14"/>
  <c r="K319" i="14"/>
  <c r="K320" i="14"/>
  <c r="K321" i="14"/>
  <c r="K322" i="14"/>
  <c r="K323" i="14"/>
  <c r="K324" i="14"/>
  <c r="K325" i="14"/>
  <c r="K326" i="14"/>
  <c r="K327" i="14"/>
  <c r="K328" i="14"/>
  <c r="K329" i="14"/>
  <c r="K330" i="14"/>
  <c r="K331" i="14"/>
  <c r="K332" i="14"/>
  <c r="K333" i="14"/>
  <c r="K334" i="14"/>
  <c r="K335" i="14"/>
  <c r="K336" i="14"/>
  <c r="K337" i="14"/>
  <c r="K338" i="14"/>
  <c r="K339" i="14"/>
  <c r="K340" i="14"/>
  <c r="K341" i="14"/>
  <c r="K342" i="14"/>
  <c r="K343" i="14"/>
  <c r="K344" i="14"/>
  <c r="K345" i="14"/>
  <c r="K346" i="14"/>
  <c r="K347" i="14"/>
  <c r="K348" i="14"/>
  <c r="K349" i="14"/>
  <c r="K350" i="14"/>
  <c r="K351" i="14"/>
  <c r="K352" i="14"/>
  <c r="K353" i="14"/>
  <c r="K354" i="14"/>
  <c r="K355" i="14"/>
  <c r="K356" i="14"/>
  <c r="K357" i="14"/>
  <c r="K358" i="14"/>
  <c r="K359" i="14"/>
  <c r="K360" i="14"/>
  <c r="K361" i="14"/>
  <c r="K362" i="14"/>
  <c r="K363" i="14"/>
  <c r="K364" i="14"/>
  <c r="K365" i="14"/>
  <c r="K366" i="14"/>
  <c r="K367" i="14"/>
  <c r="K368" i="14"/>
  <c r="K369" i="14"/>
  <c r="K370" i="14"/>
  <c r="K371" i="14"/>
  <c r="K372" i="14"/>
  <c r="K373" i="14"/>
  <c r="K374" i="14"/>
  <c r="K375" i="14"/>
  <c r="K376" i="14"/>
  <c r="K377" i="14"/>
  <c r="K378" i="14"/>
  <c r="K379" i="14"/>
  <c r="K380" i="14"/>
  <c r="K381" i="14"/>
  <c r="K382" i="14"/>
  <c r="K383" i="14"/>
  <c r="K384" i="14"/>
  <c r="K385" i="14"/>
  <c r="K386" i="14"/>
  <c r="K387" i="14"/>
  <c r="K388" i="14"/>
  <c r="K389" i="14"/>
  <c r="K390" i="14"/>
  <c r="K391" i="14"/>
  <c r="K392" i="14"/>
  <c r="K393" i="14"/>
  <c r="K394" i="14"/>
  <c r="K395" i="14"/>
  <c r="K396" i="14"/>
  <c r="K397" i="14"/>
  <c r="K398" i="14"/>
  <c r="K399" i="14"/>
  <c r="K400" i="14"/>
  <c r="K401" i="14"/>
  <c r="K402" i="14"/>
  <c r="K403" i="14"/>
  <c r="K404" i="14"/>
  <c r="K405" i="14"/>
  <c r="K406" i="14"/>
  <c r="K407" i="14"/>
  <c r="K408" i="14"/>
  <c r="K409" i="14"/>
  <c r="K410" i="14"/>
  <c r="F12" i="13"/>
  <c r="E12" i="13" s="1"/>
  <c r="F15" i="13"/>
  <c r="F14" i="13"/>
  <c r="E14" i="13" s="1"/>
  <c r="F11" i="13"/>
  <c r="E11" i="13" s="1"/>
  <c r="F10" i="13"/>
  <c r="E10" i="13" s="1"/>
  <c r="N10" i="13" s="1"/>
  <c r="G27" i="13"/>
  <c r="E27" i="13"/>
  <c r="G26" i="13"/>
  <c r="E26" i="13"/>
  <c r="J10" i="13"/>
  <c r="K10" i="13"/>
  <c r="E15" i="13"/>
  <c r="J11" i="13"/>
  <c r="K11" i="13"/>
  <c r="J12" i="13"/>
  <c r="K12" i="13"/>
  <c r="J13" i="13"/>
  <c r="K13" i="13"/>
  <c r="J14" i="13"/>
  <c r="K14" i="13"/>
  <c r="J15" i="13"/>
  <c r="K15" i="13"/>
  <c r="J16" i="13"/>
  <c r="K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J175" i="13"/>
  <c r="J176" i="13"/>
  <c r="J177" i="13"/>
  <c r="J178" i="13"/>
  <c r="J179" i="13"/>
  <c r="J180" i="13"/>
  <c r="J181" i="13"/>
  <c r="J182" i="13"/>
  <c r="J183" i="13"/>
  <c r="J184" i="13"/>
  <c r="J185" i="13"/>
  <c r="J186" i="13"/>
  <c r="J187" i="13"/>
  <c r="J188" i="13"/>
  <c r="J189" i="13"/>
  <c r="J190" i="13"/>
  <c r="J191" i="13"/>
  <c r="J192" i="13"/>
  <c r="J193" i="13"/>
  <c r="J194" i="13"/>
  <c r="J195" i="13"/>
  <c r="J196" i="13"/>
  <c r="J197" i="13"/>
  <c r="J198" i="13"/>
  <c r="J199" i="13"/>
  <c r="J200" i="13"/>
  <c r="J201" i="13"/>
  <c r="J202" i="13"/>
  <c r="J203" i="13"/>
  <c r="J204" i="13"/>
  <c r="J205" i="13"/>
  <c r="J206" i="13"/>
  <c r="J207" i="13"/>
  <c r="J208" i="13"/>
  <c r="J209" i="13"/>
  <c r="J210" i="13"/>
  <c r="J211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J243" i="13"/>
  <c r="J244" i="13"/>
  <c r="J245" i="13"/>
  <c r="J246" i="13"/>
  <c r="J247" i="13"/>
  <c r="J248" i="13"/>
  <c r="J249" i="13"/>
  <c r="J250" i="13"/>
  <c r="J251" i="13"/>
  <c r="J252" i="13"/>
  <c r="J253" i="13"/>
  <c r="J254" i="13"/>
  <c r="J255" i="13"/>
  <c r="J256" i="13"/>
  <c r="J257" i="13"/>
  <c r="J258" i="13"/>
  <c r="J259" i="13"/>
  <c r="J260" i="13"/>
  <c r="J261" i="13"/>
  <c r="J262" i="13"/>
  <c r="J263" i="13"/>
  <c r="J264" i="13"/>
  <c r="J265" i="13"/>
  <c r="J266" i="13"/>
  <c r="J267" i="13"/>
  <c r="J268" i="13"/>
  <c r="J269" i="13"/>
  <c r="J270" i="13"/>
  <c r="J271" i="13"/>
  <c r="J272" i="13"/>
  <c r="J273" i="13"/>
  <c r="J274" i="13"/>
  <c r="J275" i="13"/>
  <c r="J276" i="13"/>
  <c r="J277" i="13"/>
  <c r="J278" i="13"/>
  <c r="J279" i="13"/>
  <c r="J280" i="13"/>
  <c r="J281" i="13"/>
  <c r="J282" i="13"/>
  <c r="J283" i="13"/>
  <c r="J284" i="13"/>
  <c r="J285" i="13"/>
  <c r="J286" i="13"/>
  <c r="J287" i="13"/>
  <c r="J288" i="13"/>
  <c r="J289" i="13"/>
  <c r="J290" i="13"/>
  <c r="J291" i="13"/>
  <c r="J292" i="13"/>
  <c r="J293" i="13"/>
  <c r="J294" i="13"/>
  <c r="J295" i="13"/>
  <c r="J296" i="13"/>
  <c r="J297" i="13"/>
  <c r="J298" i="13"/>
  <c r="J299" i="13"/>
  <c r="J300" i="13"/>
  <c r="J301" i="13"/>
  <c r="J302" i="13"/>
  <c r="J303" i="13"/>
  <c r="J304" i="13"/>
  <c r="J305" i="13"/>
  <c r="J306" i="13"/>
  <c r="J307" i="13"/>
  <c r="J308" i="13"/>
  <c r="J309" i="13"/>
  <c r="J310" i="13"/>
  <c r="K17" i="13"/>
  <c r="J311" i="13"/>
  <c r="J312" i="13"/>
  <c r="J313" i="13"/>
  <c r="J314" i="13"/>
  <c r="J315" i="13"/>
  <c r="J316" i="13"/>
  <c r="J317" i="13"/>
  <c r="J318" i="13"/>
  <c r="J319" i="13"/>
  <c r="J320" i="13"/>
  <c r="J321" i="13"/>
  <c r="J322" i="13"/>
  <c r="J323" i="13"/>
  <c r="J324" i="13"/>
  <c r="J325" i="13"/>
  <c r="J326" i="13"/>
  <c r="J327" i="13"/>
  <c r="J328" i="13"/>
  <c r="J329" i="13"/>
  <c r="J330" i="13"/>
  <c r="J331" i="13"/>
  <c r="J332" i="13"/>
  <c r="J333" i="13"/>
  <c r="J334" i="13"/>
  <c r="J335" i="13"/>
  <c r="J336" i="13"/>
  <c r="J337" i="13"/>
  <c r="J338" i="13"/>
  <c r="J339" i="13"/>
  <c r="J340" i="13"/>
  <c r="J341" i="13"/>
  <c r="J342" i="13"/>
  <c r="J343" i="13"/>
  <c r="J344" i="13"/>
  <c r="J345" i="13"/>
  <c r="J346" i="13"/>
  <c r="J347" i="13"/>
  <c r="J348" i="13"/>
  <c r="J349" i="13"/>
  <c r="J350" i="13"/>
  <c r="J351" i="13"/>
  <c r="J352" i="13"/>
  <c r="J353" i="13"/>
  <c r="J354" i="13"/>
  <c r="J355" i="13"/>
  <c r="J356" i="13"/>
  <c r="J357" i="13"/>
  <c r="J358" i="13"/>
  <c r="J359" i="13"/>
  <c r="J360" i="13"/>
  <c r="J361" i="13"/>
  <c r="J362" i="13"/>
  <c r="J363" i="13"/>
  <c r="J364" i="13"/>
  <c r="J365" i="13"/>
  <c r="J366" i="13"/>
  <c r="J367" i="13"/>
  <c r="J368" i="13"/>
  <c r="J369" i="13"/>
  <c r="J370" i="13"/>
  <c r="J371" i="13"/>
  <c r="J372" i="13"/>
  <c r="J373" i="13"/>
  <c r="J374" i="13"/>
  <c r="J375" i="13"/>
  <c r="J376" i="13"/>
  <c r="J377" i="13"/>
  <c r="J378" i="13"/>
  <c r="J379" i="13"/>
  <c r="J380" i="13"/>
  <c r="J381" i="13"/>
  <c r="J382" i="13"/>
  <c r="J383" i="13"/>
  <c r="J384" i="13"/>
  <c r="J385" i="13"/>
  <c r="J386" i="13"/>
  <c r="J387" i="13"/>
  <c r="J388" i="13"/>
  <c r="J389" i="13"/>
  <c r="J390" i="13"/>
  <c r="J391" i="13"/>
  <c r="J392" i="13"/>
  <c r="J393" i="13"/>
  <c r="J394" i="13"/>
  <c r="J395" i="13"/>
  <c r="J396" i="13"/>
  <c r="J397" i="13"/>
  <c r="J398" i="13"/>
  <c r="J399" i="13"/>
  <c r="J400" i="13"/>
  <c r="J401" i="13"/>
  <c r="J402" i="13"/>
  <c r="J403" i="13"/>
  <c r="J404" i="13"/>
  <c r="J405" i="13"/>
  <c r="J406" i="13"/>
  <c r="J407" i="13"/>
  <c r="J408" i="13"/>
  <c r="J409" i="13"/>
  <c r="J410" i="13"/>
  <c r="K18" i="13"/>
  <c r="K118" i="13"/>
  <c r="K19" i="13"/>
  <c r="K20" i="13"/>
  <c r="K21" i="13"/>
  <c r="K22" i="13"/>
  <c r="K311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K101" i="13"/>
  <c r="K102" i="13"/>
  <c r="K103" i="13"/>
  <c r="K104" i="13"/>
  <c r="K105" i="13"/>
  <c r="K106" i="13"/>
  <c r="K107" i="13"/>
  <c r="K108" i="13"/>
  <c r="K109" i="13"/>
  <c r="K110" i="13"/>
  <c r="K111" i="13"/>
  <c r="K112" i="13"/>
  <c r="K113" i="13"/>
  <c r="K114" i="13"/>
  <c r="K115" i="13"/>
  <c r="K116" i="13"/>
  <c r="K117" i="13"/>
  <c r="K119" i="13"/>
  <c r="K120" i="13"/>
  <c r="K121" i="13"/>
  <c r="K122" i="13"/>
  <c r="K123" i="13"/>
  <c r="K124" i="13"/>
  <c r="K125" i="13"/>
  <c r="K126" i="13"/>
  <c r="K127" i="13"/>
  <c r="K128" i="13"/>
  <c r="K129" i="13"/>
  <c r="K130" i="13"/>
  <c r="K131" i="13"/>
  <c r="K132" i="13"/>
  <c r="K133" i="13"/>
  <c r="K134" i="13"/>
  <c r="K135" i="13"/>
  <c r="K136" i="13"/>
  <c r="K137" i="13"/>
  <c r="K138" i="13"/>
  <c r="K139" i="13"/>
  <c r="K140" i="13"/>
  <c r="K141" i="13"/>
  <c r="K142" i="13"/>
  <c r="K143" i="13"/>
  <c r="K144" i="13"/>
  <c r="K145" i="13"/>
  <c r="K146" i="13"/>
  <c r="K147" i="13"/>
  <c r="K148" i="13"/>
  <c r="K149" i="13"/>
  <c r="K150" i="13"/>
  <c r="K151" i="13"/>
  <c r="K152" i="13"/>
  <c r="K153" i="13"/>
  <c r="K154" i="13"/>
  <c r="K155" i="13"/>
  <c r="K156" i="13"/>
  <c r="K157" i="13"/>
  <c r="K158" i="13"/>
  <c r="K159" i="13"/>
  <c r="K160" i="13"/>
  <c r="K161" i="13"/>
  <c r="K162" i="13"/>
  <c r="K163" i="13"/>
  <c r="K164" i="13"/>
  <c r="K165" i="13"/>
  <c r="K166" i="13"/>
  <c r="K167" i="13"/>
  <c r="K168" i="13"/>
  <c r="K169" i="13"/>
  <c r="K170" i="13"/>
  <c r="K171" i="13"/>
  <c r="K172" i="13"/>
  <c r="K173" i="13"/>
  <c r="K174" i="13"/>
  <c r="K175" i="13"/>
  <c r="K176" i="13"/>
  <c r="K177" i="13"/>
  <c r="K178" i="13"/>
  <c r="K179" i="13"/>
  <c r="K180" i="13"/>
  <c r="K181" i="13"/>
  <c r="K182" i="13"/>
  <c r="K183" i="13"/>
  <c r="K184" i="13"/>
  <c r="K185" i="13"/>
  <c r="K186" i="13"/>
  <c r="K187" i="13"/>
  <c r="K188" i="13"/>
  <c r="K189" i="13"/>
  <c r="K190" i="13"/>
  <c r="K191" i="13"/>
  <c r="K192" i="13"/>
  <c r="K193" i="13"/>
  <c r="K194" i="13"/>
  <c r="K195" i="13"/>
  <c r="K196" i="13"/>
  <c r="K197" i="13"/>
  <c r="K198" i="13"/>
  <c r="K199" i="13"/>
  <c r="K200" i="13"/>
  <c r="K201" i="13"/>
  <c r="K202" i="13"/>
  <c r="K203" i="13"/>
  <c r="K204" i="13"/>
  <c r="K205" i="13"/>
  <c r="K206" i="13"/>
  <c r="K207" i="13"/>
  <c r="K208" i="13"/>
  <c r="K209" i="13"/>
  <c r="K210" i="13"/>
  <c r="K211" i="13"/>
  <c r="K212" i="13"/>
  <c r="K213" i="13"/>
  <c r="K214" i="13"/>
  <c r="K215" i="13"/>
  <c r="K216" i="13"/>
  <c r="K217" i="13"/>
  <c r="K218" i="13"/>
  <c r="K219" i="13"/>
  <c r="K220" i="13"/>
  <c r="K221" i="13"/>
  <c r="K222" i="13"/>
  <c r="K223" i="13"/>
  <c r="K224" i="13"/>
  <c r="K225" i="13"/>
  <c r="K226" i="13"/>
  <c r="K227" i="13"/>
  <c r="K228" i="13"/>
  <c r="K229" i="13"/>
  <c r="K230" i="13"/>
  <c r="K231" i="13"/>
  <c r="K232" i="13"/>
  <c r="K233" i="13"/>
  <c r="K234" i="13"/>
  <c r="K235" i="13"/>
  <c r="K236" i="13"/>
  <c r="K237" i="13"/>
  <c r="K238" i="13"/>
  <c r="K239" i="13"/>
  <c r="K240" i="13"/>
  <c r="K241" i="13"/>
  <c r="K242" i="13"/>
  <c r="K243" i="13"/>
  <c r="K244" i="13"/>
  <c r="K245" i="13"/>
  <c r="K246" i="13"/>
  <c r="K247" i="13"/>
  <c r="K248" i="13"/>
  <c r="K249" i="13"/>
  <c r="K250" i="13"/>
  <c r="K251" i="13"/>
  <c r="K252" i="13"/>
  <c r="K253" i="13"/>
  <c r="K254" i="13"/>
  <c r="K255" i="13"/>
  <c r="K256" i="13"/>
  <c r="K257" i="13"/>
  <c r="K258" i="13"/>
  <c r="K259" i="13"/>
  <c r="K260" i="13"/>
  <c r="K261" i="13"/>
  <c r="K262" i="13"/>
  <c r="K263" i="13"/>
  <c r="K264" i="13"/>
  <c r="K265" i="13"/>
  <c r="K266" i="13"/>
  <c r="K267" i="13"/>
  <c r="K268" i="13"/>
  <c r="K269" i="13"/>
  <c r="K270" i="13"/>
  <c r="K271" i="13"/>
  <c r="K272" i="13"/>
  <c r="K273" i="13"/>
  <c r="K274" i="13"/>
  <c r="K275" i="13"/>
  <c r="K276" i="13"/>
  <c r="K277" i="13"/>
  <c r="K278" i="13"/>
  <c r="K279" i="13"/>
  <c r="K280" i="13"/>
  <c r="K281" i="13"/>
  <c r="K282" i="13"/>
  <c r="K283" i="13"/>
  <c r="K284" i="13"/>
  <c r="K285" i="13"/>
  <c r="K286" i="13"/>
  <c r="K287" i="13"/>
  <c r="K288" i="13"/>
  <c r="K289" i="13"/>
  <c r="K290" i="13"/>
  <c r="K291" i="13"/>
  <c r="K292" i="13"/>
  <c r="K293" i="13"/>
  <c r="K294" i="13"/>
  <c r="K295" i="13"/>
  <c r="K296" i="13"/>
  <c r="K297" i="13"/>
  <c r="K298" i="13"/>
  <c r="K299" i="13"/>
  <c r="K300" i="13"/>
  <c r="K301" i="13"/>
  <c r="K302" i="13"/>
  <c r="K303" i="13"/>
  <c r="K304" i="13"/>
  <c r="K305" i="13"/>
  <c r="K306" i="13"/>
  <c r="K307" i="13"/>
  <c r="K308" i="13"/>
  <c r="K309" i="13"/>
  <c r="K310" i="13"/>
  <c r="K312" i="13"/>
  <c r="K313" i="13"/>
  <c r="K314" i="13"/>
  <c r="K315" i="13"/>
  <c r="K316" i="13"/>
  <c r="K317" i="13"/>
  <c r="K318" i="13"/>
  <c r="K319" i="13"/>
  <c r="K320" i="13"/>
  <c r="K321" i="13"/>
  <c r="K322" i="13"/>
  <c r="K323" i="13"/>
  <c r="K324" i="13"/>
  <c r="K325" i="13"/>
  <c r="K326" i="13"/>
  <c r="K327" i="13"/>
  <c r="K328" i="13"/>
  <c r="K329" i="13"/>
  <c r="K330" i="13"/>
  <c r="K331" i="13"/>
  <c r="K332" i="13"/>
  <c r="K333" i="13"/>
  <c r="K334" i="13"/>
  <c r="K335" i="13"/>
  <c r="K336" i="13"/>
  <c r="K337" i="13"/>
  <c r="K338" i="13"/>
  <c r="K339" i="13"/>
  <c r="K340" i="13"/>
  <c r="K341" i="13"/>
  <c r="K342" i="13"/>
  <c r="K343" i="13"/>
  <c r="K344" i="13"/>
  <c r="K345" i="13"/>
  <c r="K346" i="13"/>
  <c r="K347" i="13"/>
  <c r="K348" i="13"/>
  <c r="K349" i="13"/>
  <c r="K350" i="13"/>
  <c r="K351" i="13"/>
  <c r="K352" i="13"/>
  <c r="K353" i="13"/>
  <c r="K354" i="13"/>
  <c r="K355" i="13"/>
  <c r="K356" i="13"/>
  <c r="K357" i="13"/>
  <c r="K358" i="13"/>
  <c r="K359" i="13"/>
  <c r="K360" i="13"/>
  <c r="K361" i="13"/>
  <c r="K362" i="13"/>
  <c r="K363" i="13"/>
  <c r="K364" i="13"/>
  <c r="K365" i="13"/>
  <c r="K366" i="13"/>
  <c r="K367" i="13"/>
  <c r="K368" i="13"/>
  <c r="K369" i="13"/>
  <c r="K370" i="13"/>
  <c r="K371" i="13"/>
  <c r="K372" i="13"/>
  <c r="K373" i="13"/>
  <c r="K374" i="13"/>
  <c r="K375" i="13"/>
  <c r="K376" i="13"/>
  <c r="K377" i="13"/>
  <c r="K378" i="13"/>
  <c r="K379" i="13"/>
  <c r="K380" i="13"/>
  <c r="K381" i="13"/>
  <c r="K382" i="13"/>
  <c r="K383" i="13"/>
  <c r="K384" i="13"/>
  <c r="K385" i="13"/>
  <c r="K386" i="13"/>
  <c r="K387" i="13"/>
  <c r="K388" i="13"/>
  <c r="K389" i="13"/>
  <c r="K390" i="13"/>
  <c r="K391" i="13"/>
  <c r="K392" i="13"/>
  <c r="K393" i="13"/>
  <c r="K394" i="13"/>
  <c r="K395" i="13"/>
  <c r="K396" i="13"/>
  <c r="K397" i="13"/>
  <c r="K398" i="13"/>
  <c r="K399" i="13"/>
  <c r="K400" i="13"/>
  <c r="K401" i="13"/>
  <c r="K402" i="13"/>
  <c r="K403" i="13"/>
  <c r="K404" i="13"/>
  <c r="K405" i="13"/>
  <c r="K406" i="13"/>
  <c r="K407" i="13"/>
  <c r="K408" i="13"/>
  <c r="K409" i="13"/>
  <c r="K410" i="13"/>
  <c r="F12" i="12"/>
  <c r="E12" i="12" s="1"/>
  <c r="F15" i="12"/>
  <c r="F14" i="12"/>
  <c r="E14" i="12" s="1"/>
  <c r="F11" i="12"/>
  <c r="F10" i="12"/>
  <c r="E10" i="12" s="1"/>
  <c r="G27" i="12"/>
  <c r="E27" i="12"/>
  <c r="G26" i="12"/>
  <c r="E26" i="12"/>
  <c r="J10" i="12"/>
  <c r="K10" i="12"/>
  <c r="E15" i="12"/>
  <c r="J11" i="12"/>
  <c r="K11" i="12"/>
  <c r="J12" i="12"/>
  <c r="K12" i="12"/>
  <c r="J13" i="12"/>
  <c r="K13" i="12"/>
  <c r="J14" i="12"/>
  <c r="K14" i="12"/>
  <c r="J15" i="12"/>
  <c r="K15" i="12"/>
  <c r="J16" i="12"/>
  <c r="K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N22" i="12" s="1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201" i="12"/>
  <c r="J202" i="12"/>
  <c r="J203" i="12"/>
  <c r="J204" i="12"/>
  <c r="J205" i="12"/>
  <c r="J206" i="12"/>
  <c r="J207" i="12"/>
  <c r="J208" i="12"/>
  <c r="J209" i="12"/>
  <c r="J210" i="12"/>
  <c r="J211" i="12"/>
  <c r="J212" i="12"/>
  <c r="J213" i="12"/>
  <c r="J214" i="12"/>
  <c r="J215" i="12"/>
  <c r="J216" i="12"/>
  <c r="J217" i="12"/>
  <c r="J218" i="12"/>
  <c r="J219" i="12"/>
  <c r="J220" i="12"/>
  <c r="J221" i="12"/>
  <c r="J222" i="12"/>
  <c r="J223" i="12"/>
  <c r="J224" i="12"/>
  <c r="J225" i="12"/>
  <c r="J226" i="12"/>
  <c r="J227" i="12"/>
  <c r="J228" i="12"/>
  <c r="J229" i="12"/>
  <c r="J230" i="12"/>
  <c r="J231" i="12"/>
  <c r="J232" i="12"/>
  <c r="J233" i="12"/>
  <c r="J234" i="12"/>
  <c r="J235" i="12"/>
  <c r="J236" i="12"/>
  <c r="J237" i="12"/>
  <c r="J238" i="12"/>
  <c r="J239" i="12"/>
  <c r="J240" i="12"/>
  <c r="J241" i="12"/>
  <c r="J242" i="12"/>
  <c r="J243" i="12"/>
  <c r="J244" i="12"/>
  <c r="J245" i="12"/>
  <c r="J246" i="12"/>
  <c r="J247" i="12"/>
  <c r="J248" i="12"/>
  <c r="J249" i="12"/>
  <c r="J250" i="12"/>
  <c r="J251" i="12"/>
  <c r="J252" i="12"/>
  <c r="J253" i="12"/>
  <c r="J254" i="12"/>
  <c r="J255" i="12"/>
  <c r="J256" i="12"/>
  <c r="J257" i="12"/>
  <c r="J258" i="12"/>
  <c r="J259" i="12"/>
  <c r="J260" i="12"/>
  <c r="J261" i="12"/>
  <c r="J262" i="12"/>
  <c r="J263" i="12"/>
  <c r="J264" i="12"/>
  <c r="J265" i="12"/>
  <c r="J266" i="12"/>
  <c r="J267" i="12"/>
  <c r="J268" i="12"/>
  <c r="J269" i="12"/>
  <c r="J270" i="12"/>
  <c r="J271" i="12"/>
  <c r="J272" i="12"/>
  <c r="J273" i="12"/>
  <c r="J274" i="12"/>
  <c r="J275" i="12"/>
  <c r="J276" i="12"/>
  <c r="J277" i="12"/>
  <c r="J278" i="12"/>
  <c r="J279" i="12"/>
  <c r="J280" i="12"/>
  <c r="J281" i="12"/>
  <c r="J282" i="12"/>
  <c r="J283" i="12"/>
  <c r="J284" i="12"/>
  <c r="J285" i="12"/>
  <c r="J286" i="12"/>
  <c r="J287" i="12"/>
  <c r="J288" i="12"/>
  <c r="J289" i="12"/>
  <c r="J290" i="12"/>
  <c r="J291" i="12"/>
  <c r="J292" i="12"/>
  <c r="J293" i="12"/>
  <c r="J294" i="12"/>
  <c r="J295" i="12"/>
  <c r="J296" i="12"/>
  <c r="J297" i="12"/>
  <c r="J298" i="12"/>
  <c r="J299" i="12"/>
  <c r="J300" i="12"/>
  <c r="J301" i="12"/>
  <c r="J302" i="12"/>
  <c r="J303" i="12"/>
  <c r="J304" i="12"/>
  <c r="J305" i="12"/>
  <c r="J306" i="12"/>
  <c r="J307" i="12"/>
  <c r="J308" i="12"/>
  <c r="J309" i="12"/>
  <c r="J310" i="12"/>
  <c r="K17" i="12"/>
  <c r="J311" i="12"/>
  <c r="J312" i="12"/>
  <c r="J313" i="12"/>
  <c r="J314" i="12"/>
  <c r="J315" i="12"/>
  <c r="J316" i="12"/>
  <c r="J317" i="12"/>
  <c r="J318" i="12"/>
  <c r="J319" i="12"/>
  <c r="J320" i="12"/>
  <c r="J321" i="12"/>
  <c r="J322" i="12"/>
  <c r="J323" i="12"/>
  <c r="J324" i="12"/>
  <c r="J325" i="12"/>
  <c r="J326" i="12"/>
  <c r="J327" i="12"/>
  <c r="J328" i="12"/>
  <c r="J329" i="12"/>
  <c r="J330" i="12"/>
  <c r="J331" i="12"/>
  <c r="J332" i="12"/>
  <c r="J333" i="12"/>
  <c r="J334" i="12"/>
  <c r="J335" i="12"/>
  <c r="J336" i="12"/>
  <c r="J337" i="12"/>
  <c r="J338" i="12"/>
  <c r="J339" i="12"/>
  <c r="J340" i="12"/>
  <c r="J341" i="12"/>
  <c r="J342" i="12"/>
  <c r="J343" i="12"/>
  <c r="J344" i="12"/>
  <c r="J345" i="12"/>
  <c r="J346" i="12"/>
  <c r="J347" i="12"/>
  <c r="J348" i="12"/>
  <c r="J349" i="12"/>
  <c r="J350" i="12"/>
  <c r="J351" i="12"/>
  <c r="J352" i="12"/>
  <c r="J353" i="12"/>
  <c r="J354" i="12"/>
  <c r="J355" i="12"/>
  <c r="J356" i="12"/>
  <c r="J357" i="12"/>
  <c r="J358" i="12"/>
  <c r="J359" i="12"/>
  <c r="J360" i="12"/>
  <c r="J361" i="12"/>
  <c r="J362" i="12"/>
  <c r="J363" i="12"/>
  <c r="J364" i="12"/>
  <c r="J365" i="12"/>
  <c r="J366" i="12"/>
  <c r="J367" i="12"/>
  <c r="J368" i="12"/>
  <c r="J369" i="12"/>
  <c r="J370" i="12"/>
  <c r="J371" i="12"/>
  <c r="J372" i="12"/>
  <c r="J373" i="12"/>
  <c r="J374" i="12"/>
  <c r="J375" i="12"/>
  <c r="J376" i="12"/>
  <c r="J377" i="12"/>
  <c r="J378" i="12"/>
  <c r="J379" i="12"/>
  <c r="J380" i="12"/>
  <c r="J381" i="12"/>
  <c r="J382" i="12"/>
  <c r="J383" i="12"/>
  <c r="J384" i="12"/>
  <c r="J385" i="12"/>
  <c r="J386" i="12"/>
  <c r="J387" i="12"/>
  <c r="J388" i="12"/>
  <c r="J389" i="12"/>
  <c r="J390" i="12"/>
  <c r="J391" i="12"/>
  <c r="J392" i="12"/>
  <c r="J393" i="12"/>
  <c r="J394" i="12"/>
  <c r="J395" i="12"/>
  <c r="J396" i="12"/>
  <c r="J397" i="12"/>
  <c r="J398" i="12"/>
  <c r="J399" i="12"/>
  <c r="J400" i="12"/>
  <c r="J401" i="12"/>
  <c r="J402" i="12"/>
  <c r="J403" i="12"/>
  <c r="J404" i="12"/>
  <c r="J405" i="12"/>
  <c r="J406" i="12"/>
  <c r="J407" i="12"/>
  <c r="J408" i="12"/>
  <c r="J409" i="12"/>
  <c r="J410" i="12"/>
  <c r="K18" i="12"/>
  <c r="K51" i="12"/>
  <c r="K19" i="12"/>
  <c r="K20" i="12"/>
  <c r="K21" i="12"/>
  <c r="K22" i="12"/>
  <c r="K311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236" i="12"/>
  <c r="K237" i="12"/>
  <c r="K238" i="12"/>
  <c r="K239" i="12"/>
  <c r="K240" i="12"/>
  <c r="K241" i="12"/>
  <c r="K242" i="12"/>
  <c r="K243" i="12"/>
  <c r="K244" i="12"/>
  <c r="K245" i="12"/>
  <c r="K246" i="12"/>
  <c r="K247" i="12"/>
  <c r="K248" i="12"/>
  <c r="K249" i="12"/>
  <c r="K250" i="12"/>
  <c r="K251" i="12"/>
  <c r="K252" i="12"/>
  <c r="K253" i="12"/>
  <c r="K254" i="12"/>
  <c r="K255" i="12"/>
  <c r="K256" i="12"/>
  <c r="K257" i="12"/>
  <c r="K258" i="12"/>
  <c r="K259" i="12"/>
  <c r="K260" i="12"/>
  <c r="K261" i="12"/>
  <c r="K262" i="12"/>
  <c r="K263" i="12"/>
  <c r="K264" i="12"/>
  <c r="K265" i="12"/>
  <c r="K266" i="12"/>
  <c r="K267" i="12"/>
  <c r="K268" i="12"/>
  <c r="K269" i="12"/>
  <c r="K270" i="12"/>
  <c r="K271" i="12"/>
  <c r="K272" i="12"/>
  <c r="K273" i="12"/>
  <c r="K274" i="12"/>
  <c r="K275" i="12"/>
  <c r="K276" i="12"/>
  <c r="K277" i="12"/>
  <c r="K278" i="12"/>
  <c r="K279" i="12"/>
  <c r="K280" i="12"/>
  <c r="K281" i="12"/>
  <c r="K282" i="12"/>
  <c r="K283" i="12"/>
  <c r="K284" i="12"/>
  <c r="K285" i="12"/>
  <c r="K286" i="12"/>
  <c r="K287" i="12"/>
  <c r="K288" i="12"/>
  <c r="K289" i="12"/>
  <c r="K290" i="12"/>
  <c r="K291" i="12"/>
  <c r="K292" i="12"/>
  <c r="K293" i="12"/>
  <c r="K294" i="12"/>
  <c r="K295" i="12"/>
  <c r="K296" i="12"/>
  <c r="K297" i="12"/>
  <c r="K298" i="12"/>
  <c r="K299" i="12"/>
  <c r="K300" i="12"/>
  <c r="K301" i="12"/>
  <c r="K302" i="12"/>
  <c r="K303" i="12"/>
  <c r="K304" i="12"/>
  <c r="K305" i="12"/>
  <c r="K306" i="12"/>
  <c r="K307" i="12"/>
  <c r="K308" i="12"/>
  <c r="K309" i="12"/>
  <c r="K310" i="12"/>
  <c r="K312" i="12"/>
  <c r="K313" i="12"/>
  <c r="K314" i="12"/>
  <c r="K315" i="12"/>
  <c r="K316" i="12"/>
  <c r="K317" i="12"/>
  <c r="K318" i="12"/>
  <c r="K319" i="12"/>
  <c r="K320" i="12"/>
  <c r="K321" i="12"/>
  <c r="K322" i="12"/>
  <c r="K323" i="12"/>
  <c r="K324" i="12"/>
  <c r="K325" i="12"/>
  <c r="K326" i="12"/>
  <c r="K327" i="12"/>
  <c r="K328" i="12"/>
  <c r="K329" i="12"/>
  <c r="K330" i="12"/>
  <c r="K331" i="12"/>
  <c r="K332" i="12"/>
  <c r="K333" i="12"/>
  <c r="K334" i="12"/>
  <c r="K335" i="12"/>
  <c r="K336" i="12"/>
  <c r="K337" i="12"/>
  <c r="K338" i="12"/>
  <c r="K339" i="12"/>
  <c r="K340" i="12"/>
  <c r="K341" i="12"/>
  <c r="K342" i="12"/>
  <c r="K343" i="12"/>
  <c r="K344" i="12"/>
  <c r="K345" i="12"/>
  <c r="K346" i="12"/>
  <c r="K347" i="12"/>
  <c r="K348" i="12"/>
  <c r="K349" i="12"/>
  <c r="K350" i="12"/>
  <c r="K351" i="12"/>
  <c r="K352" i="12"/>
  <c r="K353" i="12"/>
  <c r="K354" i="12"/>
  <c r="K355" i="12"/>
  <c r="K356" i="12"/>
  <c r="K357" i="12"/>
  <c r="K358" i="12"/>
  <c r="K359" i="12"/>
  <c r="K360" i="12"/>
  <c r="K361" i="12"/>
  <c r="K362" i="12"/>
  <c r="K363" i="12"/>
  <c r="K364" i="12"/>
  <c r="K365" i="12"/>
  <c r="K366" i="12"/>
  <c r="K367" i="12"/>
  <c r="K368" i="12"/>
  <c r="K369" i="12"/>
  <c r="K370" i="12"/>
  <c r="K371" i="12"/>
  <c r="K372" i="12"/>
  <c r="K373" i="12"/>
  <c r="K374" i="12"/>
  <c r="K375" i="12"/>
  <c r="K376" i="12"/>
  <c r="K377" i="12"/>
  <c r="K378" i="12"/>
  <c r="K379" i="12"/>
  <c r="K380" i="12"/>
  <c r="K381" i="12"/>
  <c r="K382" i="12"/>
  <c r="K383" i="12"/>
  <c r="K384" i="12"/>
  <c r="K385" i="12"/>
  <c r="K386" i="12"/>
  <c r="K387" i="12"/>
  <c r="K388" i="12"/>
  <c r="K389" i="12"/>
  <c r="K390" i="12"/>
  <c r="K391" i="12"/>
  <c r="K392" i="12"/>
  <c r="K393" i="12"/>
  <c r="K394" i="12"/>
  <c r="K395" i="12"/>
  <c r="K396" i="12"/>
  <c r="K397" i="12"/>
  <c r="K398" i="12"/>
  <c r="K399" i="12"/>
  <c r="K400" i="12"/>
  <c r="K401" i="12"/>
  <c r="K402" i="12"/>
  <c r="K403" i="12"/>
  <c r="K404" i="12"/>
  <c r="K405" i="12"/>
  <c r="K406" i="12"/>
  <c r="K407" i="12"/>
  <c r="K408" i="12"/>
  <c r="K409" i="12"/>
  <c r="K410" i="12"/>
  <c r="F12" i="11"/>
  <c r="F15" i="11"/>
  <c r="E15" i="11" s="1"/>
  <c r="F14" i="11"/>
  <c r="E14" i="11" s="1"/>
  <c r="F11" i="11"/>
  <c r="E11" i="11" s="1"/>
  <c r="F10" i="11"/>
  <c r="E10" i="11" s="1"/>
  <c r="N13" i="11" s="1"/>
  <c r="G27" i="11"/>
  <c r="E27" i="11"/>
  <c r="G26" i="11"/>
  <c r="E26" i="11"/>
  <c r="J10" i="11"/>
  <c r="K10" i="11"/>
  <c r="E12" i="11"/>
  <c r="P10" i="11" s="1"/>
  <c r="J11" i="11"/>
  <c r="K11" i="11"/>
  <c r="P11" i="11"/>
  <c r="J12" i="11"/>
  <c r="K12" i="11"/>
  <c r="J13" i="11"/>
  <c r="K13" i="11"/>
  <c r="J14" i="11"/>
  <c r="K14" i="11"/>
  <c r="J15" i="11"/>
  <c r="K15" i="11"/>
  <c r="J16" i="11"/>
  <c r="K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K17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K18" i="11"/>
  <c r="K116" i="11"/>
  <c r="K19" i="11"/>
  <c r="K20" i="11"/>
  <c r="K21" i="11"/>
  <c r="K22" i="11"/>
  <c r="K311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2" i="11"/>
  <c r="K313" i="11"/>
  <c r="K314" i="11"/>
  <c r="K315" i="11"/>
  <c r="K316" i="11"/>
  <c r="K317" i="11"/>
  <c r="K318" i="11"/>
  <c r="K319" i="11"/>
  <c r="K320" i="11"/>
  <c r="K321" i="11"/>
  <c r="K322" i="11"/>
  <c r="K323" i="11"/>
  <c r="K324" i="11"/>
  <c r="K325" i="11"/>
  <c r="K326" i="11"/>
  <c r="K327" i="11"/>
  <c r="K328" i="11"/>
  <c r="K329" i="11"/>
  <c r="K330" i="11"/>
  <c r="K331" i="11"/>
  <c r="K332" i="11"/>
  <c r="K333" i="11"/>
  <c r="K334" i="11"/>
  <c r="K335" i="11"/>
  <c r="K336" i="11"/>
  <c r="K337" i="11"/>
  <c r="K338" i="11"/>
  <c r="K339" i="11"/>
  <c r="K340" i="11"/>
  <c r="K341" i="11"/>
  <c r="K342" i="11"/>
  <c r="K343" i="11"/>
  <c r="K344" i="11"/>
  <c r="K345" i="11"/>
  <c r="K346" i="11"/>
  <c r="K347" i="11"/>
  <c r="K348" i="11"/>
  <c r="K349" i="11"/>
  <c r="K350" i="11"/>
  <c r="K351" i="11"/>
  <c r="K352" i="11"/>
  <c r="K353" i="11"/>
  <c r="K354" i="11"/>
  <c r="K355" i="11"/>
  <c r="K356" i="11"/>
  <c r="K357" i="11"/>
  <c r="K358" i="11"/>
  <c r="K359" i="11"/>
  <c r="K360" i="11"/>
  <c r="K361" i="11"/>
  <c r="K362" i="11"/>
  <c r="K363" i="11"/>
  <c r="K364" i="11"/>
  <c r="K365" i="11"/>
  <c r="K366" i="11"/>
  <c r="K367" i="11"/>
  <c r="K368" i="11"/>
  <c r="K369" i="11"/>
  <c r="K370" i="11"/>
  <c r="K371" i="11"/>
  <c r="K372" i="11"/>
  <c r="K373" i="11"/>
  <c r="K374" i="11"/>
  <c r="K375" i="11"/>
  <c r="K376" i="11"/>
  <c r="K377" i="11"/>
  <c r="K378" i="11"/>
  <c r="K379" i="11"/>
  <c r="K380" i="11"/>
  <c r="K381" i="11"/>
  <c r="K382" i="11"/>
  <c r="K383" i="11"/>
  <c r="K384" i="11"/>
  <c r="K385" i="11"/>
  <c r="K386" i="11"/>
  <c r="K387" i="11"/>
  <c r="K388" i="11"/>
  <c r="K389" i="11"/>
  <c r="K390" i="11"/>
  <c r="K391" i="11"/>
  <c r="K392" i="11"/>
  <c r="K393" i="11"/>
  <c r="K394" i="11"/>
  <c r="K395" i="11"/>
  <c r="K396" i="11"/>
  <c r="K397" i="11"/>
  <c r="K398" i="11"/>
  <c r="K399" i="11"/>
  <c r="K400" i="11"/>
  <c r="K401" i="11"/>
  <c r="K402" i="11"/>
  <c r="K403" i="11"/>
  <c r="K404" i="11"/>
  <c r="K405" i="11"/>
  <c r="K406" i="11"/>
  <c r="K407" i="11"/>
  <c r="K408" i="11"/>
  <c r="K409" i="11"/>
  <c r="K410" i="11"/>
  <c r="F12" i="10"/>
  <c r="F15" i="10"/>
  <c r="F14" i="10"/>
  <c r="E14" i="10" s="1"/>
  <c r="M13" i="10" s="1"/>
  <c r="F11" i="10"/>
  <c r="F10" i="10"/>
  <c r="E10" i="10" s="1"/>
  <c r="G27" i="10"/>
  <c r="E27" i="10"/>
  <c r="G26" i="10"/>
  <c r="E26" i="10"/>
  <c r="J10" i="10"/>
  <c r="K10" i="10"/>
  <c r="E15" i="10"/>
  <c r="M11" i="10" s="1"/>
  <c r="E11" i="10"/>
  <c r="O11" i="10" s="1"/>
  <c r="E12" i="10"/>
  <c r="P10" i="10" s="1"/>
  <c r="J11" i="10"/>
  <c r="K11" i="10"/>
  <c r="P11" i="10"/>
  <c r="J12" i="10"/>
  <c r="K12" i="10"/>
  <c r="J13" i="10"/>
  <c r="K13" i="10"/>
  <c r="J14" i="10"/>
  <c r="K14" i="10"/>
  <c r="J15" i="10"/>
  <c r="K15" i="10"/>
  <c r="M15" i="10"/>
  <c r="J16" i="10"/>
  <c r="K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N19" i="10" s="1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K17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K18" i="10"/>
  <c r="K51" i="10"/>
  <c r="K19" i="10"/>
  <c r="K20" i="10"/>
  <c r="K21" i="10"/>
  <c r="K22" i="10"/>
  <c r="K311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1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180" i="10"/>
  <c r="K181" i="10"/>
  <c r="K182" i="10"/>
  <c r="K183" i="10"/>
  <c r="K184" i="10"/>
  <c r="K185" i="10"/>
  <c r="K186" i="10"/>
  <c r="K187" i="10"/>
  <c r="K188" i="10"/>
  <c r="K189" i="10"/>
  <c r="K190" i="10"/>
  <c r="K191" i="10"/>
  <c r="K192" i="10"/>
  <c r="K193" i="10"/>
  <c r="K194" i="10"/>
  <c r="K195" i="10"/>
  <c r="K196" i="10"/>
  <c r="K197" i="10"/>
  <c r="K198" i="10"/>
  <c r="K199" i="10"/>
  <c r="K200" i="10"/>
  <c r="K201" i="10"/>
  <c r="K202" i="10"/>
  <c r="K203" i="10"/>
  <c r="K204" i="10"/>
  <c r="K205" i="10"/>
  <c r="K206" i="10"/>
  <c r="K207" i="10"/>
  <c r="K208" i="10"/>
  <c r="K209" i="10"/>
  <c r="K210" i="10"/>
  <c r="K211" i="10"/>
  <c r="K212" i="10"/>
  <c r="K213" i="10"/>
  <c r="K214" i="10"/>
  <c r="K215" i="10"/>
  <c r="K216" i="10"/>
  <c r="K217" i="10"/>
  <c r="K218" i="10"/>
  <c r="K219" i="10"/>
  <c r="K220" i="10"/>
  <c r="K221" i="10"/>
  <c r="K222" i="10"/>
  <c r="K223" i="10"/>
  <c r="K224" i="10"/>
  <c r="K225" i="10"/>
  <c r="K226" i="10"/>
  <c r="K227" i="10"/>
  <c r="K228" i="10"/>
  <c r="K229" i="10"/>
  <c r="K230" i="10"/>
  <c r="K231" i="10"/>
  <c r="K232" i="10"/>
  <c r="K233" i="10"/>
  <c r="K234" i="10"/>
  <c r="K235" i="10"/>
  <c r="K236" i="10"/>
  <c r="K237" i="10"/>
  <c r="K238" i="10"/>
  <c r="K239" i="10"/>
  <c r="K240" i="10"/>
  <c r="K241" i="10"/>
  <c r="K242" i="10"/>
  <c r="K243" i="10"/>
  <c r="K244" i="10"/>
  <c r="K245" i="10"/>
  <c r="K246" i="10"/>
  <c r="K247" i="10"/>
  <c r="K248" i="10"/>
  <c r="K249" i="10"/>
  <c r="K250" i="10"/>
  <c r="K251" i="10"/>
  <c r="K252" i="10"/>
  <c r="K253" i="10"/>
  <c r="K254" i="10"/>
  <c r="K255" i="10"/>
  <c r="K256" i="10"/>
  <c r="K257" i="10"/>
  <c r="K258" i="10"/>
  <c r="K259" i="10"/>
  <c r="K260" i="10"/>
  <c r="K261" i="10"/>
  <c r="K262" i="10"/>
  <c r="K263" i="10"/>
  <c r="K264" i="10"/>
  <c r="K265" i="10"/>
  <c r="K266" i="10"/>
  <c r="K267" i="10"/>
  <c r="K268" i="10"/>
  <c r="K269" i="10"/>
  <c r="K270" i="10"/>
  <c r="K271" i="10"/>
  <c r="K272" i="10"/>
  <c r="K273" i="10"/>
  <c r="K274" i="10"/>
  <c r="K275" i="10"/>
  <c r="K276" i="10"/>
  <c r="K277" i="10"/>
  <c r="K278" i="10"/>
  <c r="K279" i="10"/>
  <c r="K280" i="10"/>
  <c r="K281" i="10"/>
  <c r="K282" i="10"/>
  <c r="K283" i="10"/>
  <c r="K284" i="10"/>
  <c r="K285" i="10"/>
  <c r="K286" i="10"/>
  <c r="K287" i="10"/>
  <c r="K288" i="10"/>
  <c r="K289" i="10"/>
  <c r="K290" i="10"/>
  <c r="K291" i="10"/>
  <c r="K292" i="10"/>
  <c r="K293" i="10"/>
  <c r="K294" i="10"/>
  <c r="K295" i="10"/>
  <c r="K296" i="10"/>
  <c r="K297" i="10"/>
  <c r="K298" i="10"/>
  <c r="K299" i="10"/>
  <c r="K300" i="10"/>
  <c r="K301" i="10"/>
  <c r="K302" i="10"/>
  <c r="K303" i="10"/>
  <c r="K304" i="10"/>
  <c r="K305" i="10"/>
  <c r="K306" i="10"/>
  <c r="K307" i="10"/>
  <c r="K308" i="10"/>
  <c r="K309" i="10"/>
  <c r="K310" i="10"/>
  <c r="K312" i="10"/>
  <c r="K313" i="10"/>
  <c r="K314" i="10"/>
  <c r="K315" i="10"/>
  <c r="K316" i="10"/>
  <c r="K317" i="10"/>
  <c r="K318" i="10"/>
  <c r="K319" i="10"/>
  <c r="K320" i="10"/>
  <c r="K321" i="10"/>
  <c r="K322" i="10"/>
  <c r="K323" i="10"/>
  <c r="K324" i="10"/>
  <c r="K325" i="10"/>
  <c r="K326" i="10"/>
  <c r="K327" i="10"/>
  <c r="K328" i="10"/>
  <c r="K329" i="10"/>
  <c r="K330" i="10"/>
  <c r="K331" i="10"/>
  <c r="K332" i="10"/>
  <c r="K333" i="10"/>
  <c r="K334" i="10"/>
  <c r="K335" i="10"/>
  <c r="K336" i="10"/>
  <c r="K337" i="10"/>
  <c r="K338" i="10"/>
  <c r="K339" i="10"/>
  <c r="K340" i="10"/>
  <c r="K341" i="10"/>
  <c r="K342" i="10"/>
  <c r="K343" i="10"/>
  <c r="K344" i="10"/>
  <c r="K345" i="10"/>
  <c r="K346" i="10"/>
  <c r="K347" i="10"/>
  <c r="K348" i="10"/>
  <c r="K349" i="10"/>
  <c r="K350" i="10"/>
  <c r="K351" i="10"/>
  <c r="K352" i="10"/>
  <c r="K353" i="10"/>
  <c r="K354" i="10"/>
  <c r="K355" i="10"/>
  <c r="K356" i="10"/>
  <c r="K357" i="10"/>
  <c r="K358" i="10"/>
  <c r="K359" i="10"/>
  <c r="K360" i="10"/>
  <c r="K361" i="10"/>
  <c r="K362" i="10"/>
  <c r="K363" i="10"/>
  <c r="K364" i="10"/>
  <c r="K365" i="10"/>
  <c r="K366" i="10"/>
  <c r="K367" i="10"/>
  <c r="K368" i="10"/>
  <c r="K369" i="10"/>
  <c r="K370" i="10"/>
  <c r="K371" i="10"/>
  <c r="K372" i="10"/>
  <c r="K373" i="10"/>
  <c r="K374" i="10"/>
  <c r="K375" i="10"/>
  <c r="K376" i="10"/>
  <c r="K377" i="10"/>
  <c r="K378" i="10"/>
  <c r="K379" i="10"/>
  <c r="K380" i="10"/>
  <c r="K381" i="10"/>
  <c r="K382" i="10"/>
  <c r="K383" i="10"/>
  <c r="K384" i="10"/>
  <c r="K385" i="10"/>
  <c r="K386" i="10"/>
  <c r="K387" i="10"/>
  <c r="K388" i="10"/>
  <c r="K389" i="10"/>
  <c r="K390" i="10"/>
  <c r="K391" i="10"/>
  <c r="K392" i="10"/>
  <c r="K393" i="10"/>
  <c r="K394" i="10"/>
  <c r="K395" i="10"/>
  <c r="K396" i="10"/>
  <c r="K397" i="10"/>
  <c r="K398" i="10"/>
  <c r="K399" i="10"/>
  <c r="K400" i="10"/>
  <c r="K401" i="10"/>
  <c r="K402" i="10"/>
  <c r="K403" i="10"/>
  <c r="K404" i="10"/>
  <c r="K405" i="10"/>
  <c r="K406" i="10"/>
  <c r="K407" i="10"/>
  <c r="K408" i="10"/>
  <c r="K409" i="10"/>
  <c r="K410" i="10"/>
  <c r="F12" i="9"/>
  <c r="F15" i="9"/>
  <c r="E15" i="9" s="1"/>
  <c r="F14" i="9"/>
  <c r="F11" i="9"/>
  <c r="E11" i="9" s="1"/>
  <c r="F10" i="9"/>
  <c r="E10" i="9" s="1"/>
  <c r="G27" i="9"/>
  <c r="E27" i="9"/>
  <c r="G26" i="9"/>
  <c r="E26" i="9"/>
  <c r="J10" i="9"/>
  <c r="K10" i="9"/>
  <c r="E14" i="9"/>
  <c r="E12" i="9"/>
  <c r="P11" i="9" s="1"/>
  <c r="J11" i="9"/>
  <c r="K11" i="9"/>
  <c r="J12" i="9"/>
  <c r="K12" i="9"/>
  <c r="J13" i="9"/>
  <c r="K13" i="9"/>
  <c r="J14" i="9"/>
  <c r="K14" i="9"/>
  <c r="J15" i="9"/>
  <c r="K15" i="9"/>
  <c r="J16" i="9"/>
  <c r="K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302" i="9"/>
  <c r="J303" i="9"/>
  <c r="J304" i="9"/>
  <c r="J305" i="9"/>
  <c r="J306" i="9"/>
  <c r="J307" i="9"/>
  <c r="J308" i="9"/>
  <c r="J309" i="9"/>
  <c r="J310" i="9"/>
  <c r="K17" i="9"/>
  <c r="J311" i="9"/>
  <c r="J312" i="9"/>
  <c r="J313" i="9"/>
  <c r="J314" i="9"/>
  <c r="J315" i="9"/>
  <c r="J316" i="9"/>
  <c r="J317" i="9"/>
  <c r="J318" i="9"/>
  <c r="J319" i="9"/>
  <c r="J320" i="9"/>
  <c r="J321" i="9"/>
  <c r="J322" i="9"/>
  <c r="J323" i="9"/>
  <c r="J324" i="9"/>
  <c r="J325" i="9"/>
  <c r="J326" i="9"/>
  <c r="J327" i="9"/>
  <c r="J328" i="9"/>
  <c r="J329" i="9"/>
  <c r="J330" i="9"/>
  <c r="J331" i="9"/>
  <c r="J332" i="9"/>
  <c r="J333" i="9"/>
  <c r="J334" i="9"/>
  <c r="J335" i="9"/>
  <c r="J336" i="9"/>
  <c r="J337" i="9"/>
  <c r="J338" i="9"/>
  <c r="J339" i="9"/>
  <c r="J340" i="9"/>
  <c r="J341" i="9"/>
  <c r="J342" i="9"/>
  <c r="J343" i="9"/>
  <c r="J344" i="9"/>
  <c r="J345" i="9"/>
  <c r="J346" i="9"/>
  <c r="J347" i="9"/>
  <c r="J348" i="9"/>
  <c r="J349" i="9"/>
  <c r="J350" i="9"/>
  <c r="J351" i="9"/>
  <c r="J352" i="9"/>
  <c r="J353" i="9"/>
  <c r="J354" i="9"/>
  <c r="J355" i="9"/>
  <c r="J356" i="9"/>
  <c r="J357" i="9"/>
  <c r="J358" i="9"/>
  <c r="J359" i="9"/>
  <c r="J360" i="9"/>
  <c r="J361" i="9"/>
  <c r="J362" i="9"/>
  <c r="J363" i="9"/>
  <c r="J364" i="9"/>
  <c r="J365" i="9"/>
  <c r="J366" i="9"/>
  <c r="J367" i="9"/>
  <c r="J368" i="9"/>
  <c r="J369" i="9"/>
  <c r="J370" i="9"/>
  <c r="J371" i="9"/>
  <c r="J372" i="9"/>
  <c r="J373" i="9"/>
  <c r="J374" i="9"/>
  <c r="J375" i="9"/>
  <c r="J376" i="9"/>
  <c r="J377" i="9"/>
  <c r="J378" i="9"/>
  <c r="J379" i="9"/>
  <c r="J380" i="9"/>
  <c r="J381" i="9"/>
  <c r="J382" i="9"/>
  <c r="J383" i="9"/>
  <c r="J384" i="9"/>
  <c r="J385" i="9"/>
  <c r="J386" i="9"/>
  <c r="J387" i="9"/>
  <c r="J388" i="9"/>
  <c r="J389" i="9"/>
  <c r="J390" i="9"/>
  <c r="J391" i="9"/>
  <c r="J392" i="9"/>
  <c r="J393" i="9"/>
  <c r="J394" i="9"/>
  <c r="J395" i="9"/>
  <c r="J396" i="9"/>
  <c r="J397" i="9"/>
  <c r="J398" i="9"/>
  <c r="J399" i="9"/>
  <c r="J400" i="9"/>
  <c r="J401" i="9"/>
  <c r="J402" i="9"/>
  <c r="J403" i="9"/>
  <c r="J404" i="9"/>
  <c r="J405" i="9"/>
  <c r="J406" i="9"/>
  <c r="J407" i="9"/>
  <c r="J408" i="9"/>
  <c r="J409" i="9"/>
  <c r="J410" i="9"/>
  <c r="K18" i="9"/>
  <c r="K123" i="9"/>
  <c r="K19" i="9"/>
  <c r="K20" i="9"/>
  <c r="K21" i="9"/>
  <c r="K22" i="9"/>
  <c r="K311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K361" i="9"/>
  <c r="K362" i="9"/>
  <c r="K363" i="9"/>
  <c r="K364" i="9"/>
  <c r="K365" i="9"/>
  <c r="K366" i="9"/>
  <c r="K367" i="9"/>
  <c r="K368" i="9"/>
  <c r="K369" i="9"/>
  <c r="K370" i="9"/>
  <c r="K371" i="9"/>
  <c r="K372" i="9"/>
  <c r="K373" i="9"/>
  <c r="K374" i="9"/>
  <c r="K375" i="9"/>
  <c r="K376" i="9"/>
  <c r="K377" i="9"/>
  <c r="K378" i="9"/>
  <c r="K379" i="9"/>
  <c r="K380" i="9"/>
  <c r="K381" i="9"/>
  <c r="K382" i="9"/>
  <c r="K383" i="9"/>
  <c r="K384" i="9"/>
  <c r="K385" i="9"/>
  <c r="K386" i="9"/>
  <c r="K387" i="9"/>
  <c r="K388" i="9"/>
  <c r="K389" i="9"/>
  <c r="K390" i="9"/>
  <c r="K391" i="9"/>
  <c r="K392" i="9"/>
  <c r="K393" i="9"/>
  <c r="K394" i="9"/>
  <c r="K395" i="9"/>
  <c r="K396" i="9"/>
  <c r="K397" i="9"/>
  <c r="K398" i="9"/>
  <c r="K399" i="9"/>
  <c r="K400" i="9"/>
  <c r="K401" i="9"/>
  <c r="K402" i="9"/>
  <c r="K403" i="9"/>
  <c r="K404" i="9"/>
  <c r="K405" i="9"/>
  <c r="K406" i="9"/>
  <c r="K407" i="9"/>
  <c r="K408" i="9"/>
  <c r="K409" i="9"/>
  <c r="K410" i="9"/>
  <c r="F12" i="8"/>
  <c r="E12" i="8" s="1"/>
  <c r="F15" i="8"/>
  <c r="F14" i="8"/>
  <c r="E14" i="8" s="1"/>
  <c r="F11" i="8"/>
  <c r="F10" i="8"/>
  <c r="E10" i="8" s="1"/>
  <c r="G27" i="8"/>
  <c r="E27" i="8"/>
  <c r="G26" i="8"/>
  <c r="E26" i="8"/>
  <c r="J10" i="8"/>
  <c r="K10" i="8"/>
  <c r="E15" i="8"/>
  <c r="M16" i="8" s="1"/>
  <c r="J11" i="8"/>
  <c r="K11" i="8"/>
  <c r="J12" i="8"/>
  <c r="K12" i="8"/>
  <c r="J13" i="8"/>
  <c r="K13" i="8"/>
  <c r="J14" i="8"/>
  <c r="K14" i="8"/>
  <c r="J15" i="8"/>
  <c r="K15" i="8"/>
  <c r="J16" i="8"/>
  <c r="K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K17" i="8"/>
  <c r="J311" i="8"/>
  <c r="J312" i="8"/>
  <c r="J313" i="8"/>
  <c r="J314" i="8"/>
  <c r="J315" i="8"/>
  <c r="J316" i="8"/>
  <c r="J317" i="8"/>
  <c r="J318" i="8"/>
  <c r="J319" i="8"/>
  <c r="J320" i="8"/>
  <c r="J321" i="8"/>
  <c r="J322" i="8"/>
  <c r="J323" i="8"/>
  <c r="J324" i="8"/>
  <c r="J325" i="8"/>
  <c r="J326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J348" i="8"/>
  <c r="J349" i="8"/>
  <c r="J350" i="8"/>
  <c r="J351" i="8"/>
  <c r="J352" i="8"/>
  <c r="J353" i="8"/>
  <c r="J354" i="8"/>
  <c r="J355" i="8"/>
  <c r="J356" i="8"/>
  <c r="J357" i="8"/>
  <c r="J358" i="8"/>
  <c r="J359" i="8"/>
  <c r="J360" i="8"/>
  <c r="J361" i="8"/>
  <c r="J362" i="8"/>
  <c r="J363" i="8"/>
  <c r="J364" i="8"/>
  <c r="J365" i="8"/>
  <c r="J366" i="8"/>
  <c r="J367" i="8"/>
  <c r="J368" i="8"/>
  <c r="J369" i="8"/>
  <c r="J370" i="8"/>
  <c r="J371" i="8"/>
  <c r="J372" i="8"/>
  <c r="J373" i="8"/>
  <c r="J374" i="8"/>
  <c r="J375" i="8"/>
  <c r="J376" i="8"/>
  <c r="J377" i="8"/>
  <c r="J378" i="8"/>
  <c r="J379" i="8"/>
  <c r="J380" i="8"/>
  <c r="J381" i="8"/>
  <c r="J382" i="8"/>
  <c r="J383" i="8"/>
  <c r="J384" i="8"/>
  <c r="J385" i="8"/>
  <c r="J386" i="8"/>
  <c r="J387" i="8"/>
  <c r="J388" i="8"/>
  <c r="J389" i="8"/>
  <c r="J390" i="8"/>
  <c r="J391" i="8"/>
  <c r="J392" i="8"/>
  <c r="J393" i="8"/>
  <c r="J394" i="8"/>
  <c r="J395" i="8"/>
  <c r="J396" i="8"/>
  <c r="J397" i="8"/>
  <c r="J398" i="8"/>
  <c r="J399" i="8"/>
  <c r="J400" i="8"/>
  <c r="J401" i="8"/>
  <c r="J402" i="8"/>
  <c r="J403" i="8"/>
  <c r="J404" i="8"/>
  <c r="J405" i="8"/>
  <c r="J406" i="8"/>
  <c r="J407" i="8"/>
  <c r="J408" i="8"/>
  <c r="J409" i="8"/>
  <c r="J410" i="8"/>
  <c r="K18" i="8"/>
  <c r="K51" i="8"/>
  <c r="K19" i="8"/>
  <c r="K20" i="8"/>
  <c r="K21" i="8"/>
  <c r="K22" i="8"/>
  <c r="K311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F12" i="7"/>
  <c r="F15" i="7"/>
  <c r="E15" i="7" s="1"/>
  <c r="F14" i="7"/>
  <c r="E14" i="7" s="1"/>
  <c r="F11" i="7"/>
  <c r="F10" i="7"/>
  <c r="E10" i="7" s="1"/>
  <c r="N11" i="7" s="1"/>
  <c r="G27" i="7"/>
  <c r="E27" i="7"/>
  <c r="G26" i="7"/>
  <c r="E26" i="7"/>
  <c r="J10" i="7"/>
  <c r="K10" i="7"/>
  <c r="E12" i="7"/>
  <c r="P10" i="7" s="1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197" i="7"/>
  <c r="J198" i="7"/>
  <c r="J199" i="7"/>
  <c r="J200" i="7"/>
  <c r="J201" i="7"/>
  <c r="J202" i="7"/>
  <c r="J203" i="7"/>
  <c r="J204" i="7"/>
  <c r="J205" i="7"/>
  <c r="J206" i="7"/>
  <c r="J207" i="7"/>
  <c r="J208" i="7"/>
  <c r="J209" i="7"/>
  <c r="J210" i="7"/>
  <c r="J211" i="7"/>
  <c r="J212" i="7"/>
  <c r="J213" i="7"/>
  <c r="J214" i="7"/>
  <c r="J215" i="7"/>
  <c r="J216" i="7"/>
  <c r="J217" i="7"/>
  <c r="J218" i="7"/>
  <c r="J219" i="7"/>
  <c r="J220" i="7"/>
  <c r="J221" i="7"/>
  <c r="J222" i="7"/>
  <c r="J223" i="7"/>
  <c r="J224" i="7"/>
  <c r="J225" i="7"/>
  <c r="J226" i="7"/>
  <c r="J227" i="7"/>
  <c r="J228" i="7"/>
  <c r="J229" i="7"/>
  <c r="J230" i="7"/>
  <c r="J231" i="7"/>
  <c r="J232" i="7"/>
  <c r="J233" i="7"/>
  <c r="J234" i="7"/>
  <c r="J235" i="7"/>
  <c r="J236" i="7"/>
  <c r="J237" i="7"/>
  <c r="J238" i="7"/>
  <c r="J239" i="7"/>
  <c r="J240" i="7"/>
  <c r="J241" i="7"/>
  <c r="J242" i="7"/>
  <c r="J243" i="7"/>
  <c r="J244" i="7"/>
  <c r="J245" i="7"/>
  <c r="J246" i="7"/>
  <c r="J247" i="7"/>
  <c r="J248" i="7"/>
  <c r="J249" i="7"/>
  <c r="J250" i="7"/>
  <c r="J251" i="7"/>
  <c r="J252" i="7"/>
  <c r="J253" i="7"/>
  <c r="J254" i="7"/>
  <c r="J255" i="7"/>
  <c r="J256" i="7"/>
  <c r="J257" i="7"/>
  <c r="J258" i="7"/>
  <c r="J259" i="7"/>
  <c r="J260" i="7"/>
  <c r="J261" i="7"/>
  <c r="J262" i="7"/>
  <c r="J263" i="7"/>
  <c r="J264" i="7"/>
  <c r="J265" i="7"/>
  <c r="J266" i="7"/>
  <c r="J267" i="7"/>
  <c r="J268" i="7"/>
  <c r="J269" i="7"/>
  <c r="J270" i="7"/>
  <c r="J271" i="7"/>
  <c r="J272" i="7"/>
  <c r="J273" i="7"/>
  <c r="J274" i="7"/>
  <c r="J275" i="7"/>
  <c r="J276" i="7"/>
  <c r="J277" i="7"/>
  <c r="J278" i="7"/>
  <c r="J279" i="7"/>
  <c r="J280" i="7"/>
  <c r="J281" i="7"/>
  <c r="J282" i="7"/>
  <c r="J283" i="7"/>
  <c r="J284" i="7"/>
  <c r="J285" i="7"/>
  <c r="J286" i="7"/>
  <c r="J287" i="7"/>
  <c r="J288" i="7"/>
  <c r="J289" i="7"/>
  <c r="J290" i="7"/>
  <c r="J291" i="7"/>
  <c r="J292" i="7"/>
  <c r="J293" i="7"/>
  <c r="J294" i="7"/>
  <c r="J295" i="7"/>
  <c r="J296" i="7"/>
  <c r="J297" i="7"/>
  <c r="J298" i="7"/>
  <c r="J299" i="7"/>
  <c r="J300" i="7"/>
  <c r="J301" i="7"/>
  <c r="J302" i="7"/>
  <c r="J303" i="7"/>
  <c r="J304" i="7"/>
  <c r="J305" i="7"/>
  <c r="J306" i="7"/>
  <c r="J307" i="7"/>
  <c r="J308" i="7"/>
  <c r="J309" i="7"/>
  <c r="J310" i="7"/>
  <c r="K17" i="7"/>
  <c r="J311" i="7"/>
  <c r="J312" i="7"/>
  <c r="J313" i="7"/>
  <c r="J314" i="7"/>
  <c r="J315" i="7"/>
  <c r="J316" i="7"/>
  <c r="J317" i="7"/>
  <c r="J318" i="7"/>
  <c r="J319" i="7"/>
  <c r="J320" i="7"/>
  <c r="J321" i="7"/>
  <c r="J322" i="7"/>
  <c r="J323" i="7"/>
  <c r="J324" i="7"/>
  <c r="J325" i="7"/>
  <c r="J326" i="7"/>
  <c r="J327" i="7"/>
  <c r="J328" i="7"/>
  <c r="J329" i="7"/>
  <c r="J330" i="7"/>
  <c r="J331" i="7"/>
  <c r="J332" i="7"/>
  <c r="J333" i="7"/>
  <c r="J334" i="7"/>
  <c r="J335" i="7"/>
  <c r="J336" i="7"/>
  <c r="J337" i="7"/>
  <c r="J338" i="7"/>
  <c r="J339" i="7"/>
  <c r="J340" i="7"/>
  <c r="J341" i="7"/>
  <c r="J342" i="7"/>
  <c r="J343" i="7"/>
  <c r="J344" i="7"/>
  <c r="J345" i="7"/>
  <c r="J346" i="7"/>
  <c r="J347" i="7"/>
  <c r="J348" i="7"/>
  <c r="J349" i="7"/>
  <c r="J350" i="7"/>
  <c r="J351" i="7"/>
  <c r="J352" i="7"/>
  <c r="J353" i="7"/>
  <c r="J354" i="7"/>
  <c r="J355" i="7"/>
  <c r="J356" i="7"/>
  <c r="J357" i="7"/>
  <c r="J358" i="7"/>
  <c r="J359" i="7"/>
  <c r="J360" i="7"/>
  <c r="J361" i="7"/>
  <c r="J362" i="7"/>
  <c r="J363" i="7"/>
  <c r="J364" i="7"/>
  <c r="J365" i="7"/>
  <c r="J366" i="7"/>
  <c r="J367" i="7"/>
  <c r="J368" i="7"/>
  <c r="J369" i="7"/>
  <c r="J370" i="7"/>
  <c r="J371" i="7"/>
  <c r="J372" i="7"/>
  <c r="J373" i="7"/>
  <c r="J374" i="7"/>
  <c r="J375" i="7"/>
  <c r="J376" i="7"/>
  <c r="J377" i="7"/>
  <c r="J378" i="7"/>
  <c r="J379" i="7"/>
  <c r="J380" i="7"/>
  <c r="J381" i="7"/>
  <c r="J382" i="7"/>
  <c r="J383" i="7"/>
  <c r="J384" i="7"/>
  <c r="J385" i="7"/>
  <c r="J386" i="7"/>
  <c r="J387" i="7"/>
  <c r="J388" i="7"/>
  <c r="J389" i="7"/>
  <c r="J390" i="7"/>
  <c r="J391" i="7"/>
  <c r="J392" i="7"/>
  <c r="J393" i="7"/>
  <c r="J394" i="7"/>
  <c r="J395" i="7"/>
  <c r="J396" i="7"/>
  <c r="J397" i="7"/>
  <c r="J398" i="7"/>
  <c r="J399" i="7"/>
  <c r="J400" i="7"/>
  <c r="J401" i="7"/>
  <c r="J402" i="7"/>
  <c r="J403" i="7"/>
  <c r="J404" i="7"/>
  <c r="J405" i="7"/>
  <c r="J406" i="7"/>
  <c r="J407" i="7"/>
  <c r="J408" i="7"/>
  <c r="J409" i="7"/>
  <c r="J410" i="7"/>
  <c r="K18" i="7"/>
  <c r="K115" i="7"/>
  <c r="K19" i="7"/>
  <c r="K20" i="7"/>
  <c r="K21" i="7"/>
  <c r="K22" i="7"/>
  <c r="K311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363" i="7"/>
  <c r="K364" i="7"/>
  <c r="K365" i="7"/>
  <c r="K366" i="7"/>
  <c r="K367" i="7"/>
  <c r="K368" i="7"/>
  <c r="K369" i="7"/>
  <c r="K370" i="7"/>
  <c r="K371" i="7"/>
  <c r="K372" i="7"/>
  <c r="K373" i="7"/>
  <c r="K374" i="7"/>
  <c r="K375" i="7"/>
  <c r="K376" i="7"/>
  <c r="K377" i="7"/>
  <c r="K378" i="7"/>
  <c r="K379" i="7"/>
  <c r="K380" i="7"/>
  <c r="K381" i="7"/>
  <c r="K382" i="7"/>
  <c r="K383" i="7"/>
  <c r="K384" i="7"/>
  <c r="K385" i="7"/>
  <c r="K386" i="7"/>
  <c r="K387" i="7"/>
  <c r="K388" i="7"/>
  <c r="K389" i="7"/>
  <c r="K390" i="7"/>
  <c r="K391" i="7"/>
  <c r="K392" i="7"/>
  <c r="K393" i="7"/>
  <c r="K394" i="7"/>
  <c r="K395" i="7"/>
  <c r="K396" i="7"/>
  <c r="K397" i="7"/>
  <c r="K398" i="7"/>
  <c r="K399" i="7"/>
  <c r="K400" i="7"/>
  <c r="K401" i="7"/>
  <c r="K402" i="7"/>
  <c r="K403" i="7"/>
  <c r="K404" i="7"/>
  <c r="K405" i="7"/>
  <c r="K406" i="7"/>
  <c r="K407" i="7"/>
  <c r="K408" i="7"/>
  <c r="K409" i="7"/>
  <c r="K410" i="7"/>
  <c r="F12" i="6"/>
  <c r="F15" i="6"/>
  <c r="E15" i="6" s="1"/>
  <c r="F14" i="6"/>
  <c r="E14" i="6" s="1"/>
  <c r="M13" i="6" s="1"/>
  <c r="F11" i="6"/>
  <c r="F10" i="6"/>
  <c r="G27" i="6"/>
  <c r="E27" i="6"/>
  <c r="G26" i="6"/>
  <c r="E26" i="6"/>
  <c r="E10" i="6"/>
  <c r="J10" i="6"/>
  <c r="K10" i="6"/>
  <c r="N10" i="6"/>
  <c r="E11" i="6"/>
  <c r="O10" i="6" s="1"/>
  <c r="E12" i="6"/>
  <c r="P10" i="6" s="1"/>
  <c r="J11" i="6"/>
  <c r="K11" i="6"/>
  <c r="P11" i="6"/>
  <c r="J12" i="6"/>
  <c r="K12" i="6"/>
  <c r="J13" i="6"/>
  <c r="K13" i="6"/>
  <c r="J14" i="6"/>
  <c r="K14" i="6"/>
  <c r="J15" i="6"/>
  <c r="K15" i="6"/>
  <c r="J16" i="6"/>
  <c r="K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N19" i="6" s="1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N23" i="6" s="1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K17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K18" i="6"/>
  <c r="K51" i="6"/>
  <c r="K19" i="6"/>
  <c r="K20" i="6"/>
  <c r="K21" i="6"/>
  <c r="K22" i="6"/>
  <c r="K311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F12" i="5"/>
  <c r="F15" i="5"/>
  <c r="E15" i="5" s="1"/>
  <c r="F18" i="5" s="1"/>
  <c r="E18" i="5" s="1"/>
  <c r="F14" i="5"/>
  <c r="F11" i="5"/>
  <c r="E11" i="5" s="1"/>
  <c r="F10" i="5"/>
  <c r="E10" i="5" s="1"/>
  <c r="N10" i="5" s="1"/>
  <c r="G27" i="5"/>
  <c r="E27" i="5"/>
  <c r="G26" i="5"/>
  <c r="E26" i="5"/>
  <c r="J10" i="5"/>
  <c r="K10" i="5"/>
  <c r="E14" i="5"/>
  <c r="E12" i="5"/>
  <c r="P11" i="5" s="1"/>
  <c r="J11" i="5"/>
  <c r="K11" i="5"/>
  <c r="N11" i="5"/>
  <c r="J12" i="5"/>
  <c r="K12" i="5"/>
  <c r="J13" i="5"/>
  <c r="K13" i="5"/>
  <c r="J14" i="5"/>
  <c r="K14" i="5"/>
  <c r="J15" i="5"/>
  <c r="K15" i="5"/>
  <c r="J16" i="5"/>
  <c r="K16" i="5"/>
  <c r="N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K17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K18" i="5"/>
  <c r="K120" i="5"/>
  <c r="K19" i="5"/>
  <c r="K20" i="5"/>
  <c r="K21" i="5"/>
  <c r="K22" i="5"/>
  <c r="K311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281" i="5"/>
  <c r="K282" i="5"/>
  <c r="K283" i="5"/>
  <c r="K284" i="5"/>
  <c r="K285" i="5"/>
  <c r="K286" i="5"/>
  <c r="K287" i="5"/>
  <c r="K288" i="5"/>
  <c r="K289" i="5"/>
  <c r="K290" i="5"/>
  <c r="K291" i="5"/>
  <c r="K292" i="5"/>
  <c r="K293" i="5"/>
  <c r="K294" i="5"/>
  <c r="K295" i="5"/>
  <c r="K296" i="5"/>
  <c r="K297" i="5"/>
  <c r="K298" i="5"/>
  <c r="K299" i="5"/>
  <c r="K300" i="5"/>
  <c r="K301" i="5"/>
  <c r="K302" i="5"/>
  <c r="K303" i="5"/>
  <c r="K304" i="5"/>
  <c r="K305" i="5"/>
  <c r="K306" i="5"/>
  <c r="K307" i="5"/>
  <c r="K308" i="5"/>
  <c r="K309" i="5"/>
  <c r="K310" i="5"/>
  <c r="K312" i="5"/>
  <c r="K313" i="5"/>
  <c r="K314" i="5"/>
  <c r="K315" i="5"/>
  <c r="K316" i="5"/>
  <c r="K317" i="5"/>
  <c r="K318" i="5"/>
  <c r="K319" i="5"/>
  <c r="K320" i="5"/>
  <c r="K321" i="5"/>
  <c r="K322" i="5"/>
  <c r="K323" i="5"/>
  <c r="K324" i="5"/>
  <c r="K325" i="5"/>
  <c r="K326" i="5"/>
  <c r="K327" i="5"/>
  <c r="K328" i="5"/>
  <c r="K329" i="5"/>
  <c r="K330" i="5"/>
  <c r="K331" i="5"/>
  <c r="K332" i="5"/>
  <c r="K333" i="5"/>
  <c r="K334" i="5"/>
  <c r="K335" i="5"/>
  <c r="K336" i="5"/>
  <c r="K337" i="5"/>
  <c r="K338" i="5"/>
  <c r="K339" i="5"/>
  <c r="K340" i="5"/>
  <c r="K341" i="5"/>
  <c r="K342" i="5"/>
  <c r="K343" i="5"/>
  <c r="K344" i="5"/>
  <c r="K345" i="5"/>
  <c r="K346" i="5"/>
  <c r="K347" i="5"/>
  <c r="K348" i="5"/>
  <c r="K349" i="5"/>
  <c r="K350" i="5"/>
  <c r="K351" i="5"/>
  <c r="K352" i="5"/>
  <c r="K353" i="5"/>
  <c r="K354" i="5"/>
  <c r="K355" i="5"/>
  <c r="K356" i="5"/>
  <c r="K357" i="5"/>
  <c r="K358" i="5"/>
  <c r="K359" i="5"/>
  <c r="K360" i="5"/>
  <c r="K361" i="5"/>
  <c r="K362" i="5"/>
  <c r="K363" i="5"/>
  <c r="K364" i="5"/>
  <c r="K365" i="5"/>
  <c r="K366" i="5"/>
  <c r="K367" i="5"/>
  <c r="K368" i="5"/>
  <c r="K369" i="5"/>
  <c r="K370" i="5"/>
  <c r="K371" i="5"/>
  <c r="K372" i="5"/>
  <c r="K373" i="5"/>
  <c r="K374" i="5"/>
  <c r="K375" i="5"/>
  <c r="K376" i="5"/>
  <c r="K377" i="5"/>
  <c r="K378" i="5"/>
  <c r="K379" i="5"/>
  <c r="K380" i="5"/>
  <c r="K381" i="5"/>
  <c r="K382" i="5"/>
  <c r="K383" i="5"/>
  <c r="K384" i="5"/>
  <c r="K385" i="5"/>
  <c r="K386" i="5"/>
  <c r="K387" i="5"/>
  <c r="K388" i="5"/>
  <c r="K389" i="5"/>
  <c r="K390" i="5"/>
  <c r="K391" i="5"/>
  <c r="K392" i="5"/>
  <c r="K393" i="5"/>
  <c r="K394" i="5"/>
  <c r="K395" i="5"/>
  <c r="K396" i="5"/>
  <c r="K397" i="5"/>
  <c r="K398" i="5"/>
  <c r="K399" i="5"/>
  <c r="K400" i="5"/>
  <c r="K401" i="5"/>
  <c r="K402" i="5"/>
  <c r="K403" i="5"/>
  <c r="K404" i="5"/>
  <c r="K405" i="5"/>
  <c r="K406" i="5"/>
  <c r="K407" i="5"/>
  <c r="K408" i="5"/>
  <c r="K409" i="5"/>
  <c r="K410" i="5"/>
  <c r="F12" i="4"/>
  <c r="F15" i="4"/>
  <c r="F14" i="4"/>
  <c r="E14" i="4" s="1"/>
  <c r="F11" i="4"/>
  <c r="F10" i="4"/>
  <c r="G27" i="4"/>
  <c r="E27" i="4"/>
  <c r="G26" i="4"/>
  <c r="E26" i="4"/>
  <c r="E10" i="4"/>
  <c r="J10" i="4"/>
  <c r="K10" i="4"/>
  <c r="E15" i="4"/>
  <c r="E12" i="4"/>
  <c r="J11" i="4"/>
  <c r="K11" i="4"/>
  <c r="J12" i="4"/>
  <c r="K12" i="4"/>
  <c r="J13" i="4"/>
  <c r="K13" i="4"/>
  <c r="J14" i="4"/>
  <c r="K14" i="4"/>
  <c r="J15" i="4"/>
  <c r="K15" i="4"/>
  <c r="J16" i="4"/>
  <c r="K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N22" i="4" s="1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K17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K18" i="4"/>
  <c r="K59" i="4"/>
  <c r="K19" i="4"/>
  <c r="K20" i="4"/>
  <c r="K21" i="4"/>
  <c r="K22" i="4"/>
  <c r="K311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K399" i="1"/>
  <c r="J12" i="1"/>
  <c r="J13" i="1"/>
  <c r="J14" i="1"/>
  <c r="N19" i="1" s="1"/>
  <c r="J15" i="1"/>
  <c r="F17" i="1" s="1"/>
  <c r="E17" i="1" s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K115" i="1"/>
  <c r="F12" i="1"/>
  <c r="F15" i="1"/>
  <c r="E15" i="1"/>
  <c r="M16" i="1" s="1"/>
  <c r="F11" i="1"/>
  <c r="E11" i="1" s="1"/>
  <c r="F14" i="1"/>
  <c r="E14" i="1" s="1"/>
  <c r="F10" i="1"/>
  <c r="E10" i="1" s="1"/>
  <c r="N15" i="1" s="1"/>
  <c r="G27" i="1"/>
  <c r="E27" i="1"/>
  <c r="G26" i="1"/>
  <c r="E26" i="1"/>
  <c r="E12" i="1"/>
  <c r="J10" i="1"/>
  <c r="J11" i="1"/>
  <c r="O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400" i="1"/>
  <c r="K401" i="1"/>
  <c r="K402" i="1"/>
  <c r="K403" i="1"/>
  <c r="K404" i="1"/>
  <c r="K405" i="1"/>
  <c r="K406" i="1"/>
  <c r="K407" i="1"/>
  <c r="K408" i="1"/>
  <c r="K409" i="1"/>
  <c r="K410" i="1"/>
  <c r="K10" i="1"/>
  <c r="O11" i="1"/>
  <c r="M14" i="1"/>
  <c r="P11" i="13" l="1"/>
  <c r="P10" i="13"/>
  <c r="N14" i="17"/>
  <c r="M11" i="6"/>
  <c r="M15" i="6"/>
  <c r="M14" i="18"/>
  <c r="M13" i="18"/>
  <c r="P11" i="8"/>
  <c r="P10" i="8"/>
  <c r="N15" i="10"/>
  <c r="N10" i="10"/>
  <c r="N13" i="10"/>
  <c r="N11" i="10"/>
  <c r="N10" i="14"/>
  <c r="N11" i="14"/>
  <c r="N13" i="14"/>
  <c r="N15" i="14"/>
  <c r="O10" i="15"/>
  <c r="N14" i="15"/>
  <c r="P11" i="17"/>
  <c r="P10" i="17"/>
  <c r="N13" i="17"/>
  <c r="F18" i="4"/>
  <c r="E18" i="4" s="1"/>
  <c r="N18" i="6"/>
  <c r="O11" i="6"/>
  <c r="M20" i="8"/>
  <c r="F20" i="10"/>
  <c r="E20" i="10" s="1"/>
  <c r="M24" i="13"/>
  <c r="N23" i="13"/>
  <c r="F17" i="13"/>
  <c r="E17" i="13" s="1"/>
  <c r="N16" i="13"/>
  <c r="N13" i="13"/>
  <c r="M19" i="14"/>
  <c r="M13" i="14"/>
  <c r="M10" i="14"/>
  <c r="N23" i="15"/>
  <c r="M19" i="15"/>
  <c r="N15" i="15"/>
  <c r="F18" i="15"/>
  <c r="E18" i="15" s="1"/>
  <c r="N22" i="16"/>
  <c r="M24" i="16"/>
  <c r="N18" i="16"/>
  <c r="M20" i="16"/>
  <c r="P11" i="16"/>
  <c r="N15" i="17"/>
  <c r="M24" i="18"/>
  <c r="N18" i="18"/>
  <c r="O11" i="18"/>
  <c r="N23" i="5"/>
  <c r="M19" i="5"/>
  <c r="M15" i="1"/>
  <c r="M11" i="1"/>
  <c r="M24" i="1"/>
  <c r="M24" i="4"/>
  <c r="P10" i="5"/>
  <c r="N22" i="6"/>
  <c r="P11" i="7"/>
  <c r="M24" i="8"/>
  <c r="N18" i="8"/>
  <c r="N13" i="9"/>
  <c r="O10" i="10"/>
  <c r="N14" i="13"/>
  <c r="N11" i="13"/>
  <c r="F20" i="14"/>
  <c r="E20" i="14" s="1"/>
  <c r="N10" i="15"/>
  <c r="F21" i="17"/>
  <c r="E21" i="17" s="1"/>
  <c r="N23" i="17"/>
  <c r="M20" i="17"/>
  <c r="N16" i="17"/>
  <c r="F17" i="17"/>
  <c r="E17" i="17" s="1"/>
  <c r="F20" i="18"/>
  <c r="E20" i="18" s="1"/>
  <c r="M20" i="18"/>
  <c r="M15" i="18"/>
  <c r="N18" i="19"/>
  <c r="N11" i="19"/>
  <c r="M20" i="6"/>
  <c r="N23" i="11"/>
  <c r="M19" i="11"/>
  <c r="F18" i="12"/>
  <c r="E18" i="12" s="1"/>
  <c r="F18" i="13"/>
  <c r="E18" i="13" s="1"/>
  <c r="M24" i="5"/>
  <c r="M19" i="1"/>
  <c r="M20" i="1"/>
  <c r="M23" i="1"/>
  <c r="N14" i="5"/>
  <c r="N15" i="6"/>
  <c r="M23" i="7"/>
  <c r="F18" i="7"/>
  <c r="E18" i="7" s="1"/>
  <c r="M19" i="7"/>
  <c r="F17" i="7"/>
  <c r="E17" i="7" s="1"/>
  <c r="N22" i="8"/>
  <c r="F21" i="9"/>
  <c r="E21" i="9" s="1"/>
  <c r="F17" i="9"/>
  <c r="E17" i="9" s="1"/>
  <c r="M20" i="9"/>
  <c r="P10" i="9"/>
  <c r="M20" i="10"/>
  <c r="M24" i="12"/>
  <c r="M24" i="14"/>
  <c r="F18" i="14"/>
  <c r="E18" i="14" s="1"/>
  <c r="N18" i="17"/>
  <c r="M10" i="18"/>
  <c r="O11" i="11"/>
  <c r="O10" i="11"/>
  <c r="M16" i="9"/>
  <c r="M11" i="9"/>
  <c r="M15" i="9"/>
  <c r="N13" i="1"/>
  <c r="F20" i="4"/>
  <c r="E20" i="4" s="1"/>
  <c r="N19" i="4"/>
  <c r="M19" i="4"/>
  <c r="M16" i="6"/>
  <c r="F18" i="6"/>
  <c r="E18" i="6" s="1"/>
  <c r="E11" i="7"/>
  <c r="M10" i="8"/>
  <c r="M13" i="8"/>
  <c r="N18" i="9"/>
  <c r="F21" i="10"/>
  <c r="E21" i="10" s="1"/>
  <c r="M23" i="10"/>
  <c r="M24" i="10"/>
  <c r="M20" i="11"/>
  <c r="F20" i="11"/>
  <c r="E20" i="11" s="1"/>
  <c r="N19" i="11"/>
  <c r="N18" i="11"/>
  <c r="F20" i="12"/>
  <c r="E20" i="12" s="1"/>
  <c r="N19" i="12"/>
  <c r="M19" i="12"/>
  <c r="M23" i="16"/>
  <c r="M11" i="16"/>
  <c r="M15" i="16"/>
  <c r="M19" i="17"/>
  <c r="N11" i="1"/>
  <c r="N16" i="1"/>
  <c r="F20" i="1"/>
  <c r="E20" i="1" s="1"/>
  <c r="E23" i="1" s="1"/>
  <c r="F21" i="5"/>
  <c r="E21" i="5" s="1"/>
  <c r="E24" i="5" s="1"/>
  <c r="F17" i="6"/>
  <c r="E17" i="6" s="1"/>
  <c r="N10" i="7"/>
  <c r="N22" i="7"/>
  <c r="M14" i="8"/>
  <c r="N10" i="8"/>
  <c r="N11" i="8"/>
  <c r="E24" i="9"/>
  <c r="N15" i="9"/>
  <c r="N10" i="9"/>
  <c r="F18" i="9"/>
  <c r="E18" i="9" s="1"/>
  <c r="M19" i="10"/>
  <c r="N15" i="11"/>
  <c r="M11" i="11"/>
  <c r="M15" i="11"/>
  <c r="M16" i="11"/>
  <c r="F21" i="13"/>
  <c r="E21" i="13" s="1"/>
  <c r="M16" i="14"/>
  <c r="M20" i="14"/>
  <c r="F21" i="15"/>
  <c r="E21" i="15" s="1"/>
  <c r="E24" i="15" s="1"/>
  <c r="N23" i="16"/>
  <c r="E11" i="16"/>
  <c r="N15" i="16" s="1"/>
  <c r="F17" i="16"/>
  <c r="E17" i="16" s="1"/>
  <c r="M20" i="19"/>
  <c r="N13" i="19"/>
  <c r="N15" i="19"/>
  <c r="O10" i="19"/>
  <c r="M19" i="13"/>
  <c r="M10" i="16"/>
  <c r="M13" i="16"/>
  <c r="F21" i="18"/>
  <c r="E21" i="18" s="1"/>
  <c r="N23" i="18"/>
  <c r="M23" i="18"/>
  <c r="N10" i="1"/>
  <c r="P11" i="1"/>
  <c r="E11" i="4"/>
  <c r="F17" i="4"/>
  <c r="E17" i="4" s="1"/>
  <c r="N13" i="5"/>
  <c r="M20" i="5"/>
  <c r="N14" i="6"/>
  <c r="N16" i="6"/>
  <c r="F20" i="6"/>
  <c r="E20" i="6" s="1"/>
  <c r="O11" i="9"/>
  <c r="O10" i="9"/>
  <c r="M10" i="10"/>
  <c r="F21" i="11"/>
  <c r="E21" i="11" s="1"/>
  <c r="N23" i="12"/>
  <c r="N22" i="14"/>
  <c r="O11" i="15"/>
  <c r="M14" i="16"/>
  <c r="F18" i="17"/>
  <c r="E18" i="17" s="1"/>
  <c r="E24" i="17" s="1"/>
  <c r="N22" i="1"/>
  <c r="F21" i="1"/>
  <c r="E21" i="1" s="1"/>
  <c r="N23" i="1"/>
  <c r="M10" i="4"/>
  <c r="M13" i="4"/>
  <c r="N18" i="5"/>
  <c r="F17" i="5"/>
  <c r="E17" i="5" s="1"/>
  <c r="F21" i="6"/>
  <c r="E21" i="6" s="1"/>
  <c r="M23" i="6"/>
  <c r="M24" i="6"/>
  <c r="M20" i="7"/>
  <c r="F20" i="7"/>
  <c r="E20" i="7" s="1"/>
  <c r="N19" i="7"/>
  <c r="N18" i="7"/>
  <c r="F20" i="8"/>
  <c r="E20" i="8" s="1"/>
  <c r="N19" i="8"/>
  <c r="M19" i="8"/>
  <c r="F18" i="8"/>
  <c r="E18" i="8" s="1"/>
  <c r="N14" i="9"/>
  <c r="N11" i="9"/>
  <c r="M24" i="9"/>
  <c r="M16" i="10"/>
  <c r="F18" i="10"/>
  <c r="E18" i="10" s="1"/>
  <c r="N14" i="11"/>
  <c r="P11" i="12"/>
  <c r="M10" i="12"/>
  <c r="M13" i="12"/>
  <c r="N18" i="13"/>
  <c r="F21" i="14"/>
  <c r="E21" i="14" s="1"/>
  <c r="E24" i="14" s="1"/>
  <c r="M23" i="14"/>
  <c r="N23" i="14"/>
  <c r="N16" i="15"/>
  <c r="N11" i="15"/>
  <c r="F17" i="15"/>
  <c r="E17" i="15" s="1"/>
  <c r="E23" i="15" s="1"/>
  <c r="M23" i="15"/>
  <c r="M16" i="17"/>
  <c r="M11" i="17"/>
  <c r="M15" i="17"/>
  <c r="N19" i="18"/>
  <c r="F21" i="19"/>
  <c r="E21" i="19" s="1"/>
  <c r="F18" i="19"/>
  <c r="E18" i="19" s="1"/>
  <c r="E24" i="19" s="1"/>
  <c r="M14" i="6"/>
  <c r="M11" i="12"/>
  <c r="M15" i="12"/>
  <c r="F20" i="13"/>
  <c r="E20" i="13" s="1"/>
  <c r="N19" i="13"/>
  <c r="N14" i="18"/>
  <c r="N16" i="18"/>
  <c r="M10" i="1"/>
  <c r="M13" i="1"/>
  <c r="N23" i="4"/>
  <c r="M10" i="7"/>
  <c r="M13" i="7"/>
  <c r="M14" i="7"/>
  <c r="N23" i="7"/>
  <c r="M23" i="9"/>
  <c r="M14" i="9"/>
  <c r="M10" i="9"/>
  <c r="M13" i="9"/>
  <c r="N23" i="9"/>
  <c r="F18" i="11"/>
  <c r="E18" i="11" s="1"/>
  <c r="E24" i="11" s="1"/>
  <c r="E11" i="12"/>
  <c r="F17" i="12"/>
  <c r="E17" i="12" s="1"/>
  <c r="M20" i="13"/>
  <c r="N22" i="15"/>
  <c r="N10" i="16"/>
  <c r="N11" i="16"/>
  <c r="F17" i="19"/>
  <c r="E17" i="19" s="1"/>
  <c r="P11" i="4"/>
  <c r="P10" i="1"/>
  <c r="M14" i="4"/>
  <c r="N10" i="4"/>
  <c r="N11" i="4"/>
  <c r="N13" i="4"/>
  <c r="N15" i="4"/>
  <c r="N18" i="4"/>
  <c r="N15" i="5"/>
  <c r="M19" i="6"/>
  <c r="M11" i="7"/>
  <c r="M15" i="7"/>
  <c r="M16" i="7"/>
  <c r="F17" i="10"/>
  <c r="E17" i="10" s="1"/>
  <c r="E23" i="10" s="1"/>
  <c r="N22" i="10"/>
  <c r="N10" i="11"/>
  <c r="N22" i="11"/>
  <c r="M14" i="12"/>
  <c r="N10" i="12"/>
  <c r="N11" i="12"/>
  <c r="N13" i="12"/>
  <c r="N15" i="12"/>
  <c r="N18" i="12"/>
  <c r="E24" i="13"/>
  <c r="N15" i="13"/>
  <c r="N14" i="14"/>
  <c r="N16" i="14"/>
  <c r="N18" i="14"/>
  <c r="N13" i="15"/>
  <c r="M10" i="15"/>
  <c r="M13" i="15"/>
  <c r="M14" i="15"/>
  <c r="M16" i="16"/>
  <c r="M23" i="17"/>
  <c r="M14" i="17"/>
  <c r="M10" i="17"/>
  <c r="M13" i="17"/>
  <c r="O11" i="17"/>
  <c r="O10" i="17"/>
  <c r="N13" i="18"/>
  <c r="N11" i="18"/>
  <c r="N14" i="19"/>
  <c r="M10" i="19"/>
  <c r="M13" i="19"/>
  <c r="M14" i="19"/>
  <c r="M11" i="4"/>
  <c r="M15" i="4"/>
  <c r="N18" i="1"/>
  <c r="M16" i="5"/>
  <c r="M11" i="5"/>
  <c r="M15" i="5"/>
  <c r="M11" i="8"/>
  <c r="M15" i="8"/>
  <c r="N16" i="9"/>
  <c r="M19" i="9"/>
  <c r="M14" i="10"/>
  <c r="N23" i="10"/>
  <c r="N16" i="11"/>
  <c r="N11" i="11"/>
  <c r="F17" i="11"/>
  <c r="E17" i="11" s="1"/>
  <c r="E23" i="11" s="1"/>
  <c r="M23" i="11"/>
  <c r="M16" i="13"/>
  <c r="M11" i="13"/>
  <c r="M15" i="13"/>
  <c r="M20" i="15"/>
  <c r="F20" i="15"/>
  <c r="E20" i="15" s="1"/>
  <c r="N19" i="15"/>
  <c r="N18" i="15"/>
  <c r="F20" i="16"/>
  <c r="E20" i="16" s="1"/>
  <c r="N19" i="16"/>
  <c r="M19" i="16"/>
  <c r="F18" i="16"/>
  <c r="E18" i="16" s="1"/>
  <c r="M24" i="17"/>
  <c r="M16" i="18"/>
  <c r="F18" i="18"/>
  <c r="E18" i="18" s="1"/>
  <c r="E24" i="18" s="1"/>
  <c r="N14" i="1"/>
  <c r="F18" i="1"/>
  <c r="E18" i="1" s="1"/>
  <c r="E24" i="1" s="1"/>
  <c r="M16" i="4"/>
  <c r="P10" i="4"/>
  <c r="M20" i="4"/>
  <c r="M23" i="5"/>
  <c r="M14" i="5"/>
  <c r="M10" i="5"/>
  <c r="M13" i="5"/>
  <c r="O11" i="5"/>
  <c r="O10" i="5"/>
  <c r="N13" i="6"/>
  <c r="N11" i="6"/>
  <c r="M10" i="6"/>
  <c r="F21" i="7"/>
  <c r="E21" i="7" s="1"/>
  <c r="E24" i="7" s="1"/>
  <c r="N23" i="8"/>
  <c r="E11" i="8"/>
  <c r="N15" i="8" s="1"/>
  <c r="F17" i="8"/>
  <c r="E17" i="8" s="1"/>
  <c r="N14" i="10"/>
  <c r="N16" i="10"/>
  <c r="N18" i="10"/>
  <c r="M10" i="11"/>
  <c r="M13" i="11"/>
  <c r="M14" i="11"/>
  <c r="M16" i="12"/>
  <c r="P10" i="12"/>
  <c r="M20" i="12"/>
  <c r="M23" i="13"/>
  <c r="M14" i="13"/>
  <c r="M10" i="13"/>
  <c r="M13" i="13"/>
  <c r="O11" i="13"/>
  <c r="O10" i="13"/>
  <c r="E23" i="13"/>
  <c r="M11" i="15"/>
  <c r="M15" i="15"/>
  <c r="M16" i="15"/>
  <c r="M19" i="18"/>
  <c r="N15" i="18"/>
  <c r="N22" i="18"/>
  <c r="M19" i="19"/>
  <c r="N16" i="19"/>
  <c r="M11" i="19"/>
  <c r="M15" i="19"/>
  <c r="M16" i="19"/>
  <c r="F21" i="4"/>
  <c r="E21" i="4" s="1"/>
  <c r="E24" i="4" s="1"/>
  <c r="N19" i="5"/>
  <c r="F20" i="5"/>
  <c r="E20" i="5" s="1"/>
  <c r="E23" i="5" s="1"/>
  <c r="F21" i="8"/>
  <c r="E21" i="8" s="1"/>
  <c r="N19" i="9"/>
  <c r="F20" i="9"/>
  <c r="E20" i="9" s="1"/>
  <c r="E23" i="9" s="1"/>
  <c r="F21" i="12"/>
  <c r="E21" i="12" s="1"/>
  <c r="E24" i="12" s="1"/>
  <c r="F21" i="16"/>
  <c r="E21" i="16" s="1"/>
  <c r="E24" i="16" s="1"/>
  <c r="N19" i="17"/>
  <c r="F20" i="17"/>
  <c r="E20" i="17" s="1"/>
  <c r="E23" i="17" s="1"/>
  <c r="N22" i="19"/>
  <c r="M23" i="19"/>
  <c r="N23" i="19"/>
  <c r="M23" i="4"/>
  <c r="M23" i="8"/>
  <c r="M23" i="12"/>
  <c r="F17" i="14"/>
  <c r="E17" i="14" s="1"/>
  <c r="E23" i="14" s="1"/>
  <c r="F17" i="18"/>
  <c r="E17" i="18" s="1"/>
  <c r="E23" i="18" s="1"/>
  <c r="F20" i="19"/>
  <c r="E20" i="19" s="1"/>
  <c r="E23" i="19" s="1"/>
  <c r="N22" i="5"/>
  <c r="M24" i="7"/>
  <c r="N22" i="9"/>
  <c r="M24" i="11"/>
  <c r="N22" i="13"/>
  <c r="M24" i="15"/>
  <c r="N22" i="17"/>
  <c r="N19" i="19"/>
  <c r="M24" i="19"/>
  <c r="E23" i="6" l="1"/>
  <c r="E24" i="6"/>
  <c r="E24" i="8"/>
  <c r="E24" i="10"/>
  <c r="N16" i="16"/>
  <c r="O11" i="12"/>
  <c r="N16" i="12"/>
  <c r="E23" i="12"/>
  <c r="N14" i="12"/>
  <c r="O10" i="12"/>
  <c r="O11" i="16"/>
  <c r="O10" i="16"/>
  <c r="N14" i="16"/>
  <c r="E23" i="16"/>
  <c r="O11" i="8"/>
  <c r="E23" i="8"/>
  <c r="N16" i="8"/>
  <c r="O10" i="8"/>
  <c r="N14" i="8"/>
  <c r="N13" i="8"/>
  <c r="N13" i="16"/>
  <c r="O11" i="4"/>
  <c r="N16" i="4"/>
  <c r="N14" i="4"/>
  <c r="E23" i="4"/>
  <c r="O10" i="4"/>
  <c r="E23" i="7"/>
  <c r="O10" i="7"/>
  <c r="N13" i="7"/>
  <c r="N16" i="7"/>
  <c r="O11" i="7"/>
  <c r="N14" i="7"/>
  <c r="N15" i="7"/>
</calcChain>
</file>

<file path=xl/sharedStrings.xml><?xml version="1.0" encoding="utf-8"?>
<sst xmlns="http://schemas.openxmlformats.org/spreadsheetml/2006/main" count="1115" uniqueCount="137">
  <si>
    <t>Illumination Intensity:</t>
  </si>
  <si>
    <t>Illumination Time:</t>
  </si>
  <si>
    <t>Filter:</t>
  </si>
  <si>
    <t>Pixel Area:</t>
  </si>
  <si>
    <t>(hh:mm)</t>
  </si>
  <si>
    <t>(nm)</t>
  </si>
  <si>
    <t>(cm2)</t>
  </si>
  <si>
    <t>V (V)</t>
  </si>
  <si>
    <t>J (A)</t>
  </si>
  <si>
    <t xml:space="preserve">Jsc1 = </t>
  </si>
  <si>
    <t xml:space="preserve">Jsc2 = </t>
  </si>
  <si>
    <t xml:space="preserve">Jsc3 = </t>
  </si>
  <si>
    <t xml:space="preserve">Voc1 = </t>
  </si>
  <si>
    <t xml:space="preserve">Voc2 = </t>
  </si>
  <si>
    <t xml:space="preserve">FF1 = </t>
  </si>
  <si>
    <t xml:space="preserve">FF2 = </t>
  </si>
  <si>
    <t xml:space="preserve">PCE up = </t>
  </si>
  <si>
    <t xml:space="preserve">PCE back = </t>
  </si>
  <si>
    <t>(A)</t>
  </si>
  <si>
    <t>(mA/cm2)</t>
  </si>
  <si>
    <t>(mW/cm2)</t>
  </si>
  <si>
    <t>power</t>
  </si>
  <si>
    <t>J (mA/cm2)</t>
  </si>
  <si>
    <t>Jsc</t>
  </si>
  <si>
    <t>Voc</t>
  </si>
  <si>
    <t>FF</t>
  </si>
  <si>
    <t>Data Folder:</t>
  </si>
  <si>
    <t>iv curve name:</t>
  </si>
  <si>
    <t>device, pixel etc</t>
  </si>
  <si>
    <t>file name:</t>
  </si>
  <si>
    <t>EXAMPLE</t>
  </si>
  <si>
    <t>PCE back</t>
  </si>
  <si>
    <t>FF2</t>
  </si>
  <si>
    <t>Voc2</t>
  </si>
  <si>
    <t>Jsc3</t>
  </si>
  <si>
    <t>PCE up</t>
  </si>
  <si>
    <t>FF1</t>
  </si>
  <si>
    <t>Voc1</t>
  </si>
  <si>
    <t>Jsc2</t>
  </si>
  <si>
    <t>Jsc1</t>
  </si>
  <si>
    <t>iv curve name</t>
  </si>
  <si>
    <t>file name</t>
  </si>
  <si>
    <t>Illumination Time</t>
  </si>
  <si>
    <t>discrepancy:</t>
  </si>
  <si>
    <t>phrase in filename:</t>
  </si>
  <si>
    <t>MAX(CtoDj)/D5/D7*1000</t>
  </si>
  <si>
    <t>MAX(DtoBj)/D5/D7*1000</t>
  </si>
  <si>
    <t>(-1)*MAX(CtoDj)/F11/E14</t>
  </si>
  <si>
    <t>(-1)*MAX(DtoBj)/F12/E15</t>
  </si>
  <si>
    <t>V is from:</t>
  </si>
  <si>
    <t>to</t>
  </si>
  <si>
    <t>row:</t>
  </si>
  <si>
    <t>-</t>
  </si>
  <si>
    <t>(V)</t>
  </si>
  <si>
    <t>((INDEX(firsttwo,1,2)+INDEX(firsttwo,2,2))-((INDEX(firsttwo,1,2)-INDEX(firsttwo,2,2))/(INDEX(firsttwo,1,1)-</t>
  </si>
  <si>
    <t>INDEX(firsttwo,2,1))*(INDEX(firsttwo,1,1)+INDEX(firsttwo,2,1))))/2</t>
  </si>
  <si>
    <t>((INDEX(CtoD,MATCH(0,CtoDa,1),2)+INDEX(CtoD,MATCH(0,CtoDa,1)+1,2))-((INDEX(CtoD,MATCH(0,CtoDa,1),2)-INDEX(CtoD,MATCH(0,CtoDa,1)+1,2))/</t>
  </si>
  <si>
    <t>(INDEX(CtoD,MATCH(0,CtoDa,1),1)-INDEX(CtoD,MATCH(0,CtoDa,1)+1,1))*(INDEX(CtoD,MATCH(0,CtoDa,1),1)+INDEX(CtoD,MATCH(0,CtoDa,1)+1,1))))/2</t>
  </si>
  <si>
    <t>((INDEX(lasttwo,1,2)+INDEX(lasttwo,2,2))-((INDEX(lasttwo,1,2)-INDEX(lasttwo,2,2))/(INDEX(lasttwo,1,1)-</t>
  </si>
  <si>
    <t>INDEX(lasttwo,2,1))*(INDEX(lasttwo,1,1)+INDEX(lasttwo,2,1))))/2</t>
  </si>
  <si>
    <t>((INDEX(CtoD,MATCH(0,CtoDb,1),1)+INDEX(CtoD,MATCH(0,CtoDb,1)+1,1))-((INDEX(CtoD,MATCH(0,CtoDb,1),1)-INDEX(CtoD,MATCH(0,CtoDb,1)+1,1))/</t>
  </si>
  <si>
    <t>(INDEX(CtoD,MATCH(0,CtoDb,1),2)-INDEX(CtoD,MATCH(0,CtoDb,1)+1,2))*(INDEX(CtoD,MATCH(0,CtoDb,1),2)+INDEX(CtoD,MATCH(0,CtoDb,1)+1,2))))/2</t>
  </si>
  <si>
    <t>((INDEX(DtoB,MATCH(0,DtoBb,-1),1)+INDEX(DtoB,MATCH(0,DtoBb,-1)+1,1))-((INDEX(DtoB,MATCH(0,DtoBb,-1),1)-INDEX(DtoB,MATCH(0,DtoBb,-1)+1,1))/(INDEX(DtoB,MATCH(0,DtoBb,-1),2)-</t>
  </si>
  <si>
    <t>INDEX(DtoB,MATCH(0,DtoBb,-1)+1,2))*(INDEX(DtoB,MATCH(0,DtoBb,-1),2)+INDEX(DtoB,MATCH(0,DtoBb,-1)+1,2))))/2</t>
  </si>
  <si>
    <t>INDEX(CtoDk,MATCH(MAX(CtoDj),CtoDj,0),1)</t>
  </si>
  <si>
    <t>INDEX(CtoDa,MATCH(MAX(CtoDj),CtoDj,0),1)</t>
  </si>
  <si>
    <t>INDEX(DtoBk,MATCH(MAX(DtoBj),DtoBj,0),1)</t>
  </si>
  <si>
    <t>INDEX(DtoBa,MATCH(MAX(DtoBj),DtoBj,0),1)</t>
  </si>
  <si>
    <t>C:\Documents and Settings\aarw\My Documents\LabVIEW Data\Darren\PbS\17sept13</t>
  </si>
  <si>
    <t>pbs edt zno</t>
  </si>
  <si>
    <t>pbs edt zno.log</t>
  </si>
  <si>
    <t>pbscds 0_2 Br zno again</t>
  </si>
  <si>
    <t>pbscds 0_2 Br zno again.log</t>
  </si>
  <si>
    <t>pbscds 0_2 Br zno Dark</t>
  </si>
  <si>
    <t>pbscds 0_2 Br zno Dark.log</t>
  </si>
  <si>
    <t>pbscds 0_2 EDT zno again</t>
  </si>
  <si>
    <t>pbscds 0_2 EDT zno again.log</t>
  </si>
  <si>
    <t>pbscds 0_2 EDT zno Dark</t>
  </si>
  <si>
    <t>pbscds 0_2 EDT zno Dark.log</t>
  </si>
  <si>
    <t>pbscds 0_4 Br zno</t>
  </si>
  <si>
    <t>pbscds 0_4 Br zno Dark</t>
  </si>
  <si>
    <t>pbscds 0_4 Br zno Dark.log</t>
  </si>
  <si>
    <t>pbscds 0_4 Br zno.log</t>
  </si>
  <si>
    <t>pbscds 0_4 cdcl anneal zno</t>
  </si>
  <si>
    <t>pbscds 0_4 Cdcl anneal zno Dark</t>
  </si>
  <si>
    <t>pbscds 0_4 Cdcl anneal zno Dark.log</t>
  </si>
  <si>
    <t>pbscds 0_4 cdcl anneal zno.log</t>
  </si>
  <si>
    <t>pbscds 0_4 edt zno</t>
  </si>
  <si>
    <t>pbscds 0_4 EDT zno Dark</t>
  </si>
  <si>
    <t>pbscds 0_4 EDT zno Dark.log</t>
  </si>
  <si>
    <t>pbscds 0_4 edt zno.log</t>
  </si>
  <si>
    <t>pbscds 0_6 EDT zno</t>
  </si>
  <si>
    <t>pbscds 0_6 EDT zno Dark</t>
  </si>
  <si>
    <t>pbscds 0_6 EDT zno Dark.log</t>
  </si>
  <si>
    <t>pbscds 0_6 EDT zno.log</t>
  </si>
  <si>
    <t>pbscds Br zno</t>
  </si>
  <si>
    <t>pbscds Br zno.log</t>
  </si>
  <si>
    <t>pbscds Br zno2</t>
  </si>
  <si>
    <t>pbscds Br zno2.log</t>
  </si>
  <si>
    <t>pbscds edt zno</t>
  </si>
  <si>
    <t>pbscds edt zno.log</t>
  </si>
  <si>
    <t>((INDEX(a30:b91,MATCH(0,a30:a91,1),2)+INDEX(a30:b91,MATCH(0,a30:a91,1)+1,2))-((INDEX(a30:b91,MATCH(0,a30:a91,1),2)-INDEX(a30:b91,MATCH(0,a30:a91,1)+1,2))/</t>
  </si>
  <si>
    <t>(INDEX(a30:b91,MATCH(0,a30:a91,1),1)-INDEX(a30:b91,MATCH(0,a30:a91,1)+1,1))*(INDEX(a30:b91,MATCH(0,a30:a91,1),1)+INDEX(a30:b91,MATCH(0,a30:a91,1)+1,1))))/2</t>
  </si>
  <si>
    <t>((INDEX(A131:B132,1,2)+INDEX(A131:B132,2,2))-((INDEX(A131:B132,1,2)-INDEX(A131:B132,2,2))/(INDEX(A131:B132,1,1)-</t>
  </si>
  <si>
    <t>INDEX(A131:B132,2,1))*(INDEX(A131:B132,1,1)+INDEX(A131:B132,2,1))))/2</t>
  </si>
  <si>
    <t>((INDEX(A10:B11,1,2)+INDEX(A10:B11,2,2))-((INDEX(A10:B11,1,2)-INDEX(A10:B11,2,2))/(INDEX(A10:B11,1,1)-</t>
  </si>
  <si>
    <t>INDEX(A10:B11,2,1))*(INDEX(A10:B11,1,1)+INDEX(A10:B11,2,1))))/2</t>
  </si>
  <si>
    <t>(-1)*MAX(j91:j130)/F12/E15</t>
  </si>
  <si>
    <t>MAX(j91:j130)/D5/D7*1000</t>
  </si>
  <si>
    <t>((INDEX(a91:b130,MATCH(0,b91:b130,-1),1)+INDEX(a91:b130,MATCH(0,b91:b130,-1)+1,1))-((INDEX(a91:b130,MATCH(0,b91:b130,-1),1)-INDEX(a91:b130,MATCH(0,b91:b130,-1)+1,1))/(INDEX(a91:b130,MATCH(0,b91:b130,-1),2)-</t>
  </si>
  <si>
    <t>INDEX(a91:b130,MATCH(0,b91:b130,-1)+1,2))*(INDEX(a91:b130,MATCH(0,b91:b130,-1),2)+INDEX(a91:b130,MATCH(0,b91:b130,-1)+1,2))))/2</t>
  </si>
  <si>
    <t>(-1)*MAX(j30:j91)/F11/E14</t>
  </si>
  <si>
    <t>MAX(j30:j91)/D5/D7*1000</t>
  </si>
  <si>
    <t>((INDEX(a30:b91,MATCH(0,b30:b91,1),1)+INDEX(a30:b91,MATCH(0,b30:b91,1)+1,1))-((INDEX(a30:b91,MATCH(0,b30:b91,1),1)-INDEX(a30:b91,MATCH(0,b30:b91,1)+1,1))/</t>
  </si>
  <si>
    <t>(INDEX(a30:b91,MATCH(0,b30:b91,1),2)-INDEX(a30:b91,MATCH(0,b30:b91,1)+1,2))*(INDEX(a30:b91,MATCH(0,b30:b91,1),2)+INDEX(a30:b91,MATCH(0,b30:b91,1)+1,2))))/2</t>
  </si>
  <si>
    <t>INDEX(a30:a91,MATCH(MAX(j30:j91),j30:j91,0),1)</t>
  </si>
  <si>
    <t>INDEX(k30:k91,MATCH(MAX(j30:j91),j30:j91,0),1)</t>
  </si>
  <si>
    <t>INDEX(a91:a130,MATCH(MAX(j91:j130),j91:j130,0),1)</t>
  </si>
  <si>
    <t>INDEX(k91:k130,MATCH(MAX(j91:j130),j91:j130,0),1)</t>
  </si>
  <si>
    <t>PbS/CdS 0.2nm EDT</t>
  </si>
  <si>
    <t>PbS/CdS 0.2nm Br</t>
  </si>
  <si>
    <t>Jsc(mA/cm^2)</t>
  </si>
  <si>
    <t>J0 (mA/cm^2)</t>
  </si>
  <si>
    <t>Rs(ohms)</t>
  </si>
  <si>
    <t>Rsh(ohms)</t>
  </si>
  <si>
    <t>Voc (V)</t>
  </si>
  <si>
    <t>PCE (%)</t>
  </si>
  <si>
    <t>PbS/CdS 0.1nm EDT</t>
  </si>
  <si>
    <t>PbS/CdS 0.3nm EDT</t>
  </si>
  <si>
    <t>PbS/CdS 0.1nm Br</t>
  </si>
  <si>
    <t xml:space="preserve">PbS/CdS 0.2nm cdcl2 with anneal </t>
  </si>
  <si>
    <t>EDT</t>
  </si>
  <si>
    <t>Cl</t>
  </si>
  <si>
    <t>Br</t>
  </si>
  <si>
    <t>Cl+EDT</t>
  </si>
  <si>
    <t>Br+EDT</t>
  </si>
  <si>
    <t>PbS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</si>
</sst>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%"/>
    <numFmt numFmtId="165" formatCode="0.000000000000000000"/>
    <numFmt numFmtId="166" formatCode="0.0"/>
    <numFmt numFmtId="167" formatCode="0.000"/>
  </numFmts>
  <fonts count="3" x14ac:knownFonts="1">
    <font>
      <sz val="10"/>
      <name val="Arial"/>
    </font>
    <font>
      <sz val="8"/>
      <name val="Arial"/>
    </font>
    <font>
      <sz val="10"/>
      <color indexed="27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right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1" fontId="0" fillId="0" borderId="0" xfId="0" applyNumberFormat="1"/>
    <xf numFmtId="0" fontId="0" fillId="0" borderId="0" xfId="0" applyNumberFormat="1"/>
    <xf numFmtId="2" fontId="0" fillId="0" borderId="0" xfId="0" applyNumberFormat="1"/>
    <xf numFmtId="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16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2" fillId="0" borderId="0" xfId="0" applyNumberFormat="1" applyFont="1"/>
    <xf numFmtId="0" fontId="2" fillId="0" borderId="0" xfId="0" applyFont="1"/>
    <xf numFmtId="166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1" fontId="0" fillId="0" borderId="1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3" xfId="0" applyNumberFormat="1" applyBorder="1" applyAlignment="1">
      <alignment horizontal="center"/>
    </xf>
  </cellXfs>
  <cellStyles count="1">
    <cellStyle name="Normal" xfId="0" builtinId="0"/>
  </cellStyles>
  <dxfs count="34"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I-V curve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efficiencies'!$A$10:$A$410</c:f>
              <c:numCache>
                <c:formatCode>0.00E+00</c:formatCode>
                <c:ptCount val="401"/>
                <c:pt idx="0">
                  <c:v>2.5000000000000001E-3</c:v>
                </c:pt>
                <c:pt idx="1">
                  <c:v>-7.5500000000000003E-3</c:v>
                </c:pt>
                <c:pt idx="2">
                  <c:v>-1.7600000000000001E-2</c:v>
                </c:pt>
                <c:pt idx="3">
                  <c:v>-2.7699999999999999E-2</c:v>
                </c:pt>
                <c:pt idx="4">
                  <c:v>-3.7699999999999997E-2</c:v>
                </c:pt>
                <c:pt idx="5">
                  <c:v>-4.7800000000000002E-2</c:v>
                </c:pt>
                <c:pt idx="6">
                  <c:v>-5.7799999999999997E-2</c:v>
                </c:pt>
                <c:pt idx="7">
                  <c:v>-6.7900000000000002E-2</c:v>
                </c:pt>
                <c:pt idx="8">
                  <c:v>-7.7899999999999997E-2</c:v>
                </c:pt>
                <c:pt idx="9">
                  <c:v>-8.7999999999999995E-2</c:v>
                </c:pt>
                <c:pt idx="10">
                  <c:v>-9.8000000000000004E-2</c:v>
                </c:pt>
                <c:pt idx="11">
                  <c:v>-0.108</c:v>
                </c:pt>
                <c:pt idx="12">
                  <c:v>-0.11799999999999999</c:v>
                </c:pt>
                <c:pt idx="13">
                  <c:v>-0.128</c:v>
                </c:pt>
                <c:pt idx="14">
                  <c:v>-0.13800000000000001</c:v>
                </c:pt>
                <c:pt idx="15">
                  <c:v>-0.14799999999999999</c:v>
                </c:pt>
                <c:pt idx="16">
                  <c:v>-0.158</c:v>
                </c:pt>
                <c:pt idx="17">
                  <c:v>-0.16800000000000001</c:v>
                </c:pt>
                <c:pt idx="18">
                  <c:v>-0.17799999999999999</c:v>
                </c:pt>
                <c:pt idx="19">
                  <c:v>-0.188</c:v>
                </c:pt>
                <c:pt idx="20">
                  <c:v>-0.19900000000000001</c:v>
                </c:pt>
                <c:pt idx="21">
                  <c:v>-0.20899999999999999</c:v>
                </c:pt>
                <c:pt idx="22">
                  <c:v>-0.219</c:v>
                </c:pt>
                <c:pt idx="23">
                  <c:v>-0.22900000000000001</c:v>
                </c:pt>
                <c:pt idx="24">
                  <c:v>-0.23899999999999999</c:v>
                </c:pt>
                <c:pt idx="25">
                  <c:v>-0.249</c:v>
                </c:pt>
                <c:pt idx="26">
                  <c:v>-0.25900000000000001</c:v>
                </c:pt>
                <c:pt idx="27">
                  <c:v>-0.26900000000000002</c:v>
                </c:pt>
                <c:pt idx="28">
                  <c:v>-0.27900000000000003</c:v>
                </c:pt>
                <c:pt idx="29">
                  <c:v>-0.28899999999999998</c:v>
                </c:pt>
                <c:pt idx="30">
                  <c:v>-0.29899999999999999</c:v>
                </c:pt>
                <c:pt idx="31">
                  <c:v>-0.309</c:v>
                </c:pt>
                <c:pt idx="32">
                  <c:v>-0.31900000000000001</c:v>
                </c:pt>
                <c:pt idx="33">
                  <c:v>-0.32900000000000001</c:v>
                </c:pt>
                <c:pt idx="34">
                  <c:v>-0.33900000000000002</c:v>
                </c:pt>
                <c:pt idx="35">
                  <c:v>-0.34899999999999998</c:v>
                </c:pt>
                <c:pt idx="36">
                  <c:v>-0.35899999999999999</c:v>
                </c:pt>
                <c:pt idx="37">
                  <c:v>-0.36899999999999999</c:v>
                </c:pt>
                <c:pt idx="38">
                  <c:v>-0.379</c:v>
                </c:pt>
                <c:pt idx="39">
                  <c:v>-0.38900000000000001</c:v>
                </c:pt>
                <c:pt idx="40">
                  <c:v>-0.4</c:v>
                </c:pt>
                <c:pt idx="41">
                  <c:v>-0.41</c:v>
                </c:pt>
                <c:pt idx="42">
                  <c:v>-0.42</c:v>
                </c:pt>
                <c:pt idx="43">
                  <c:v>-0.43</c:v>
                </c:pt>
                <c:pt idx="44">
                  <c:v>-0.44</c:v>
                </c:pt>
                <c:pt idx="45">
                  <c:v>-0.45</c:v>
                </c:pt>
                <c:pt idx="46">
                  <c:v>-0.46</c:v>
                </c:pt>
                <c:pt idx="47">
                  <c:v>-0.47</c:v>
                </c:pt>
                <c:pt idx="48">
                  <c:v>-0.48</c:v>
                </c:pt>
                <c:pt idx="49">
                  <c:v>-0.49</c:v>
                </c:pt>
                <c:pt idx="50">
                  <c:v>-0.5</c:v>
                </c:pt>
                <c:pt idx="51">
                  <c:v>-0.5</c:v>
                </c:pt>
                <c:pt idx="52">
                  <c:v>-0.49</c:v>
                </c:pt>
                <c:pt idx="53">
                  <c:v>-0.48</c:v>
                </c:pt>
                <c:pt idx="54">
                  <c:v>-0.47</c:v>
                </c:pt>
                <c:pt idx="55">
                  <c:v>-0.46</c:v>
                </c:pt>
                <c:pt idx="56">
                  <c:v>-0.45</c:v>
                </c:pt>
                <c:pt idx="57">
                  <c:v>-0.44</c:v>
                </c:pt>
                <c:pt idx="58">
                  <c:v>-0.43</c:v>
                </c:pt>
                <c:pt idx="59">
                  <c:v>-0.42</c:v>
                </c:pt>
                <c:pt idx="60">
                  <c:v>-0.41</c:v>
                </c:pt>
                <c:pt idx="61">
                  <c:v>-0.4</c:v>
                </c:pt>
                <c:pt idx="62">
                  <c:v>-0.38900000000000001</c:v>
                </c:pt>
                <c:pt idx="63">
                  <c:v>-0.379</c:v>
                </c:pt>
                <c:pt idx="64">
                  <c:v>-0.36899999999999999</c:v>
                </c:pt>
                <c:pt idx="65">
                  <c:v>-0.35899999999999999</c:v>
                </c:pt>
                <c:pt idx="66">
                  <c:v>-0.34899999999999998</c:v>
                </c:pt>
                <c:pt idx="67">
                  <c:v>-0.33900000000000002</c:v>
                </c:pt>
                <c:pt idx="68">
                  <c:v>-0.32900000000000001</c:v>
                </c:pt>
                <c:pt idx="69">
                  <c:v>-0.31900000000000001</c:v>
                </c:pt>
                <c:pt idx="70">
                  <c:v>-0.309</c:v>
                </c:pt>
                <c:pt idx="71">
                  <c:v>-0.29899999999999999</c:v>
                </c:pt>
                <c:pt idx="72">
                  <c:v>-0.28899999999999998</c:v>
                </c:pt>
                <c:pt idx="73">
                  <c:v>-0.27900000000000003</c:v>
                </c:pt>
                <c:pt idx="74">
                  <c:v>-0.26900000000000002</c:v>
                </c:pt>
                <c:pt idx="75">
                  <c:v>-0.25900000000000001</c:v>
                </c:pt>
                <c:pt idx="76">
                  <c:v>-0.249</c:v>
                </c:pt>
                <c:pt idx="77">
                  <c:v>-0.23899999999999999</c:v>
                </c:pt>
                <c:pt idx="78">
                  <c:v>-0.22900000000000001</c:v>
                </c:pt>
                <c:pt idx="79">
                  <c:v>-0.219</c:v>
                </c:pt>
                <c:pt idx="80">
                  <c:v>-0.20899999999999999</c:v>
                </c:pt>
                <c:pt idx="81">
                  <c:v>-0.19900000000000001</c:v>
                </c:pt>
                <c:pt idx="82">
                  <c:v>-0.188</c:v>
                </c:pt>
                <c:pt idx="83">
                  <c:v>-0.17799999999999999</c:v>
                </c:pt>
                <c:pt idx="84">
                  <c:v>-0.16800000000000001</c:v>
                </c:pt>
                <c:pt idx="85">
                  <c:v>-0.158</c:v>
                </c:pt>
                <c:pt idx="86">
                  <c:v>-0.14799999999999999</c:v>
                </c:pt>
                <c:pt idx="87">
                  <c:v>-0.13800000000000001</c:v>
                </c:pt>
                <c:pt idx="88">
                  <c:v>-0.128</c:v>
                </c:pt>
                <c:pt idx="89">
                  <c:v>-0.11799999999999999</c:v>
                </c:pt>
                <c:pt idx="90">
                  <c:v>-0.108</c:v>
                </c:pt>
                <c:pt idx="91">
                  <c:v>-9.8000000000000004E-2</c:v>
                </c:pt>
                <c:pt idx="92">
                  <c:v>-8.7999999999999995E-2</c:v>
                </c:pt>
                <c:pt idx="93">
                  <c:v>-7.7899999999999997E-2</c:v>
                </c:pt>
                <c:pt idx="94">
                  <c:v>-6.7900000000000002E-2</c:v>
                </c:pt>
                <c:pt idx="95">
                  <c:v>-5.7799999999999997E-2</c:v>
                </c:pt>
                <c:pt idx="96">
                  <c:v>-4.7800000000000002E-2</c:v>
                </c:pt>
                <c:pt idx="97">
                  <c:v>-3.7699999999999997E-2</c:v>
                </c:pt>
                <c:pt idx="98">
                  <c:v>-2.7699999999999999E-2</c:v>
                </c:pt>
                <c:pt idx="99">
                  <c:v>-1.7600000000000001E-2</c:v>
                </c:pt>
                <c:pt idx="100">
                  <c:v>-7.5500000000000003E-3</c:v>
                </c:pt>
                <c:pt idx="101">
                  <c:v>2.5000000000000001E-3</c:v>
                </c:pt>
                <c:pt idx="102">
                  <c:v>1.26E-2</c:v>
                </c:pt>
                <c:pt idx="103">
                  <c:v>2.2599999999999999E-2</c:v>
                </c:pt>
                <c:pt idx="104">
                  <c:v>3.27E-2</c:v>
                </c:pt>
                <c:pt idx="105">
                  <c:v>4.2700000000000002E-2</c:v>
                </c:pt>
                <c:pt idx="106">
                  <c:v>5.28E-2</c:v>
                </c:pt>
                <c:pt idx="107">
                  <c:v>6.2799999999999995E-2</c:v>
                </c:pt>
                <c:pt idx="108">
                  <c:v>7.2900000000000006E-2</c:v>
                </c:pt>
                <c:pt idx="109">
                  <c:v>8.2900000000000001E-2</c:v>
                </c:pt>
                <c:pt idx="110">
                  <c:v>9.2999999999999999E-2</c:v>
                </c:pt>
                <c:pt idx="111">
                  <c:v>0.10299999999999999</c:v>
                </c:pt>
                <c:pt idx="112">
                  <c:v>0.113</c:v>
                </c:pt>
                <c:pt idx="113">
                  <c:v>0.123</c:v>
                </c:pt>
                <c:pt idx="114">
                  <c:v>0.13300000000000001</c:v>
                </c:pt>
                <c:pt idx="115">
                  <c:v>0.14299999999999999</c:v>
                </c:pt>
                <c:pt idx="116">
                  <c:v>0.153</c:v>
                </c:pt>
                <c:pt idx="117">
                  <c:v>0.16300000000000001</c:v>
                </c:pt>
                <c:pt idx="118">
                  <c:v>0.17299999999999999</c:v>
                </c:pt>
                <c:pt idx="119">
                  <c:v>0.183</c:v>
                </c:pt>
                <c:pt idx="120">
                  <c:v>0.193</c:v>
                </c:pt>
                <c:pt idx="121">
                  <c:v>0.20399999999999999</c:v>
                </c:pt>
                <c:pt idx="122">
                  <c:v>0.214</c:v>
                </c:pt>
                <c:pt idx="123">
                  <c:v>0.224</c:v>
                </c:pt>
                <c:pt idx="124">
                  <c:v>0.23400000000000001</c:v>
                </c:pt>
                <c:pt idx="125">
                  <c:v>0.24399999999999999</c:v>
                </c:pt>
                <c:pt idx="126">
                  <c:v>0.254</c:v>
                </c:pt>
                <c:pt idx="127">
                  <c:v>0.26400000000000001</c:v>
                </c:pt>
                <c:pt idx="128">
                  <c:v>0.27400000000000002</c:v>
                </c:pt>
                <c:pt idx="129">
                  <c:v>0.28399999999999997</c:v>
                </c:pt>
                <c:pt idx="130">
                  <c:v>0.29399999999999998</c:v>
                </c:pt>
                <c:pt idx="131">
                  <c:v>0.30399999999999999</c:v>
                </c:pt>
                <c:pt idx="132">
                  <c:v>0.314</c:v>
                </c:pt>
                <c:pt idx="133">
                  <c:v>0.32400000000000001</c:v>
                </c:pt>
                <c:pt idx="134">
                  <c:v>0.33400000000000002</c:v>
                </c:pt>
                <c:pt idx="135">
                  <c:v>0.34399999999999997</c:v>
                </c:pt>
                <c:pt idx="136">
                  <c:v>0.35399999999999998</c:v>
                </c:pt>
                <c:pt idx="137">
                  <c:v>0.36399999999999999</c:v>
                </c:pt>
                <c:pt idx="138">
                  <c:v>0.374</c:v>
                </c:pt>
                <c:pt idx="139">
                  <c:v>0.38400000000000001</c:v>
                </c:pt>
                <c:pt idx="140">
                  <c:v>0.39400000000000002</c:v>
                </c:pt>
                <c:pt idx="141">
                  <c:v>0.40500000000000003</c:v>
                </c:pt>
                <c:pt idx="142">
                  <c:v>0.41499999999999998</c:v>
                </c:pt>
                <c:pt idx="143">
                  <c:v>0.42499999999999999</c:v>
                </c:pt>
                <c:pt idx="144">
                  <c:v>0.435</c:v>
                </c:pt>
                <c:pt idx="145">
                  <c:v>0.44500000000000001</c:v>
                </c:pt>
                <c:pt idx="146">
                  <c:v>0.45500000000000002</c:v>
                </c:pt>
                <c:pt idx="147">
                  <c:v>0.46500000000000002</c:v>
                </c:pt>
                <c:pt idx="148">
                  <c:v>0.47499999999999998</c:v>
                </c:pt>
                <c:pt idx="149">
                  <c:v>0.48499999999999999</c:v>
                </c:pt>
                <c:pt idx="150">
                  <c:v>0.495</c:v>
                </c:pt>
                <c:pt idx="151">
                  <c:v>0.505</c:v>
                </c:pt>
                <c:pt idx="152">
                  <c:v>0.51500000000000001</c:v>
                </c:pt>
                <c:pt idx="153">
                  <c:v>0.52500000000000002</c:v>
                </c:pt>
                <c:pt idx="154">
                  <c:v>0.53500000000000003</c:v>
                </c:pt>
                <c:pt idx="155">
                  <c:v>0.54500000000000004</c:v>
                </c:pt>
                <c:pt idx="156">
                  <c:v>0.55500000000000005</c:v>
                </c:pt>
                <c:pt idx="157">
                  <c:v>0.56499999999999995</c:v>
                </c:pt>
                <c:pt idx="158">
                  <c:v>0.57499999999999996</c:v>
                </c:pt>
                <c:pt idx="159">
                  <c:v>0.58499999999999996</c:v>
                </c:pt>
                <c:pt idx="160">
                  <c:v>0.59599999999999997</c:v>
                </c:pt>
                <c:pt idx="161">
                  <c:v>0.60599999999999998</c:v>
                </c:pt>
                <c:pt idx="162">
                  <c:v>0.61599999999999999</c:v>
                </c:pt>
                <c:pt idx="163">
                  <c:v>0.626</c:v>
                </c:pt>
                <c:pt idx="164">
                  <c:v>0.63600000000000001</c:v>
                </c:pt>
                <c:pt idx="165">
                  <c:v>0.64600000000000002</c:v>
                </c:pt>
                <c:pt idx="166">
                  <c:v>0.65600000000000003</c:v>
                </c:pt>
                <c:pt idx="167">
                  <c:v>0.66600000000000004</c:v>
                </c:pt>
                <c:pt idx="168">
                  <c:v>0.67600000000000005</c:v>
                </c:pt>
                <c:pt idx="169">
                  <c:v>0.68600000000000005</c:v>
                </c:pt>
                <c:pt idx="170">
                  <c:v>0.69599999999999995</c:v>
                </c:pt>
                <c:pt idx="171">
                  <c:v>0.70599999999999996</c:v>
                </c:pt>
                <c:pt idx="172">
                  <c:v>0.71599999999999997</c:v>
                </c:pt>
                <c:pt idx="173">
                  <c:v>0.72599999999999998</c:v>
                </c:pt>
                <c:pt idx="174">
                  <c:v>0.73599999999999999</c:v>
                </c:pt>
                <c:pt idx="175">
                  <c:v>0.746</c:v>
                </c:pt>
                <c:pt idx="176">
                  <c:v>0.75600000000000001</c:v>
                </c:pt>
                <c:pt idx="177">
                  <c:v>0.76600000000000001</c:v>
                </c:pt>
                <c:pt idx="178">
                  <c:v>0.77600000000000002</c:v>
                </c:pt>
                <c:pt idx="179">
                  <c:v>0.78600000000000003</c:v>
                </c:pt>
                <c:pt idx="180">
                  <c:v>0.79700000000000004</c:v>
                </c:pt>
                <c:pt idx="181">
                  <c:v>0.80700000000000005</c:v>
                </c:pt>
                <c:pt idx="182">
                  <c:v>0.81699999999999995</c:v>
                </c:pt>
                <c:pt idx="183">
                  <c:v>0.82699999999999996</c:v>
                </c:pt>
                <c:pt idx="184">
                  <c:v>0.83699999999999997</c:v>
                </c:pt>
                <c:pt idx="185">
                  <c:v>0.84699999999999998</c:v>
                </c:pt>
                <c:pt idx="186">
                  <c:v>0.85699999999999998</c:v>
                </c:pt>
                <c:pt idx="187">
                  <c:v>0.86699999999999999</c:v>
                </c:pt>
                <c:pt idx="188">
                  <c:v>0.877</c:v>
                </c:pt>
                <c:pt idx="189">
                  <c:v>0.88700000000000001</c:v>
                </c:pt>
                <c:pt idx="190">
                  <c:v>0.89700000000000002</c:v>
                </c:pt>
                <c:pt idx="191">
                  <c:v>0.90700000000000003</c:v>
                </c:pt>
                <c:pt idx="192">
                  <c:v>0.91700000000000004</c:v>
                </c:pt>
                <c:pt idx="193">
                  <c:v>0.92700000000000005</c:v>
                </c:pt>
                <c:pt idx="194">
                  <c:v>0.93700000000000006</c:v>
                </c:pt>
                <c:pt idx="195">
                  <c:v>0.94699999999999995</c:v>
                </c:pt>
                <c:pt idx="196">
                  <c:v>0.95699999999999996</c:v>
                </c:pt>
                <c:pt idx="197">
                  <c:v>0.96699999999999997</c:v>
                </c:pt>
                <c:pt idx="198">
                  <c:v>0.97699999999999998</c:v>
                </c:pt>
                <c:pt idx="199">
                  <c:v>0.98699999999999999</c:v>
                </c:pt>
                <c:pt idx="200">
                  <c:v>0.998</c:v>
                </c:pt>
                <c:pt idx="201">
                  <c:v>1.01</c:v>
                </c:pt>
                <c:pt idx="202">
                  <c:v>1.02</c:v>
                </c:pt>
                <c:pt idx="203">
                  <c:v>1.03</c:v>
                </c:pt>
                <c:pt idx="204">
                  <c:v>1.04</c:v>
                </c:pt>
                <c:pt idx="205">
                  <c:v>1.05</c:v>
                </c:pt>
                <c:pt idx="206">
                  <c:v>1.06</c:v>
                </c:pt>
                <c:pt idx="207">
                  <c:v>1.07</c:v>
                </c:pt>
                <c:pt idx="208">
                  <c:v>1.08</c:v>
                </c:pt>
                <c:pt idx="209">
                  <c:v>1.0900000000000001</c:v>
                </c:pt>
                <c:pt idx="210">
                  <c:v>1.1000000000000001</c:v>
                </c:pt>
                <c:pt idx="211">
                  <c:v>1.1100000000000001</c:v>
                </c:pt>
                <c:pt idx="212">
                  <c:v>1.1200000000000001</c:v>
                </c:pt>
                <c:pt idx="213">
                  <c:v>1.1299999999999999</c:v>
                </c:pt>
                <c:pt idx="214">
                  <c:v>1.1399999999999999</c:v>
                </c:pt>
                <c:pt idx="215">
                  <c:v>1.1499999999999999</c:v>
                </c:pt>
                <c:pt idx="216">
                  <c:v>1.1599999999999999</c:v>
                </c:pt>
                <c:pt idx="217">
                  <c:v>1.17</c:v>
                </c:pt>
                <c:pt idx="218">
                  <c:v>1.18</c:v>
                </c:pt>
                <c:pt idx="219">
                  <c:v>1.19</c:v>
                </c:pt>
                <c:pt idx="220">
                  <c:v>1.2</c:v>
                </c:pt>
                <c:pt idx="221">
                  <c:v>1.21</c:v>
                </c:pt>
                <c:pt idx="222">
                  <c:v>1.22</c:v>
                </c:pt>
                <c:pt idx="223">
                  <c:v>1.23</c:v>
                </c:pt>
                <c:pt idx="224">
                  <c:v>1.24</c:v>
                </c:pt>
                <c:pt idx="225">
                  <c:v>1.25</c:v>
                </c:pt>
                <c:pt idx="226">
                  <c:v>1.26</c:v>
                </c:pt>
                <c:pt idx="227">
                  <c:v>1.27</c:v>
                </c:pt>
                <c:pt idx="228">
                  <c:v>1.28</c:v>
                </c:pt>
                <c:pt idx="229">
                  <c:v>1.29</c:v>
                </c:pt>
                <c:pt idx="230">
                  <c:v>1.3</c:v>
                </c:pt>
                <c:pt idx="231">
                  <c:v>1.31</c:v>
                </c:pt>
                <c:pt idx="232">
                  <c:v>1.32</c:v>
                </c:pt>
                <c:pt idx="233">
                  <c:v>1.33</c:v>
                </c:pt>
                <c:pt idx="234">
                  <c:v>1.34</c:v>
                </c:pt>
                <c:pt idx="235">
                  <c:v>1.35</c:v>
                </c:pt>
                <c:pt idx="236">
                  <c:v>1.36</c:v>
                </c:pt>
                <c:pt idx="237">
                  <c:v>1.37</c:v>
                </c:pt>
                <c:pt idx="238">
                  <c:v>1.38</c:v>
                </c:pt>
                <c:pt idx="239">
                  <c:v>1.39</c:v>
                </c:pt>
                <c:pt idx="240">
                  <c:v>1.4</c:v>
                </c:pt>
                <c:pt idx="241">
                  <c:v>1.41</c:v>
                </c:pt>
                <c:pt idx="242">
                  <c:v>1.42</c:v>
                </c:pt>
                <c:pt idx="243">
                  <c:v>1.43</c:v>
                </c:pt>
                <c:pt idx="244">
                  <c:v>1.44</c:v>
                </c:pt>
                <c:pt idx="245">
                  <c:v>1.45</c:v>
                </c:pt>
                <c:pt idx="246">
                  <c:v>1.46</c:v>
                </c:pt>
                <c:pt idx="247">
                  <c:v>1.47</c:v>
                </c:pt>
                <c:pt idx="248">
                  <c:v>1.48</c:v>
                </c:pt>
                <c:pt idx="249">
                  <c:v>1.49</c:v>
                </c:pt>
                <c:pt idx="250">
                  <c:v>1.5</c:v>
                </c:pt>
                <c:pt idx="251">
                  <c:v>1.5</c:v>
                </c:pt>
                <c:pt idx="252">
                  <c:v>1.49</c:v>
                </c:pt>
                <c:pt idx="253">
                  <c:v>1.48</c:v>
                </c:pt>
                <c:pt idx="254">
                  <c:v>1.47</c:v>
                </c:pt>
                <c:pt idx="255">
                  <c:v>1.46</c:v>
                </c:pt>
                <c:pt idx="256">
                  <c:v>1.45</c:v>
                </c:pt>
                <c:pt idx="257">
                  <c:v>1.44</c:v>
                </c:pt>
                <c:pt idx="258">
                  <c:v>1.43</c:v>
                </c:pt>
                <c:pt idx="259">
                  <c:v>1.42</c:v>
                </c:pt>
                <c:pt idx="260">
                  <c:v>1.41</c:v>
                </c:pt>
                <c:pt idx="261">
                  <c:v>1.4</c:v>
                </c:pt>
                <c:pt idx="262">
                  <c:v>1.39</c:v>
                </c:pt>
                <c:pt idx="263">
                  <c:v>1.38</c:v>
                </c:pt>
                <c:pt idx="264">
                  <c:v>1.37</c:v>
                </c:pt>
                <c:pt idx="265">
                  <c:v>1.36</c:v>
                </c:pt>
                <c:pt idx="266">
                  <c:v>1.35</c:v>
                </c:pt>
                <c:pt idx="267">
                  <c:v>1.34</c:v>
                </c:pt>
                <c:pt idx="268">
                  <c:v>1.33</c:v>
                </c:pt>
                <c:pt idx="269">
                  <c:v>1.32</c:v>
                </c:pt>
                <c:pt idx="270">
                  <c:v>1.31</c:v>
                </c:pt>
                <c:pt idx="271">
                  <c:v>1.3</c:v>
                </c:pt>
                <c:pt idx="272">
                  <c:v>1.29</c:v>
                </c:pt>
                <c:pt idx="273">
                  <c:v>1.28</c:v>
                </c:pt>
                <c:pt idx="274">
                  <c:v>1.27</c:v>
                </c:pt>
                <c:pt idx="275">
                  <c:v>1.26</c:v>
                </c:pt>
                <c:pt idx="276">
                  <c:v>1.25</c:v>
                </c:pt>
                <c:pt idx="277">
                  <c:v>1.24</c:v>
                </c:pt>
                <c:pt idx="278">
                  <c:v>1.23</c:v>
                </c:pt>
                <c:pt idx="279">
                  <c:v>1.22</c:v>
                </c:pt>
                <c:pt idx="280">
                  <c:v>1.21</c:v>
                </c:pt>
                <c:pt idx="281">
                  <c:v>1.2</c:v>
                </c:pt>
                <c:pt idx="282">
                  <c:v>1.19</c:v>
                </c:pt>
                <c:pt idx="283">
                  <c:v>1.18</c:v>
                </c:pt>
                <c:pt idx="284">
                  <c:v>1.17</c:v>
                </c:pt>
                <c:pt idx="285">
                  <c:v>1.1599999999999999</c:v>
                </c:pt>
                <c:pt idx="286">
                  <c:v>1.1499999999999999</c:v>
                </c:pt>
                <c:pt idx="287">
                  <c:v>1.1399999999999999</c:v>
                </c:pt>
                <c:pt idx="288">
                  <c:v>1.1299999999999999</c:v>
                </c:pt>
                <c:pt idx="289">
                  <c:v>1.1200000000000001</c:v>
                </c:pt>
                <c:pt idx="290">
                  <c:v>1.1100000000000001</c:v>
                </c:pt>
                <c:pt idx="291">
                  <c:v>1.1000000000000001</c:v>
                </c:pt>
                <c:pt idx="292">
                  <c:v>1.0900000000000001</c:v>
                </c:pt>
                <c:pt idx="293">
                  <c:v>1.08</c:v>
                </c:pt>
                <c:pt idx="294">
                  <c:v>1.07</c:v>
                </c:pt>
                <c:pt idx="295">
                  <c:v>1.06</c:v>
                </c:pt>
                <c:pt idx="296">
                  <c:v>1.05</c:v>
                </c:pt>
                <c:pt idx="297">
                  <c:v>1.04</c:v>
                </c:pt>
                <c:pt idx="298">
                  <c:v>1.03</c:v>
                </c:pt>
                <c:pt idx="299">
                  <c:v>1.02</c:v>
                </c:pt>
                <c:pt idx="300">
                  <c:v>1.01</c:v>
                </c:pt>
                <c:pt idx="301">
                  <c:v>0.998</c:v>
                </c:pt>
                <c:pt idx="302">
                  <c:v>0.98699999999999999</c:v>
                </c:pt>
                <c:pt idx="303">
                  <c:v>0.97699999999999998</c:v>
                </c:pt>
                <c:pt idx="304">
                  <c:v>0.96699999999999997</c:v>
                </c:pt>
                <c:pt idx="305">
                  <c:v>0.95699999999999996</c:v>
                </c:pt>
                <c:pt idx="306">
                  <c:v>0.94699999999999995</c:v>
                </c:pt>
                <c:pt idx="307">
                  <c:v>0.93700000000000006</c:v>
                </c:pt>
                <c:pt idx="308">
                  <c:v>0.92700000000000005</c:v>
                </c:pt>
                <c:pt idx="309">
                  <c:v>0.91700000000000004</c:v>
                </c:pt>
                <c:pt idx="310">
                  <c:v>0.90700000000000003</c:v>
                </c:pt>
                <c:pt idx="311">
                  <c:v>0.89700000000000002</c:v>
                </c:pt>
                <c:pt idx="312">
                  <c:v>0.88700000000000001</c:v>
                </c:pt>
                <c:pt idx="313">
                  <c:v>0.877</c:v>
                </c:pt>
                <c:pt idx="314">
                  <c:v>0.86699999999999999</c:v>
                </c:pt>
                <c:pt idx="315">
                  <c:v>0.85699999999999998</c:v>
                </c:pt>
                <c:pt idx="316">
                  <c:v>0.84699999999999998</c:v>
                </c:pt>
                <c:pt idx="317">
                  <c:v>0.83699999999999997</c:v>
                </c:pt>
                <c:pt idx="318">
                  <c:v>0.82699999999999996</c:v>
                </c:pt>
                <c:pt idx="319">
                  <c:v>0.81699999999999995</c:v>
                </c:pt>
                <c:pt idx="320">
                  <c:v>0.80700000000000005</c:v>
                </c:pt>
                <c:pt idx="321">
                  <c:v>0.79700000000000004</c:v>
                </c:pt>
                <c:pt idx="322">
                  <c:v>0.78600000000000003</c:v>
                </c:pt>
                <c:pt idx="323">
                  <c:v>0.77600000000000002</c:v>
                </c:pt>
                <c:pt idx="324">
                  <c:v>0.76600000000000001</c:v>
                </c:pt>
                <c:pt idx="325">
                  <c:v>0.75600000000000001</c:v>
                </c:pt>
                <c:pt idx="326">
                  <c:v>0.746</c:v>
                </c:pt>
                <c:pt idx="327">
                  <c:v>0.73599999999999999</c:v>
                </c:pt>
                <c:pt idx="328">
                  <c:v>0.72599999999999998</c:v>
                </c:pt>
                <c:pt idx="329">
                  <c:v>0.71599999999999997</c:v>
                </c:pt>
                <c:pt idx="330">
                  <c:v>0.70599999999999996</c:v>
                </c:pt>
                <c:pt idx="331">
                  <c:v>0.69599999999999995</c:v>
                </c:pt>
                <c:pt idx="332">
                  <c:v>0.68600000000000005</c:v>
                </c:pt>
                <c:pt idx="333">
                  <c:v>0.67600000000000005</c:v>
                </c:pt>
                <c:pt idx="334">
                  <c:v>0.66600000000000004</c:v>
                </c:pt>
                <c:pt idx="335">
                  <c:v>0.65600000000000003</c:v>
                </c:pt>
                <c:pt idx="336">
                  <c:v>0.64600000000000002</c:v>
                </c:pt>
                <c:pt idx="337">
                  <c:v>0.63600000000000001</c:v>
                </c:pt>
                <c:pt idx="338">
                  <c:v>0.626</c:v>
                </c:pt>
                <c:pt idx="339">
                  <c:v>0.61599999999999999</c:v>
                </c:pt>
                <c:pt idx="340">
                  <c:v>0.60599999999999998</c:v>
                </c:pt>
                <c:pt idx="341">
                  <c:v>0.59599999999999997</c:v>
                </c:pt>
                <c:pt idx="342">
                  <c:v>0.58499999999999996</c:v>
                </c:pt>
                <c:pt idx="343">
                  <c:v>0.57499999999999996</c:v>
                </c:pt>
                <c:pt idx="344">
                  <c:v>0.56499999999999995</c:v>
                </c:pt>
                <c:pt idx="345">
                  <c:v>0.55500000000000005</c:v>
                </c:pt>
                <c:pt idx="346">
                  <c:v>0.54500000000000004</c:v>
                </c:pt>
                <c:pt idx="347">
                  <c:v>0.53500000000000003</c:v>
                </c:pt>
                <c:pt idx="348">
                  <c:v>0.52500000000000002</c:v>
                </c:pt>
                <c:pt idx="349">
                  <c:v>0.51500000000000001</c:v>
                </c:pt>
                <c:pt idx="350">
                  <c:v>0.505</c:v>
                </c:pt>
                <c:pt idx="351">
                  <c:v>0.495</c:v>
                </c:pt>
                <c:pt idx="352">
                  <c:v>0.48499999999999999</c:v>
                </c:pt>
                <c:pt idx="353">
                  <c:v>0.47499999999999998</c:v>
                </c:pt>
                <c:pt idx="354">
                  <c:v>0.46500000000000002</c:v>
                </c:pt>
                <c:pt idx="355">
                  <c:v>0.45500000000000002</c:v>
                </c:pt>
                <c:pt idx="356">
                  <c:v>0.44500000000000001</c:v>
                </c:pt>
                <c:pt idx="357">
                  <c:v>0.435</c:v>
                </c:pt>
                <c:pt idx="358">
                  <c:v>0.42499999999999999</c:v>
                </c:pt>
                <c:pt idx="359">
                  <c:v>0.41499999999999998</c:v>
                </c:pt>
                <c:pt idx="360">
                  <c:v>0.40500000000000003</c:v>
                </c:pt>
                <c:pt idx="361">
                  <c:v>0.39400000000000002</c:v>
                </c:pt>
                <c:pt idx="362">
                  <c:v>0.38400000000000001</c:v>
                </c:pt>
                <c:pt idx="363">
                  <c:v>0.374</c:v>
                </c:pt>
                <c:pt idx="364">
                  <c:v>0.36399999999999999</c:v>
                </c:pt>
                <c:pt idx="365">
                  <c:v>0.35399999999999998</c:v>
                </c:pt>
                <c:pt idx="366">
                  <c:v>0.34399999999999997</c:v>
                </c:pt>
                <c:pt idx="367">
                  <c:v>0.33400000000000002</c:v>
                </c:pt>
                <c:pt idx="368">
                  <c:v>0.32400000000000001</c:v>
                </c:pt>
                <c:pt idx="369">
                  <c:v>0.314</c:v>
                </c:pt>
                <c:pt idx="370">
                  <c:v>0.30399999999999999</c:v>
                </c:pt>
                <c:pt idx="371">
                  <c:v>0.29399999999999998</c:v>
                </c:pt>
                <c:pt idx="372">
                  <c:v>0.28399999999999997</c:v>
                </c:pt>
                <c:pt idx="373">
                  <c:v>0.27400000000000002</c:v>
                </c:pt>
                <c:pt idx="374">
                  <c:v>0.26400000000000001</c:v>
                </c:pt>
                <c:pt idx="375">
                  <c:v>0.254</c:v>
                </c:pt>
                <c:pt idx="376">
                  <c:v>0.24399999999999999</c:v>
                </c:pt>
                <c:pt idx="377">
                  <c:v>0.23400000000000001</c:v>
                </c:pt>
                <c:pt idx="378">
                  <c:v>0.224</c:v>
                </c:pt>
                <c:pt idx="379">
                  <c:v>0.214</c:v>
                </c:pt>
                <c:pt idx="380">
                  <c:v>0.20399999999999999</c:v>
                </c:pt>
                <c:pt idx="381">
                  <c:v>0.193</c:v>
                </c:pt>
                <c:pt idx="382">
                  <c:v>0.183</c:v>
                </c:pt>
                <c:pt idx="383">
                  <c:v>0.17299999999999999</c:v>
                </c:pt>
                <c:pt idx="384">
                  <c:v>0.16300000000000001</c:v>
                </c:pt>
                <c:pt idx="385">
                  <c:v>0.153</c:v>
                </c:pt>
                <c:pt idx="386">
                  <c:v>0.14299999999999999</c:v>
                </c:pt>
                <c:pt idx="387">
                  <c:v>0.13300000000000001</c:v>
                </c:pt>
                <c:pt idx="388">
                  <c:v>0.123</c:v>
                </c:pt>
                <c:pt idx="389">
                  <c:v>0.113</c:v>
                </c:pt>
                <c:pt idx="390">
                  <c:v>0.10299999999999999</c:v>
                </c:pt>
                <c:pt idx="391">
                  <c:v>9.2999999999999999E-2</c:v>
                </c:pt>
                <c:pt idx="392">
                  <c:v>8.2900000000000001E-2</c:v>
                </c:pt>
                <c:pt idx="393">
                  <c:v>7.2900000000000006E-2</c:v>
                </c:pt>
                <c:pt idx="394">
                  <c:v>6.2799999999999995E-2</c:v>
                </c:pt>
                <c:pt idx="395">
                  <c:v>5.28E-2</c:v>
                </c:pt>
                <c:pt idx="396">
                  <c:v>4.2700000000000002E-2</c:v>
                </c:pt>
                <c:pt idx="397">
                  <c:v>3.27E-2</c:v>
                </c:pt>
                <c:pt idx="398">
                  <c:v>2.2599999999999999E-2</c:v>
                </c:pt>
                <c:pt idx="399">
                  <c:v>1.26E-2</c:v>
                </c:pt>
                <c:pt idx="400">
                  <c:v>2.5000000000000001E-3</c:v>
                </c:pt>
              </c:numCache>
            </c:numRef>
          </c:xVal>
          <c:yVal>
            <c:numRef>
              <c:f>'calculate efficiencies'!$K$10:$K$410</c:f>
              <c:numCache>
                <c:formatCode>General</c:formatCode>
                <c:ptCount val="401"/>
                <c:pt idx="0">
                  <c:v>-4.6044226044226049</c:v>
                </c:pt>
                <c:pt idx="1">
                  <c:v>-4.8796068796068797</c:v>
                </c:pt>
                <c:pt idx="2">
                  <c:v>-5.1105651105651102</c:v>
                </c:pt>
                <c:pt idx="3">
                  <c:v>-5.4054054054054053</c:v>
                </c:pt>
                <c:pt idx="4">
                  <c:v>-5.6511056511056514</c:v>
                </c:pt>
                <c:pt idx="5">
                  <c:v>-5.8476658476658478</c:v>
                </c:pt>
                <c:pt idx="6">
                  <c:v>-6.0933660933660931</c:v>
                </c:pt>
                <c:pt idx="7">
                  <c:v>-6.3390663390663393</c:v>
                </c:pt>
                <c:pt idx="8">
                  <c:v>-6.5847665847665855</c:v>
                </c:pt>
                <c:pt idx="9">
                  <c:v>-6.8304668304668299</c:v>
                </c:pt>
                <c:pt idx="10">
                  <c:v>-7.076167076167077</c:v>
                </c:pt>
                <c:pt idx="11">
                  <c:v>-7.3218673218673214</c:v>
                </c:pt>
                <c:pt idx="12">
                  <c:v>-7.5675675675675675</c:v>
                </c:pt>
                <c:pt idx="13">
                  <c:v>-7.8132678132678137</c:v>
                </c:pt>
                <c:pt idx="14">
                  <c:v>-8.058968058968059</c:v>
                </c:pt>
                <c:pt idx="15">
                  <c:v>-8.3046683046683043</c:v>
                </c:pt>
                <c:pt idx="16">
                  <c:v>-8.5995085995085994</c:v>
                </c:pt>
                <c:pt idx="17">
                  <c:v>-8.8943488943488962</c:v>
                </c:pt>
                <c:pt idx="18">
                  <c:v>-9.1891891891891895</c:v>
                </c:pt>
                <c:pt idx="19">
                  <c:v>-9.4840294840294845</c:v>
                </c:pt>
                <c:pt idx="20">
                  <c:v>-9.7788697788697796</c:v>
                </c:pt>
                <c:pt idx="21">
                  <c:v>-10.122850122850123</c:v>
                </c:pt>
                <c:pt idx="22">
                  <c:v>-10.466830466830466</c:v>
                </c:pt>
                <c:pt idx="23">
                  <c:v>-10.85995085995086</c:v>
                </c:pt>
                <c:pt idx="24">
                  <c:v>-11.203931203931205</c:v>
                </c:pt>
                <c:pt idx="25">
                  <c:v>-11.597051597051596</c:v>
                </c:pt>
                <c:pt idx="26">
                  <c:v>-11.990171990171991</c:v>
                </c:pt>
                <c:pt idx="27">
                  <c:v>-12.432432432432433</c:v>
                </c:pt>
                <c:pt idx="28">
                  <c:v>-12.874692874692876</c:v>
                </c:pt>
                <c:pt idx="29">
                  <c:v>-13.316953316953315</c:v>
                </c:pt>
                <c:pt idx="30">
                  <c:v>-13.808353808353809</c:v>
                </c:pt>
                <c:pt idx="31">
                  <c:v>-14.299754299754301</c:v>
                </c:pt>
                <c:pt idx="32">
                  <c:v>-14.79115479115479</c:v>
                </c:pt>
                <c:pt idx="33">
                  <c:v>-15.331695331695332</c:v>
                </c:pt>
                <c:pt idx="34">
                  <c:v>-15.872235872235873</c:v>
                </c:pt>
                <c:pt idx="35">
                  <c:v>-16.41277641277641</c:v>
                </c:pt>
                <c:pt idx="36">
                  <c:v>-17.051597051597049</c:v>
                </c:pt>
                <c:pt idx="37">
                  <c:v>-17.64127764127764</c:v>
                </c:pt>
                <c:pt idx="38">
                  <c:v>-18.280098280098279</c:v>
                </c:pt>
                <c:pt idx="39">
                  <c:v>-18.918918918918916</c:v>
                </c:pt>
                <c:pt idx="40">
                  <c:v>-19.557739557739559</c:v>
                </c:pt>
                <c:pt idx="41">
                  <c:v>-20.245700245700245</c:v>
                </c:pt>
                <c:pt idx="42">
                  <c:v>-20.933660933660931</c:v>
                </c:pt>
                <c:pt idx="43">
                  <c:v>-21.670761670761671</c:v>
                </c:pt>
                <c:pt idx="44">
                  <c:v>-22.40786240786241</c:v>
                </c:pt>
                <c:pt idx="45">
                  <c:v>-23.243243243243246</c:v>
                </c:pt>
                <c:pt idx="46">
                  <c:v>-24.029484029484028</c:v>
                </c:pt>
                <c:pt idx="47">
                  <c:v>-24.864864864864867</c:v>
                </c:pt>
                <c:pt idx="48">
                  <c:v>-25.651105651105652</c:v>
                </c:pt>
                <c:pt idx="49">
                  <c:v>-26.535626535626538</c:v>
                </c:pt>
                <c:pt idx="50">
                  <c:v>-27.371007371007369</c:v>
                </c:pt>
                <c:pt idx="51">
                  <c:v>-27.469287469287472</c:v>
                </c:pt>
                <c:pt idx="52">
                  <c:v>-26.879606879606875</c:v>
                </c:pt>
                <c:pt idx="53">
                  <c:v>-26.240786240786235</c:v>
                </c:pt>
                <c:pt idx="54">
                  <c:v>-25.601965601965603</c:v>
                </c:pt>
                <c:pt idx="55">
                  <c:v>-24.963144963144963</c:v>
                </c:pt>
                <c:pt idx="56">
                  <c:v>-24.324324324324323</c:v>
                </c:pt>
                <c:pt idx="57">
                  <c:v>-23.734643734643733</c:v>
                </c:pt>
                <c:pt idx="58">
                  <c:v>-23.095823095823093</c:v>
                </c:pt>
                <c:pt idx="59">
                  <c:v>-22.506142506142506</c:v>
                </c:pt>
                <c:pt idx="60">
                  <c:v>-21.867321867321866</c:v>
                </c:pt>
                <c:pt idx="61">
                  <c:v>-21.277641277641276</c:v>
                </c:pt>
                <c:pt idx="62">
                  <c:v>-20.687960687960686</c:v>
                </c:pt>
                <c:pt idx="63">
                  <c:v>-20.0982800982801</c:v>
                </c:pt>
                <c:pt idx="64">
                  <c:v>-19.508599508599509</c:v>
                </c:pt>
                <c:pt idx="65">
                  <c:v>-18.918918918918916</c:v>
                </c:pt>
                <c:pt idx="66">
                  <c:v>-18.378378378378379</c:v>
                </c:pt>
                <c:pt idx="67">
                  <c:v>-17.837837837837839</c:v>
                </c:pt>
                <c:pt idx="68">
                  <c:v>-17.297297297297295</c:v>
                </c:pt>
                <c:pt idx="69">
                  <c:v>-16.756756756756754</c:v>
                </c:pt>
                <c:pt idx="70">
                  <c:v>-16.216216216216218</c:v>
                </c:pt>
                <c:pt idx="71">
                  <c:v>-15.724815724815725</c:v>
                </c:pt>
                <c:pt idx="72">
                  <c:v>-15.233415233415233</c:v>
                </c:pt>
                <c:pt idx="73">
                  <c:v>-14.742014742014742</c:v>
                </c:pt>
                <c:pt idx="74">
                  <c:v>-14.25061425061425</c:v>
                </c:pt>
                <c:pt idx="75">
                  <c:v>-13.759213759213758</c:v>
                </c:pt>
                <c:pt idx="76">
                  <c:v>-13.316953316953315</c:v>
                </c:pt>
                <c:pt idx="77">
                  <c:v>-12.874692874692876</c:v>
                </c:pt>
                <c:pt idx="78">
                  <c:v>-12.432432432432433</c:v>
                </c:pt>
                <c:pt idx="79">
                  <c:v>-11.990171990171991</c:v>
                </c:pt>
                <c:pt idx="80">
                  <c:v>-11.597051597051596</c:v>
                </c:pt>
                <c:pt idx="81">
                  <c:v>-11.203931203931205</c:v>
                </c:pt>
                <c:pt idx="82">
                  <c:v>-10.810810810810811</c:v>
                </c:pt>
                <c:pt idx="83">
                  <c:v>-10.417690417690418</c:v>
                </c:pt>
                <c:pt idx="84">
                  <c:v>-10.024570024570023</c:v>
                </c:pt>
                <c:pt idx="85">
                  <c:v>-9.6805896805896801</c:v>
                </c:pt>
                <c:pt idx="86">
                  <c:v>-9.2874692874692872</c:v>
                </c:pt>
                <c:pt idx="87">
                  <c:v>-8.9434889434889424</c:v>
                </c:pt>
                <c:pt idx="88">
                  <c:v>-8.5995085995085994</c:v>
                </c:pt>
                <c:pt idx="89">
                  <c:v>-8.2555282555282545</c:v>
                </c:pt>
                <c:pt idx="90">
                  <c:v>-7.9115479115479115</c:v>
                </c:pt>
                <c:pt idx="91">
                  <c:v>-7.5675675675675675</c:v>
                </c:pt>
                <c:pt idx="92">
                  <c:v>-7.2235872235872236</c:v>
                </c:pt>
                <c:pt idx="93">
                  <c:v>-6.9287469287469294</c:v>
                </c:pt>
                <c:pt idx="94">
                  <c:v>-6.5847665847665855</c:v>
                </c:pt>
                <c:pt idx="95">
                  <c:v>-6.2407862407862407</c:v>
                </c:pt>
                <c:pt idx="96">
                  <c:v>-5.8968058968058976</c:v>
                </c:pt>
                <c:pt idx="97">
                  <c:v>-5.5528255528255519</c:v>
                </c:pt>
                <c:pt idx="98">
                  <c:v>-5.15970515970516</c:v>
                </c:pt>
                <c:pt idx="99">
                  <c:v>-4.8206388206388207</c:v>
                </c:pt>
                <c:pt idx="100">
                  <c:v>-4.4422604422604426</c:v>
                </c:pt>
                <c:pt idx="101">
                  <c:v>-4.0442260442260443</c:v>
                </c:pt>
                <c:pt idx="102">
                  <c:v>-3.6265356265356266</c:v>
                </c:pt>
                <c:pt idx="103">
                  <c:v>-3.189189189189189</c:v>
                </c:pt>
                <c:pt idx="104">
                  <c:v>-2.7321867321867321</c:v>
                </c:pt>
                <c:pt idx="105">
                  <c:v>-2.2457002457002457</c:v>
                </c:pt>
                <c:pt idx="106">
                  <c:v>-1.7346437346437344</c:v>
                </c:pt>
                <c:pt idx="107">
                  <c:v>-1.1941031941031941</c:v>
                </c:pt>
                <c:pt idx="108">
                  <c:v>-0.61916461916461918</c:v>
                </c:pt>
                <c:pt idx="109">
                  <c:v>-4.5552825552825554E-2</c:v>
                </c:pt>
                <c:pt idx="110">
                  <c:v>0.53562653562653562</c:v>
                </c:pt>
                <c:pt idx="111">
                  <c:v>1.203931203931204</c:v>
                </c:pt>
                <c:pt idx="112">
                  <c:v>1.9115479115479115</c:v>
                </c:pt>
                <c:pt idx="113">
                  <c:v>2.6437346437346436</c:v>
                </c:pt>
                <c:pt idx="114">
                  <c:v>3.42014742014742</c:v>
                </c:pt>
                <c:pt idx="115">
                  <c:v>4.2162162162162167</c:v>
                </c:pt>
                <c:pt idx="116">
                  <c:v>5.0614250614250613</c:v>
                </c:pt>
                <c:pt idx="117">
                  <c:v>5.7985257985257981</c:v>
                </c:pt>
                <c:pt idx="118">
                  <c:v>6.7321867321867312</c:v>
                </c:pt>
                <c:pt idx="119">
                  <c:v>7.6658476658476662</c:v>
                </c:pt>
                <c:pt idx="120">
                  <c:v>8.5995085995085994</c:v>
                </c:pt>
                <c:pt idx="121">
                  <c:v>9.5823095823095823</c:v>
                </c:pt>
                <c:pt idx="122">
                  <c:v>10.614250614250615</c:v>
                </c:pt>
                <c:pt idx="123">
                  <c:v>11.646191646191646</c:v>
                </c:pt>
                <c:pt idx="124">
                  <c:v>12.727272727272728</c:v>
                </c:pt>
                <c:pt idx="125">
                  <c:v>13.808353808353809</c:v>
                </c:pt>
                <c:pt idx="126">
                  <c:v>14.88943488943489</c:v>
                </c:pt>
                <c:pt idx="127">
                  <c:v>16.019656019656018</c:v>
                </c:pt>
                <c:pt idx="128">
                  <c:v>17.199017199017199</c:v>
                </c:pt>
                <c:pt idx="129">
                  <c:v>18.378378378378379</c:v>
                </c:pt>
                <c:pt idx="130">
                  <c:v>19.557739557739559</c:v>
                </c:pt>
                <c:pt idx="131">
                  <c:v>20.737100737100736</c:v>
                </c:pt>
                <c:pt idx="132">
                  <c:v>21.965601965601966</c:v>
                </c:pt>
                <c:pt idx="133">
                  <c:v>23.243243243243246</c:v>
                </c:pt>
                <c:pt idx="134">
                  <c:v>24.471744471744469</c:v>
                </c:pt>
                <c:pt idx="135">
                  <c:v>25.749385749385752</c:v>
                </c:pt>
                <c:pt idx="136">
                  <c:v>27.027027027027028</c:v>
                </c:pt>
                <c:pt idx="137">
                  <c:v>28.304668304668308</c:v>
                </c:pt>
                <c:pt idx="138">
                  <c:v>29.63144963144963</c:v>
                </c:pt>
                <c:pt idx="139">
                  <c:v>30.95823095823096</c:v>
                </c:pt>
                <c:pt idx="140">
                  <c:v>32.285012285012286</c:v>
                </c:pt>
                <c:pt idx="141">
                  <c:v>33.611793611793615</c:v>
                </c:pt>
                <c:pt idx="142">
                  <c:v>34.987714987714988</c:v>
                </c:pt>
                <c:pt idx="143">
                  <c:v>36.314496314496317</c:v>
                </c:pt>
                <c:pt idx="144">
                  <c:v>37.690417690417689</c:v>
                </c:pt>
                <c:pt idx="145">
                  <c:v>39.066339066339069</c:v>
                </c:pt>
                <c:pt idx="146">
                  <c:v>40.442260442260441</c:v>
                </c:pt>
                <c:pt idx="147">
                  <c:v>41.867321867321863</c:v>
                </c:pt>
                <c:pt idx="148">
                  <c:v>43.243243243243242</c:v>
                </c:pt>
                <c:pt idx="149">
                  <c:v>44.668304668304671</c:v>
                </c:pt>
                <c:pt idx="150">
                  <c:v>46.044226044226043</c:v>
                </c:pt>
                <c:pt idx="151">
                  <c:v>47.518427518427515</c:v>
                </c:pt>
                <c:pt idx="152">
                  <c:v>48.943488943488937</c:v>
                </c:pt>
                <c:pt idx="153">
                  <c:v>50.122850122850124</c:v>
                </c:pt>
                <c:pt idx="154">
                  <c:v>51.597051597051596</c:v>
                </c:pt>
                <c:pt idx="155">
                  <c:v>53.071253071253075</c:v>
                </c:pt>
                <c:pt idx="156">
                  <c:v>54.545454545454547</c:v>
                </c:pt>
                <c:pt idx="157">
                  <c:v>56.019656019656011</c:v>
                </c:pt>
                <c:pt idx="158">
                  <c:v>57.49385749385749</c:v>
                </c:pt>
                <c:pt idx="159">
                  <c:v>58.968058968058969</c:v>
                </c:pt>
                <c:pt idx="160">
                  <c:v>60.442260442260441</c:v>
                </c:pt>
                <c:pt idx="161">
                  <c:v>61.91646191646192</c:v>
                </c:pt>
                <c:pt idx="162">
                  <c:v>63.390663390663384</c:v>
                </c:pt>
                <c:pt idx="163">
                  <c:v>64.86486486486487</c:v>
                </c:pt>
                <c:pt idx="164">
                  <c:v>66.339066339066349</c:v>
                </c:pt>
                <c:pt idx="165">
                  <c:v>67.813267813267814</c:v>
                </c:pt>
                <c:pt idx="166">
                  <c:v>69.287469287469278</c:v>
                </c:pt>
                <c:pt idx="167">
                  <c:v>70.761670761670771</c:v>
                </c:pt>
                <c:pt idx="168">
                  <c:v>72.235872235872236</c:v>
                </c:pt>
                <c:pt idx="169">
                  <c:v>73.710073710073715</c:v>
                </c:pt>
                <c:pt idx="170">
                  <c:v>75.18427518427518</c:v>
                </c:pt>
                <c:pt idx="171">
                  <c:v>77.149877149877156</c:v>
                </c:pt>
                <c:pt idx="172">
                  <c:v>78.624078624078635</c:v>
                </c:pt>
                <c:pt idx="173">
                  <c:v>80.0982800982801</c:v>
                </c:pt>
                <c:pt idx="174">
                  <c:v>81.572481572481564</c:v>
                </c:pt>
                <c:pt idx="175">
                  <c:v>83.046683046683057</c:v>
                </c:pt>
                <c:pt idx="176">
                  <c:v>84.520884520884522</c:v>
                </c:pt>
                <c:pt idx="177">
                  <c:v>85.995085995086001</c:v>
                </c:pt>
                <c:pt idx="178">
                  <c:v>87.469287469287465</c:v>
                </c:pt>
                <c:pt idx="179">
                  <c:v>88.943488943488944</c:v>
                </c:pt>
                <c:pt idx="180">
                  <c:v>90.417690417690423</c:v>
                </c:pt>
                <c:pt idx="181">
                  <c:v>91.891891891891888</c:v>
                </c:pt>
                <c:pt idx="182">
                  <c:v>93.366093366093367</c:v>
                </c:pt>
                <c:pt idx="183">
                  <c:v>95.331695331695343</c:v>
                </c:pt>
                <c:pt idx="184">
                  <c:v>96.805896805896808</c:v>
                </c:pt>
                <c:pt idx="185">
                  <c:v>98.280098280098287</c:v>
                </c:pt>
                <c:pt idx="186">
                  <c:v>99.754299754299765</c:v>
                </c:pt>
                <c:pt idx="187">
                  <c:v>101.22850122850123</c:v>
                </c:pt>
                <c:pt idx="188">
                  <c:v>102.70270270270269</c:v>
                </c:pt>
                <c:pt idx="189">
                  <c:v>104.17690417690419</c:v>
                </c:pt>
                <c:pt idx="190">
                  <c:v>106.14250614250615</c:v>
                </c:pt>
                <c:pt idx="191">
                  <c:v>107.61670761670761</c:v>
                </c:pt>
                <c:pt idx="192">
                  <c:v>109.09090909090909</c:v>
                </c:pt>
                <c:pt idx="193">
                  <c:v>110.56511056511056</c:v>
                </c:pt>
                <c:pt idx="194">
                  <c:v>112.03931203931202</c:v>
                </c:pt>
                <c:pt idx="195">
                  <c:v>113.51351351351352</c:v>
                </c:pt>
                <c:pt idx="196">
                  <c:v>114.98771498771498</c:v>
                </c:pt>
                <c:pt idx="197">
                  <c:v>116.95331695331697</c:v>
                </c:pt>
                <c:pt idx="198">
                  <c:v>118.42751842751841</c:v>
                </c:pt>
                <c:pt idx="199">
                  <c:v>119.9017199017199</c:v>
                </c:pt>
                <c:pt idx="200">
                  <c:v>121.37592137592137</c:v>
                </c:pt>
                <c:pt idx="201">
                  <c:v>122.85012285012284</c:v>
                </c:pt>
                <c:pt idx="202">
                  <c:v>124.32432432432434</c:v>
                </c:pt>
                <c:pt idx="203">
                  <c:v>125.7985257985258</c:v>
                </c:pt>
                <c:pt idx="204">
                  <c:v>127.76412776412776</c:v>
                </c:pt>
                <c:pt idx="205">
                  <c:v>129.23832923832924</c:v>
                </c:pt>
                <c:pt idx="206">
                  <c:v>130.71253071253071</c:v>
                </c:pt>
                <c:pt idx="207">
                  <c:v>132.18673218673217</c:v>
                </c:pt>
                <c:pt idx="208">
                  <c:v>133.66093366093367</c:v>
                </c:pt>
                <c:pt idx="209">
                  <c:v>135.13513513513513</c:v>
                </c:pt>
                <c:pt idx="210">
                  <c:v>136.60933660933659</c:v>
                </c:pt>
                <c:pt idx="211">
                  <c:v>138.57493857493856</c:v>
                </c:pt>
                <c:pt idx="212">
                  <c:v>140.04914004914005</c:v>
                </c:pt>
                <c:pt idx="213">
                  <c:v>141.52334152334154</c:v>
                </c:pt>
                <c:pt idx="214">
                  <c:v>142.99754299754298</c:v>
                </c:pt>
                <c:pt idx="215">
                  <c:v>144.47174447174447</c:v>
                </c:pt>
                <c:pt idx="216">
                  <c:v>145.94594594594597</c:v>
                </c:pt>
                <c:pt idx="217">
                  <c:v>147.42014742014743</c:v>
                </c:pt>
                <c:pt idx="218">
                  <c:v>149.38574938574939</c:v>
                </c:pt>
                <c:pt idx="219">
                  <c:v>150.85995085995086</c:v>
                </c:pt>
                <c:pt idx="220">
                  <c:v>152.33415233415235</c:v>
                </c:pt>
                <c:pt idx="221">
                  <c:v>153.80835380835381</c:v>
                </c:pt>
                <c:pt idx="222">
                  <c:v>155.28255528255528</c:v>
                </c:pt>
                <c:pt idx="223">
                  <c:v>156.75675675675674</c:v>
                </c:pt>
                <c:pt idx="224">
                  <c:v>158.23095823095824</c:v>
                </c:pt>
                <c:pt idx="225">
                  <c:v>159.7051597051597</c:v>
                </c:pt>
                <c:pt idx="226">
                  <c:v>161.67076167076166</c:v>
                </c:pt>
                <c:pt idx="227">
                  <c:v>163.14496314496313</c:v>
                </c:pt>
                <c:pt idx="228">
                  <c:v>164.61916461916462</c:v>
                </c:pt>
                <c:pt idx="229">
                  <c:v>166.09336609336611</c:v>
                </c:pt>
                <c:pt idx="230">
                  <c:v>167.56756756756755</c:v>
                </c:pt>
                <c:pt idx="231">
                  <c:v>169.04176904176904</c:v>
                </c:pt>
                <c:pt idx="232">
                  <c:v>170.51597051597054</c:v>
                </c:pt>
                <c:pt idx="233">
                  <c:v>172.4815724815725</c:v>
                </c:pt>
                <c:pt idx="234">
                  <c:v>173.95577395577396</c:v>
                </c:pt>
                <c:pt idx="235">
                  <c:v>175.42997542997543</c:v>
                </c:pt>
                <c:pt idx="236">
                  <c:v>176.90417690417692</c:v>
                </c:pt>
                <c:pt idx="237">
                  <c:v>178.37837837837839</c:v>
                </c:pt>
                <c:pt idx="238">
                  <c:v>179.85257985257985</c:v>
                </c:pt>
                <c:pt idx="239">
                  <c:v>181.32678132678132</c:v>
                </c:pt>
                <c:pt idx="240">
                  <c:v>183.29238329238328</c:v>
                </c:pt>
                <c:pt idx="241">
                  <c:v>184.76658476658474</c:v>
                </c:pt>
                <c:pt idx="242">
                  <c:v>186.24078624078624</c:v>
                </c:pt>
                <c:pt idx="243">
                  <c:v>187.7149877149877</c:v>
                </c:pt>
                <c:pt idx="244">
                  <c:v>189.18918918918919</c:v>
                </c:pt>
                <c:pt idx="245">
                  <c:v>190.66339066339069</c:v>
                </c:pt>
                <c:pt idx="246">
                  <c:v>192.13759213759215</c:v>
                </c:pt>
                <c:pt idx="247">
                  <c:v>193.61179361179362</c:v>
                </c:pt>
                <c:pt idx="248">
                  <c:v>195.57739557739558</c:v>
                </c:pt>
                <c:pt idx="249">
                  <c:v>197.05159705159704</c:v>
                </c:pt>
                <c:pt idx="250">
                  <c:v>198.52579852579854</c:v>
                </c:pt>
                <c:pt idx="251">
                  <c:v>198.03439803439801</c:v>
                </c:pt>
                <c:pt idx="252">
                  <c:v>196.06879606879605</c:v>
                </c:pt>
                <c:pt idx="253">
                  <c:v>193.61179361179362</c:v>
                </c:pt>
                <c:pt idx="254">
                  <c:v>191.64619164619165</c:v>
                </c:pt>
                <c:pt idx="255">
                  <c:v>189.18918918918919</c:v>
                </c:pt>
                <c:pt idx="256">
                  <c:v>187.22358722358723</c:v>
                </c:pt>
                <c:pt idx="257">
                  <c:v>184.76658476658474</c:v>
                </c:pt>
                <c:pt idx="258">
                  <c:v>182.80098280098281</c:v>
                </c:pt>
                <c:pt idx="259">
                  <c:v>180.34398034398035</c:v>
                </c:pt>
                <c:pt idx="260">
                  <c:v>178.37837837837839</c:v>
                </c:pt>
                <c:pt idx="261">
                  <c:v>176.4127764127764</c:v>
                </c:pt>
                <c:pt idx="262">
                  <c:v>173.95577395577396</c:v>
                </c:pt>
                <c:pt idx="263">
                  <c:v>171.990171990172</c:v>
                </c:pt>
                <c:pt idx="264">
                  <c:v>170.02457002457001</c:v>
                </c:pt>
                <c:pt idx="265">
                  <c:v>168.05896805896805</c:v>
                </c:pt>
                <c:pt idx="266">
                  <c:v>165.60196560196562</c:v>
                </c:pt>
                <c:pt idx="267">
                  <c:v>163.63636363636363</c:v>
                </c:pt>
                <c:pt idx="268">
                  <c:v>161.67076167076166</c:v>
                </c:pt>
                <c:pt idx="269">
                  <c:v>159.7051597051597</c:v>
                </c:pt>
                <c:pt idx="270">
                  <c:v>157.73955773955774</c:v>
                </c:pt>
                <c:pt idx="271">
                  <c:v>155.28255528255528</c:v>
                </c:pt>
                <c:pt idx="272">
                  <c:v>153.31695331695332</c:v>
                </c:pt>
                <c:pt idx="273">
                  <c:v>151.35135135135133</c:v>
                </c:pt>
                <c:pt idx="274">
                  <c:v>149.38574938574939</c:v>
                </c:pt>
                <c:pt idx="275">
                  <c:v>147.42014742014743</c:v>
                </c:pt>
                <c:pt idx="276">
                  <c:v>145.45454545454544</c:v>
                </c:pt>
                <c:pt idx="277">
                  <c:v>143.48894348894348</c:v>
                </c:pt>
                <c:pt idx="278">
                  <c:v>141.52334152334154</c:v>
                </c:pt>
                <c:pt idx="279">
                  <c:v>139.55773955773955</c:v>
                </c:pt>
                <c:pt idx="280">
                  <c:v>137.59213759213759</c:v>
                </c:pt>
                <c:pt idx="281">
                  <c:v>135.13513513513513</c:v>
                </c:pt>
                <c:pt idx="282">
                  <c:v>133.16953316953317</c:v>
                </c:pt>
                <c:pt idx="283">
                  <c:v>131.6953316953317</c:v>
                </c:pt>
                <c:pt idx="284">
                  <c:v>129.72972972972974</c:v>
                </c:pt>
                <c:pt idx="285">
                  <c:v>127.76412776412776</c:v>
                </c:pt>
                <c:pt idx="286">
                  <c:v>125.7985257985258</c:v>
                </c:pt>
                <c:pt idx="287">
                  <c:v>123.83292383292384</c:v>
                </c:pt>
                <c:pt idx="288">
                  <c:v>121.86732186732186</c:v>
                </c:pt>
                <c:pt idx="289">
                  <c:v>119.9017199017199</c:v>
                </c:pt>
                <c:pt idx="290">
                  <c:v>117.93611793611794</c:v>
                </c:pt>
                <c:pt idx="291">
                  <c:v>115.97051597051599</c:v>
                </c:pt>
                <c:pt idx="292">
                  <c:v>114.004914004914</c:v>
                </c:pt>
                <c:pt idx="293">
                  <c:v>112.53071253071253</c:v>
                </c:pt>
                <c:pt idx="294">
                  <c:v>110.56511056511056</c:v>
                </c:pt>
                <c:pt idx="295">
                  <c:v>108.5995085995086</c:v>
                </c:pt>
                <c:pt idx="296">
                  <c:v>106.63390663390663</c:v>
                </c:pt>
                <c:pt idx="297">
                  <c:v>104.66830466830466</c:v>
                </c:pt>
                <c:pt idx="298">
                  <c:v>103.19410319410319</c:v>
                </c:pt>
                <c:pt idx="299">
                  <c:v>101.22850122850123</c:v>
                </c:pt>
                <c:pt idx="300">
                  <c:v>99.262899262899268</c:v>
                </c:pt>
                <c:pt idx="301">
                  <c:v>97.788697788697789</c:v>
                </c:pt>
                <c:pt idx="302">
                  <c:v>95.823095823095827</c:v>
                </c:pt>
                <c:pt idx="303">
                  <c:v>93.85749385749385</c:v>
                </c:pt>
                <c:pt idx="304">
                  <c:v>92.383292383292371</c:v>
                </c:pt>
                <c:pt idx="305">
                  <c:v>90.417690417690423</c:v>
                </c:pt>
                <c:pt idx="306">
                  <c:v>88.452088452088461</c:v>
                </c:pt>
                <c:pt idx="307">
                  <c:v>86.977886977886982</c:v>
                </c:pt>
                <c:pt idx="308">
                  <c:v>85.012285012285005</c:v>
                </c:pt>
                <c:pt idx="309">
                  <c:v>83.538083538083541</c:v>
                </c:pt>
                <c:pt idx="310">
                  <c:v>81.572481572481564</c:v>
                </c:pt>
                <c:pt idx="311">
                  <c:v>80.0982800982801</c:v>
                </c:pt>
                <c:pt idx="312">
                  <c:v>78.132678132678137</c:v>
                </c:pt>
                <c:pt idx="313">
                  <c:v>76.658476658476658</c:v>
                </c:pt>
                <c:pt idx="314">
                  <c:v>74.692874692874696</c:v>
                </c:pt>
                <c:pt idx="315">
                  <c:v>73.218673218673217</c:v>
                </c:pt>
                <c:pt idx="316">
                  <c:v>71.253071253071255</c:v>
                </c:pt>
                <c:pt idx="317">
                  <c:v>69.778869778869776</c:v>
                </c:pt>
                <c:pt idx="318">
                  <c:v>68.304668304668297</c:v>
                </c:pt>
                <c:pt idx="319">
                  <c:v>66.339066339066349</c:v>
                </c:pt>
                <c:pt idx="320">
                  <c:v>64.86486486486487</c:v>
                </c:pt>
                <c:pt idx="321">
                  <c:v>63.390663390663384</c:v>
                </c:pt>
                <c:pt idx="322">
                  <c:v>61.425061425061422</c:v>
                </c:pt>
                <c:pt idx="323">
                  <c:v>59.95085995085995</c:v>
                </c:pt>
                <c:pt idx="324">
                  <c:v>58.476658476658486</c:v>
                </c:pt>
                <c:pt idx="325">
                  <c:v>57.002457002457</c:v>
                </c:pt>
                <c:pt idx="326">
                  <c:v>55.03685503685503</c:v>
                </c:pt>
                <c:pt idx="327">
                  <c:v>53.562653562653566</c:v>
                </c:pt>
                <c:pt idx="328">
                  <c:v>52.088452088452094</c:v>
                </c:pt>
                <c:pt idx="329">
                  <c:v>50.614250614250615</c:v>
                </c:pt>
                <c:pt idx="330">
                  <c:v>48.992628992629001</c:v>
                </c:pt>
                <c:pt idx="331">
                  <c:v>47.518427518427515</c:v>
                </c:pt>
                <c:pt idx="332">
                  <c:v>45.995085995085994</c:v>
                </c:pt>
                <c:pt idx="333">
                  <c:v>44.520884520884522</c:v>
                </c:pt>
                <c:pt idx="334">
                  <c:v>43.04668304668305</c:v>
                </c:pt>
                <c:pt idx="335">
                  <c:v>41.621621621621621</c:v>
                </c:pt>
                <c:pt idx="336">
                  <c:v>40.196560196560199</c:v>
                </c:pt>
                <c:pt idx="337">
                  <c:v>38.77149877149877</c:v>
                </c:pt>
                <c:pt idx="338">
                  <c:v>37.346437346437348</c:v>
                </c:pt>
                <c:pt idx="339">
                  <c:v>35.970515970515969</c:v>
                </c:pt>
                <c:pt idx="340">
                  <c:v>34.594594594594589</c:v>
                </c:pt>
                <c:pt idx="341">
                  <c:v>33.218673218673217</c:v>
                </c:pt>
                <c:pt idx="342">
                  <c:v>31.891891891891888</c:v>
                </c:pt>
                <c:pt idx="343">
                  <c:v>30.565110565110565</c:v>
                </c:pt>
                <c:pt idx="344">
                  <c:v>29.287469287469285</c:v>
                </c:pt>
                <c:pt idx="345">
                  <c:v>28.009828009828006</c:v>
                </c:pt>
                <c:pt idx="346">
                  <c:v>26.732186732186733</c:v>
                </c:pt>
                <c:pt idx="347">
                  <c:v>25.503685503685503</c:v>
                </c:pt>
                <c:pt idx="348">
                  <c:v>24.275184275184277</c:v>
                </c:pt>
                <c:pt idx="349">
                  <c:v>23.095823095823093</c:v>
                </c:pt>
                <c:pt idx="350">
                  <c:v>21.916461916461916</c:v>
                </c:pt>
                <c:pt idx="351">
                  <c:v>20.786240786240786</c:v>
                </c:pt>
                <c:pt idx="352">
                  <c:v>19.656019656019659</c:v>
                </c:pt>
                <c:pt idx="353">
                  <c:v>18.574938574938574</c:v>
                </c:pt>
                <c:pt idx="354">
                  <c:v>17.493857493857494</c:v>
                </c:pt>
                <c:pt idx="355">
                  <c:v>16.461916461916463</c:v>
                </c:pt>
                <c:pt idx="356">
                  <c:v>15.42997542997543</c:v>
                </c:pt>
                <c:pt idx="357">
                  <c:v>14.447174447174447</c:v>
                </c:pt>
                <c:pt idx="358">
                  <c:v>13.513513513513514</c:v>
                </c:pt>
                <c:pt idx="359">
                  <c:v>12.530712530712531</c:v>
                </c:pt>
                <c:pt idx="360">
                  <c:v>11.646191646191646</c:v>
                </c:pt>
                <c:pt idx="361">
                  <c:v>10.761670761670763</c:v>
                </c:pt>
                <c:pt idx="362">
                  <c:v>9.9262899262899271</c:v>
                </c:pt>
                <c:pt idx="363">
                  <c:v>9.1400491400491397</c:v>
                </c:pt>
                <c:pt idx="364">
                  <c:v>8.3538083538083541</c:v>
                </c:pt>
                <c:pt idx="365">
                  <c:v>7.6167076167076164</c:v>
                </c:pt>
                <c:pt idx="366">
                  <c:v>6.8796068796068788</c:v>
                </c:pt>
                <c:pt idx="367">
                  <c:v>6.1916461916461918</c:v>
                </c:pt>
                <c:pt idx="368">
                  <c:v>5.5528255528255519</c:v>
                </c:pt>
                <c:pt idx="369">
                  <c:v>4.9140049140049147</c:v>
                </c:pt>
                <c:pt idx="370">
                  <c:v>4.3734643734643734</c:v>
                </c:pt>
                <c:pt idx="371">
                  <c:v>3.8034398034398031</c:v>
                </c:pt>
                <c:pt idx="372">
                  <c:v>3.2628992628992628</c:v>
                </c:pt>
                <c:pt idx="373">
                  <c:v>2.751842751842752</c:v>
                </c:pt>
                <c:pt idx="374">
                  <c:v>2.2702702702702702</c:v>
                </c:pt>
                <c:pt idx="375">
                  <c:v>1.8181818181818181</c:v>
                </c:pt>
                <c:pt idx="376">
                  <c:v>1.3906633906633905</c:v>
                </c:pt>
                <c:pt idx="377">
                  <c:v>0.98280098280098283</c:v>
                </c:pt>
                <c:pt idx="378">
                  <c:v>0.59459459459459463</c:v>
                </c:pt>
                <c:pt idx="379">
                  <c:v>0.25503685503685503</c:v>
                </c:pt>
                <c:pt idx="380">
                  <c:v>-0.10614250614250614</c:v>
                </c:pt>
                <c:pt idx="381">
                  <c:v>-0.43832923832923826</c:v>
                </c:pt>
                <c:pt idx="382">
                  <c:v>-0.71744471744471749</c:v>
                </c:pt>
                <c:pt idx="383">
                  <c:v>-1.0319410319410318</c:v>
                </c:pt>
                <c:pt idx="384">
                  <c:v>-1.3267813267813269</c:v>
                </c:pt>
                <c:pt idx="385">
                  <c:v>-1.6019656019656019</c:v>
                </c:pt>
                <c:pt idx="386">
                  <c:v>-1.8771498771498771</c:v>
                </c:pt>
                <c:pt idx="387">
                  <c:v>-2.1326781326781328</c:v>
                </c:pt>
                <c:pt idx="388">
                  <c:v>-2.3882063882063882</c:v>
                </c:pt>
                <c:pt idx="389">
                  <c:v>-2.6240786240786238</c:v>
                </c:pt>
                <c:pt idx="390">
                  <c:v>-2.8599508599508598</c:v>
                </c:pt>
                <c:pt idx="391">
                  <c:v>-3.0909090909090908</c:v>
                </c:pt>
                <c:pt idx="392">
                  <c:v>-3.302211302211302</c:v>
                </c:pt>
                <c:pt idx="393">
                  <c:v>-3.5184275184275191</c:v>
                </c:pt>
                <c:pt idx="394">
                  <c:v>-3.7346437346437344</c:v>
                </c:pt>
                <c:pt idx="395">
                  <c:v>-3.9312039312039313</c:v>
                </c:pt>
                <c:pt idx="396">
                  <c:v>-4.1326781326781328</c:v>
                </c:pt>
                <c:pt idx="397">
                  <c:v>-4.3243243243243237</c:v>
                </c:pt>
                <c:pt idx="398">
                  <c:v>-4.520884520884521</c:v>
                </c:pt>
                <c:pt idx="399">
                  <c:v>-4.7027027027027026</c:v>
                </c:pt>
                <c:pt idx="400">
                  <c:v>-4.8894348894348898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efficiencies'!$N$10:$N$11</c:f>
              <c:numCache>
                <c:formatCode>0.00</c:formatCode>
                <c:ptCount val="2"/>
                <c:pt idx="0">
                  <c:v>-4.6728764042196875</c:v>
                </c:pt>
                <c:pt idx="1">
                  <c:v>-4.6728764042196875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efficiencies'!$O$10:$O$11</c:f>
              <c:numCache>
                <c:formatCode>0.00</c:formatCode>
                <c:ptCount val="2"/>
                <c:pt idx="0">
                  <c:v>-4.1432395760753966</c:v>
                </c:pt>
                <c:pt idx="1">
                  <c:v>-4.1432395760753966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efficiencies'!$P$10:$P$11</c:f>
              <c:numCache>
                <c:formatCode>0.00</c:formatCode>
                <c:ptCount val="2"/>
                <c:pt idx="0">
                  <c:v>-4.935655727734936</c:v>
                </c:pt>
                <c:pt idx="1">
                  <c:v>-4.935655727734936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efficiencies'!$M$13:$M$14</c:f>
              <c:numCache>
                <c:formatCode>General</c:formatCode>
                <c:ptCount val="2"/>
                <c:pt idx="0" formatCode="0.00">
                  <c:v>8.3691637777965677E-2</c:v>
                </c:pt>
                <c:pt idx="1">
                  <c:v>8.3691637777965677E-2</c:v>
                </c:pt>
              </c:numCache>
            </c:numRef>
          </c:xVal>
          <c:yVal>
            <c:numRef>
              <c:f>'calculate efficiencies'!$N$13:$N$14</c:f>
              <c:numCache>
                <c:formatCode>0.00</c:formatCode>
                <c:ptCount val="2"/>
                <c:pt idx="0">
                  <c:v>-0.32904371518232906</c:v>
                </c:pt>
                <c:pt idx="1">
                  <c:v>0.32904371518232906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efficiencies'!$M$15:$M$16</c:f>
              <c:numCache>
                <c:formatCode>General</c:formatCode>
                <c:ptCount val="2"/>
                <c:pt idx="0" formatCode="0.00">
                  <c:v>0.20693877551020406</c:v>
                </c:pt>
                <c:pt idx="1">
                  <c:v>0.20693877551020406</c:v>
                </c:pt>
              </c:numCache>
            </c:numRef>
          </c:xVal>
          <c:yVal>
            <c:numRef>
              <c:f>'calculate efficiencies'!$N$15:$N$16</c:f>
              <c:numCache>
                <c:formatCode>0.00</c:formatCode>
                <c:ptCount val="2"/>
                <c:pt idx="0">
                  <c:v>-0.32904371518232906</c:v>
                </c:pt>
                <c:pt idx="1">
                  <c:v>0.32904371518232906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efficiencies'!$M$18:$M$20</c:f>
              <c:numCache>
                <c:formatCode>General</c:formatCode>
                <c:ptCount val="3"/>
                <c:pt idx="0">
                  <c:v>0</c:v>
                </c:pt>
                <c:pt idx="1">
                  <c:v>4.2700000000000002E-2</c:v>
                </c:pt>
                <c:pt idx="2">
                  <c:v>4.2700000000000002E-2</c:v>
                </c:pt>
              </c:numCache>
            </c:numRef>
          </c:xVal>
          <c:yVal>
            <c:numRef>
              <c:f>'calculate efficiencies'!$N$18:$N$20</c:f>
              <c:numCache>
                <c:formatCode>General</c:formatCode>
                <c:ptCount val="3"/>
                <c:pt idx="0">
                  <c:v>-2.2457002457002457</c:v>
                </c:pt>
                <c:pt idx="1">
                  <c:v>-2.2457002457002457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efficiencies'!$M$22:$M$24</c:f>
              <c:numCache>
                <c:formatCode>General</c:formatCode>
                <c:ptCount val="3"/>
                <c:pt idx="0">
                  <c:v>0</c:v>
                </c:pt>
                <c:pt idx="1">
                  <c:v>0.113</c:v>
                </c:pt>
                <c:pt idx="2">
                  <c:v>0.113</c:v>
                </c:pt>
              </c:numCache>
            </c:numRef>
          </c:xVal>
          <c:yVal>
            <c:numRef>
              <c:f>'calculate efficiencies'!$N$22:$N$24</c:f>
              <c:numCache>
                <c:formatCode>General</c:formatCode>
                <c:ptCount val="3"/>
                <c:pt idx="0">
                  <c:v>-2.6240786240786238</c:v>
                </c:pt>
                <c:pt idx="1">
                  <c:v>-2.6240786240786238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7647088"/>
        <c:axId val="337647480"/>
      </c:scatterChart>
      <c:valAx>
        <c:axId val="337647088"/>
        <c:scaling>
          <c:orientation val="minMax"/>
          <c:max val="0.25"/>
          <c:min val="-3.00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647480"/>
        <c:crossesAt val="0"/>
        <c:crossBetween val="midCat"/>
      </c:valAx>
      <c:valAx>
        <c:axId val="337647480"/>
        <c:scaling>
          <c:orientation val="minMax"/>
          <c:max val="0.16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64708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3281798753483982"/>
          <c:y val="0.5"/>
          <c:w val="0.99226087451142908"/>
          <c:h val="0.992346938775510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I-V curve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efficiencies'!$A$10:$A$410</c:f>
              <c:numCache>
                <c:formatCode>0.00E+00</c:formatCode>
                <c:ptCount val="401"/>
                <c:pt idx="0">
                  <c:v>2.5000000000000001E-3</c:v>
                </c:pt>
                <c:pt idx="1">
                  <c:v>-7.5500000000000003E-3</c:v>
                </c:pt>
                <c:pt idx="2">
                  <c:v>-1.7600000000000001E-2</c:v>
                </c:pt>
                <c:pt idx="3">
                  <c:v>-2.7699999999999999E-2</c:v>
                </c:pt>
                <c:pt idx="4">
                  <c:v>-3.7699999999999997E-2</c:v>
                </c:pt>
                <c:pt idx="5">
                  <c:v>-4.7800000000000002E-2</c:v>
                </c:pt>
                <c:pt idx="6">
                  <c:v>-5.7799999999999997E-2</c:v>
                </c:pt>
                <c:pt idx="7">
                  <c:v>-6.7900000000000002E-2</c:v>
                </c:pt>
                <c:pt idx="8">
                  <c:v>-7.7899999999999997E-2</c:v>
                </c:pt>
                <c:pt idx="9">
                  <c:v>-8.7999999999999995E-2</c:v>
                </c:pt>
                <c:pt idx="10">
                  <c:v>-9.8000000000000004E-2</c:v>
                </c:pt>
                <c:pt idx="11">
                  <c:v>-0.108</c:v>
                </c:pt>
                <c:pt idx="12">
                  <c:v>-0.11799999999999999</c:v>
                </c:pt>
                <c:pt idx="13">
                  <c:v>-0.128</c:v>
                </c:pt>
                <c:pt idx="14">
                  <c:v>-0.13800000000000001</c:v>
                </c:pt>
                <c:pt idx="15">
                  <c:v>-0.14799999999999999</c:v>
                </c:pt>
                <c:pt idx="16">
                  <c:v>-0.158</c:v>
                </c:pt>
                <c:pt idx="17">
                  <c:v>-0.16800000000000001</c:v>
                </c:pt>
                <c:pt idx="18">
                  <c:v>-0.17799999999999999</c:v>
                </c:pt>
                <c:pt idx="19">
                  <c:v>-0.188</c:v>
                </c:pt>
                <c:pt idx="20">
                  <c:v>-0.19900000000000001</c:v>
                </c:pt>
                <c:pt idx="21">
                  <c:v>-0.20899999999999999</c:v>
                </c:pt>
                <c:pt idx="22">
                  <c:v>-0.219</c:v>
                </c:pt>
                <c:pt idx="23">
                  <c:v>-0.22900000000000001</c:v>
                </c:pt>
                <c:pt idx="24">
                  <c:v>-0.23899999999999999</c:v>
                </c:pt>
                <c:pt idx="25">
                  <c:v>-0.249</c:v>
                </c:pt>
                <c:pt idx="26">
                  <c:v>-0.25900000000000001</c:v>
                </c:pt>
                <c:pt idx="27">
                  <c:v>-0.26900000000000002</c:v>
                </c:pt>
                <c:pt idx="28">
                  <c:v>-0.27900000000000003</c:v>
                </c:pt>
                <c:pt idx="29">
                  <c:v>-0.28899999999999998</c:v>
                </c:pt>
                <c:pt idx="30">
                  <c:v>-0.29899999999999999</c:v>
                </c:pt>
                <c:pt idx="31">
                  <c:v>-0.309</c:v>
                </c:pt>
                <c:pt idx="32">
                  <c:v>-0.31900000000000001</c:v>
                </c:pt>
                <c:pt idx="33">
                  <c:v>-0.32900000000000001</c:v>
                </c:pt>
                <c:pt idx="34">
                  <c:v>-0.33900000000000002</c:v>
                </c:pt>
                <c:pt idx="35">
                  <c:v>-0.34899999999999998</c:v>
                </c:pt>
                <c:pt idx="36">
                  <c:v>-0.35899999999999999</c:v>
                </c:pt>
                <c:pt idx="37">
                  <c:v>-0.36899999999999999</c:v>
                </c:pt>
                <c:pt idx="38">
                  <c:v>-0.379</c:v>
                </c:pt>
                <c:pt idx="39">
                  <c:v>-0.38900000000000001</c:v>
                </c:pt>
                <c:pt idx="40">
                  <c:v>-0.4</c:v>
                </c:pt>
                <c:pt idx="41">
                  <c:v>-0.41</c:v>
                </c:pt>
                <c:pt idx="42">
                  <c:v>-0.42</c:v>
                </c:pt>
                <c:pt idx="43">
                  <c:v>-0.43</c:v>
                </c:pt>
                <c:pt idx="44">
                  <c:v>-0.44</c:v>
                </c:pt>
                <c:pt idx="45">
                  <c:v>-0.45</c:v>
                </c:pt>
                <c:pt idx="46">
                  <c:v>-0.46</c:v>
                </c:pt>
                <c:pt idx="47">
                  <c:v>-0.47</c:v>
                </c:pt>
                <c:pt idx="48">
                  <c:v>-0.48</c:v>
                </c:pt>
                <c:pt idx="49">
                  <c:v>-0.49</c:v>
                </c:pt>
                <c:pt idx="50">
                  <c:v>-0.5</c:v>
                </c:pt>
                <c:pt idx="51">
                  <c:v>-0.5</c:v>
                </c:pt>
                <c:pt idx="52">
                  <c:v>-0.49</c:v>
                </c:pt>
                <c:pt idx="53">
                  <c:v>-0.48</c:v>
                </c:pt>
                <c:pt idx="54">
                  <c:v>-0.47</c:v>
                </c:pt>
                <c:pt idx="55">
                  <c:v>-0.46</c:v>
                </c:pt>
                <c:pt idx="56">
                  <c:v>-0.45</c:v>
                </c:pt>
                <c:pt idx="57">
                  <c:v>-0.44</c:v>
                </c:pt>
                <c:pt idx="58">
                  <c:v>-0.43</c:v>
                </c:pt>
                <c:pt idx="59">
                  <c:v>-0.42</c:v>
                </c:pt>
                <c:pt idx="60">
                  <c:v>-0.41</c:v>
                </c:pt>
                <c:pt idx="61">
                  <c:v>-0.4</c:v>
                </c:pt>
                <c:pt idx="62">
                  <c:v>-0.38900000000000001</c:v>
                </c:pt>
                <c:pt idx="63">
                  <c:v>-0.379</c:v>
                </c:pt>
                <c:pt idx="64">
                  <c:v>-0.36899999999999999</c:v>
                </c:pt>
                <c:pt idx="65">
                  <c:v>-0.35899999999999999</c:v>
                </c:pt>
                <c:pt idx="66">
                  <c:v>-0.34899999999999998</c:v>
                </c:pt>
                <c:pt idx="67">
                  <c:v>-0.33900000000000002</c:v>
                </c:pt>
                <c:pt idx="68">
                  <c:v>-0.32900000000000001</c:v>
                </c:pt>
                <c:pt idx="69">
                  <c:v>-0.31900000000000001</c:v>
                </c:pt>
                <c:pt idx="70">
                  <c:v>-0.309</c:v>
                </c:pt>
                <c:pt idx="71">
                  <c:v>-0.29899999999999999</c:v>
                </c:pt>
                <c:pt idx="72">
                  <c:v>-0.28899999999999998</c:v>
                </c:pt>
                <c:pt idx="73">
                  <c:v>-0.27900000000000003</c:v>
                </c:pt>
                <c:pt idx="74">
                  <c:v>-0.26900000000000002</c:v>
                </c:pt>
                <c:pt idx="75">
                  <c:v>-0.25900000000000001</c:v>
                </c:pt>
                <c:pt idx="76">
                  <c:v>-0.249</c:v>
                </c:pt>
                <c:pt idx="77">
                  <c:v>-0.23899999999999999</c:v>
                </c:pt>
                <c:pt idx="78">
                  <c:v>-0.22900000000000001</c:v>
                </c:pt>
                <c:pt idx="79">
                  <c:v>-0.219</c:v>
                </c:pt>
                <c:pt idx="80">
                  <c:v>-0.20899999999999999</c:v>
                </c:pt>
                <c:pt idx="81">
                  <c:v>-0.19900000000000001</c:v>
                </c:pt>
                <c:pt idx="82">
                  <c:v>-0.188</c:v>
                </c:pt>
                <c:pt idx="83">
                  <c:v>-0.17799999999999999</c:v>
                </c:pt>
                <c:pt idx="84">
                  <c:v>-0.16800000000000001</c:v>
                </c:pt>
                <c:pt idx="85">
                  <c:v>-0.158</c:v>
                </c:pt>
                <c:pt idx="86">
                  <c:v>-0.14799999999999999</c:v>
                </c:pt>
                <c:pt idx="87">
                  <c:v>-0.13800000000000001</c:v>
                </c:pt>
                <c:pt idx="88">
                  <c:v>-0.128</c:v>
                </c:pt>
                <c:pt idx="89">
                  <c:v>-0.11799999999999999</c:v>
                </c:pt>
                <c:pt idx="90">
                  <c:v>-0.108</c:v>
                </c:pt>
                <c:pt idx="91">
                  <c:v>-9.8000000000000004E-2</c:v>
                </c:pt>
                <c:pt idx="92">
                  <c:v>-8.7999999999999995E-2</c:v>
                </c:pt>
                <c:pt idx="93">
                  <c:v>-7.7899999999999997E-2</c:v>
                </c:pt>
                <c:pt idx="94">
                  <c:v>-6.7900000000000002E-2</c:v>
                </c:pt>
                <c:pt idx="95">
                  <c:v>-5.7799999999999997E-2</c:v>
                </c:pt>
                <c:pt idx="96">
                  <c:v>-4.7800000000000002E-2</c:v>
                </c:pt>
                <c:pt idx="97">
                  <c:v>-3.7699999999999997E-2</c:v>
                </c:pt>
                <c:pt idx="98">
                  <c:v>-2.7699999999999999E-2</c:v>
                </c:pt>
                <c:pt idx="99">
                  <c:v>-1.7600000000000001E-2</c:v>
                </c:pt>
                <c:pt idx="100">
                  <c:v>-7.5500000000000003E-3</c:v>
                </c:pt>
                <c:pt idx="101">
                  <c:v>2.5000000000000001E-3</c:v>
                </c:pt>
                <c:pt idx="102">
                  <c:v>1.26E-2</c:v>
                </c:pt>
                <c:pt idx="103">
                  <c:v>2.2599999999999999E-2</c:v>
                </c:pt>
                <c:pt idx="104">
                  <c:v>3.27E-2</c:v>
                </c:pt>
                <c:pt idx="105">
                  <c:v>4.2700000000000002E-2</c:v>
                </c:pt>
                <c:pt idx="106">
                  <c:v>5.28E-2</c:v>
                </c:pt>
                <c:pt idx="107">
                  <c:v>6.2799999999999995E-2</c:v>
                </c:pt>
                <c:pt idx="108">
                  <c:v>7.2900000000000006E-2</c:v>
                </c:pt>
                <c:pt idx="109">
                  <c:v>8.2900000000000001E-2</c:v>
                </c:pt>
                <c:pt idx="110">
                  <c:v>9.2999999999999999E-2</c:v>
                </c:pt>
                <c:pt idx="111">
                  <c:v>0.10299999999999999</c:v>
                </c:pt>
                <c:pt idx="112">
                  <c:v>0.113</c:v>
                </c:pt>
                <c:pt idx="113">
                  <c:v>0.123</c:v>
                </c:pt>
                <c:pt idx="114">
                  <c:v>0.13300000000000001</c:v>
                </c:pt>
                <c:pt idx="115">
                  <c:v>0.14299999999999999</c:v>
                </c:pt>
                <c:pt idx="116">
                  <c:v>0.153</c:v>
                </c:pt>
                <c:pt idx="117">
                  <c:v>0.16300000000000001</c:v>
                </c:pt>
                <c:pt idx="118">
                  <c:v>0.17299999999999999</c:v>
                </c:pt>
                <c:pt idx="119">
                  <c:v>0.183</c:v>
                </c:pt>
                <c:pt idx="120">
                  <c:v>0.193</c:v>
                </c:pt>
                <c:pt idx="121">
                  <c:v>0.20399999999999999</c:v>
                </c:pt>
                <c:pt idx="122">
                  <c:v>0.214</c:v>
                </c:pt>
                <c:pt idx="123">
                  <c:v>0.224</c:v>
                </c:pt>
                <c:pt idx="124">
                  <c:v>0.23400000000000001</c:v>
                </c:pt>
                <c:pt idx="125">
                  <c:v>0.24399999999999999</c:v>
                </c:pt>
                <c:pt idx="126">
                  <c:v>0.254</c:v>
                </c:pt>
                <c:pt idx="127">
                  <c:v>0.26400000000000001</c:v>
                </c:pt>
                <c:pt idx="128">
                  <c:v>0.27400000000000002</c:v>
                </c:pt>
                <c:pt idx="129">
                  <c:v>0.28399999999999997</c:v>
                </c:pt>
                <c:pt idx="130">
                  <c:v>0.29399999999999998</c:v>
                </c:pt>
                <c:pt idx="131">
                  <c:v>0.30399999999999999</c:v>
                </c:pt>
                <c:pt idx="132">
                  <c:v>0.314</c:v>
                </c:pt>
                <c:pt idx="133">
                  <c:v>0.32400000000000001</c:v>
                </c:pt>
                <c:pt idx="134">
                  <c:v>0.33400000000000002</c:v>
                </c:pt>
                <c:pt idx="135">
                  <c:v>0.34399999999999997</c:v>
                </c:pt>
                <c:pt idx="136">
                  <c:v>0.35399999999999998</c:v>
                </c:pt>
                <c:pt idx="137">
                  <c:v>0.36399999999999999</c:v>
                </c:pt>
                <c:pt idx="138">
                  <c:v>0.374</c:v>
                </c:pt>
                <c:pt idx="139">
                  <c:v>0.38400000000000001</c:v>
                </c:pt>
                <c:pt idx="140">
                  <c:v>0.39400000000000002</c:v>
                </c:pt>
                <c:pt idx="141">
                  <c:v>0.40500000000000003</c:v>
                </c:pt>
                <c:pt idx="142">
                  <c:v>0.41499999999999998</c:v>
                </c:pt>
                <c:pt idx="143">
                  <c:v>0.42499999999999999</c:v>
                </c:pt>
                <c:pt idx="144">
                  <c:v>0.435</c:v>
                </c:pt>
                <c:pt idx="145">
                  <c:v>0.44500000000000001</c:v>
                </c:pt>
                <c:pt idx="146">
                  <c:v>0.45500000000000002</c:v>
                </c:pt>
                <c:pt idx="147">
                  <c:v>0.46500000000000002</c:v>
                </c:pt>
                <c:pt idx="148">
                  <c:v>0.47499999999999998</c:v>
                </c:pt>
                <c:pt idx="149">
                  <c:v>0.48499999999999999</c:v>
                </c:pt>
                <c:pt idx="150">
                  <c:v>0.495</c:v>
                </c:pt>
                <c:pt idx="151">
                  <c:v>0.505</c:v>
                </c:pt>
                <c:pt idx="152">
                  <c:v>0.51500000000000001</c:v>
                </c:pt>
                <c:pt idx="153">
                  <c:v>0.52500000000000002</c:v>
                </c:pt>
                <c:pt idx="154">
                  <c:v>0.53500000000000003</c:v>
                </c:pt>
                <c:pt idx="155">
                  <c:v>0.54500000000000004</c:v>
                </c:pt>
                <c:pt idx="156">
                  <c:v>0.55500000000000005</c:v>
                </c:pt>
                <c:pt idx="157">
                  <c:v>0.56499999999999995</c:v>
                </c:pt>
                <c:pt idx="158">
                  <c:v>0.57499999999999996</c:v>
                </c:pt>
                <c:pt idx="159">
                  <c:v>0.58499999999999996</c:v>
                </c:pt>
                <c:pt idx="160">
                  <c:v>0.59599999999999997</c:v>
                </c:pt>
                <c:pt idx="161">
                  <c:v>0.60599999999999998</c:v>
                </c:pt>
                <c:pt idx="162">
                  <c:v>0.61599999999999999</c:v>
                </c:pt>
                <c:pt idx="163">
                  <c:v>0.626</c:v>
                </c:pt>
                <c:pt idx="164">
                  <c:v>0.63600000000000001</c:v>
                </c:pt>
                <c:pt idx="165">
                  <c:v>0.64600000000000002</c:v>
                </c:pt>
                <c:pt idx="166">
                  <c:v>0.65600000000000003</c:v>
                </c:pt>
                <c:pt idx="167">
                  <c:v>0.66600000000000004</c:v>
                </c:pt>
                <c:pt idx="168">
                  <c:v>0.67600000000000005</c:v>
                </c:pt>
                <c:pt idx="169">
                  <c:v>0.68600000000000005</c:v>
                </c:pt>
                <c:pt idx="170">
                  <c:v>0.69599999999999995</c:v>
                </c:pt>
                <c:pt idx="171">
                  <c:v>0.70599999999999996</c:v>
                </c:pt>
                <c:pt idx="172">
                  <c:v>0.71599999999999997</c:v>
                </c:pt>
                <c:pt idx="173">
                  <c:v>0.72599999999999998</c:v>
                </c:pt>
                <c:pt idx="174">
                  <c:v>0.73599999999999999</c:v>
                </c:pt>
                <c:pt idx="175">
                  <c:v>0.746</c:v>
                </c:pt>
                <c:pt idx="176">
                  <c:v>0.75600000000000001</c:v>
                </c:pt>
                <c:pt idx="177">
                  <c:v>0.76600000000000001</c:v>
                </c:pt>
                <c:pt idx="178">
                  <c:v>0.77600000000000002</c:v>
                </c:pt>
                <c:pt idx="179">
                  <c:v>0.78600000000000003</c:v>
                </c:pt>
                <c:pt idx="180">
                  <c:v>0.79700000000000004</c:v>
                </c:pt>
                <c:pt idx="181">
                  <c:v>0.80700000000000005</c:v>
                </c:pt>
                <c:pt idx="182">
                  <c:v>0.81699999999999995</c:v>
                </c:pt>
                <c:pt idx="183">
                  <c:v>0.82699999999999996</c:v>
                </c:pt>
                <c:pt idx="184">
                  <c:v>0.83699999999999997</c:v>
                </c:pt>
                <c:pt idx="185">
                  <c:v>0.84699999999999998</c:v>
                </c:pt>
                <c:pt idx="186">
                  <c:v>0.85699999999999998</c:v>
                </c:pt>
                <c:pt idx="187">
                  <c:v>0.86699999999999999</c:v>
                </c:pt>
                <c:pt idx="188">
                  <c:v>0.877</c:v>
                </c:pt>
                <c:pt idx="189">
                  <c:v>0.88700000000000001</c:v>
                </c:pt>
                <c:pt idx="190">
                  <c:v>0.89700000000000002</c:v>
                </c:pt>
                <c:pt idx="191">
                  <c:v>0.90700000000000003</c:v>
                </c:pt>
                <c:pt idx="192">
                  <c:v>0.91700000000000004</c:v>
                </c:pt>
                <c:pt idx="193">
                  <c:v>0.92700000000000005</c:v>
                </c:pt>
                <c:pt idx="194">
                  <c:v>0.93700000000000006</c:v>
                </c:pt>
                <c:pt idx="195">
                  <c:v>0.94699999999999995</c:v>
                </c:pt>
                <c:pt idx="196">
                  <c:v>0.95699999999999996</c:v>
                </c:pt>
                <c:pt idx="197">
                  <c:v>0.96699999999999997</c:v>
                </c:pt>
                <c:pt idx="198">
                  <c:v>0.97699999999999998</c:v>
                </c:pt>
                <c:pt idx="199">
                  <c:v>0.98699999999999999</c:v>
                </c:pt>
                <c:pt idx="200">
                  <c:v>0.998</c:v>
                </c:pt>
                <c:pt idx="201">
                  <c:v>1.01</c:v>
                </c:pt>
                <c:pt idx="202">
                  <c:v>1.02</c:v>
                </c:pt>
                <c:pt idx="203">
                  <c:v>1.03</c:v>
                </c:pt>
                <c:pt idx="204">
                  <c:v>1.04</c:v>
                </c:pt>
                <c:pt idx="205">
                  <c:v>1.05</c:v>
                </c:pt>
                <c:pt idx="206">
                  <c:v>1.06</c:v>
                </c:pt>
                <c:pt idx="207">
                  <c:v>1.07</c:v>
                </c:pt>
                <c:pt idx="208">
                  <c:v>1.08</c:v>
                </c:pt>
                <c:pt idx="209">
                  <c:v>1.0900000000000001</c:v>
                </c:pt>
                <c:pt idx="210">
                  <c:v>1.1000000000000001</c:v>
                </c:pt>
                <c:pt idx="211">
                  <c:v>1.1100000000000001</c:v>
                </c:pt>
                <c:pt idx="212">
                  <c:v>1.1200000000000001</c:v>
                </c:pt>
                <c:pt idx="213">
                  <c:v>1.1299999999999999</c:v>
                </c:pt>
                <c:pt idx="214">
                  <c:v>1.1399999999999999</c:v>
                </c:pt>
                <c:pt idx="215">
                  <c:v>1.1499999999999999</c:v>
                </c:pt>
                <c:pt idx="216">
                  <c:v>1.1599999999999999</c:v>
                </c:pt>
                <c:pt idx="217">
                  <c:v>1.17</c:v>
                </c:pt>
                <c:pt idx="218">
                  <c:v>1.18</c:v>
                </c:pt>
                <c:pt idx="219">
                  <c:v>1.19</c:v>
                </c:pt>
                <c:pt idx="220">
                  <c:v>1.2</c:v>
                </c:pt>
                <c:pt idx="221">
                  <c:v>1.21</c:v>
                </c:pt>
                <c:pt idx="222">
                  <c:v>1.22</c:v>
                </c:pt>
                <c:pt idx="223">
                  <c:v>1.23</c:v>
                </c:pt>
                <c:pt idx="224">
                  <c:v>1.24</c:v>
                </c:pt>
                <c:pt idx="225">
                  <c:v>1.25</c:v>
                </c:pt>
                <c:pt idx="226">
                  <c:v>1.26</c:v>
                </c:pt>
                <c:pt idx="227">
                  <c:v>1.27</c:v>
                </c:pt>
                <c:pt idx="228">
                  <c:v>1.28</c:v>
                </c:pt>
                <c:pt idx="229">
                  <c:v>1.29</c:v>
                </c:pt>
                <c:pt idx="230">
                  <c:v>1.3</c:v>
                </c:pt>
                <c:pt idx="231">
                  <c:v>1.31</c:v>
                </c:pt>
                <c:pt idx="232">
                  <c:v>1.32</c:v>
                </c:pt>
                <c:pt idx="233">
                  <c:v>1.33</c:v>
                </c:pt>
                <c:pt idx="234">
                  <c:v>1.34</c:v>
                </c:pt>
                <c:pt idx="235">
                  <c:v>1.35</c:v>
                </c:pt>
                <c:pt idx="236">
                  <c:v>1.36</c:v>
                </c:pt>
                <c:pt idx="237">
                  <c:v>1.37</c:v>
                </c:pt>
                <c:pt idx="238">
                  <c:v>1.38</c:v>
                </c:pt>
                <c:pt idx="239">
                  <c:v>1.39</c:v>
                </c:pt>
                <c:pt idx="240">
                  <c:v>1.4</c:v>
                </c:pt>
                <c:pt idx="241">
                  <c:v>1.41</c:v>
                </c:pt>
                <c:pt idx="242">
                  <c:v>1.42</c:v>
                </c:pt>
                <c:pt idx="243">
                  <c:v>1.43</c:v>
                </c:pt>
                <c:pt idx="244">
                  <c:v>1.44</c:v>
                </c:pt>
                <c:pt idx="245">
                  <c:v>1.45</c:v>
                </c:pt>
                <c:pt idx="246">
                  <c:v>1.46</c:v>
                </c:pt>
                <c:pt idx="247">
                  <c:v>1.47</c:v>
                </c:pt>
                <c:pt idx="248">
                  <c:v>1.48</c:v>
                </c:pt>
                <c:pt idx="249">
                  <c:v>1.49</c:v>
                </c:pt>
                <c:pt idx="250">
                  <c:v>1.5</c:v>
                </c:pt>
                <c:pt idx="251">
                  <c:v>1.5</c:v>
                </c:pt>
                <c:pt idx="252">
                  <c:v>1.49</c:v>
                </c:pt>
                <c:pt idx="253">
                  <c:v>1.48</c:v>
                </c:pt>
                <c:pt idx="254">
                  <c:v>1.47</c:v>
                </c:pt>
                <c:pt idx="255">
                  <c:v>1.46</c:v>
                </c:pt>
                <c:pt idx="256">
                  <c:v>1.45</c:v>
                </c:pt>
                <c:pt idx="257">
                  <c:v>1.44</c:v>
                </c:pt>
                <c:pt idx="258">
                  <c:v>1.43</c:v>
                </c:pt>
                <c:pt idx="259">
                  <c:v>1.42</c:v>
                </c:pt>
                <c:pt idx="260">
                  <c:v>1.41</c:v>
                </c:pt>
                <c:pt idx="261">
                  <c:v>1.4</c:v>
                </c:pt>
                <c:pt idx="262">
                  <c:v>1.39</c:v>
                </c:pt>
                <c:pt idx="263">
                  <c:v>1.38</c:v>
                </c:pt>
                <c:pt idx="264">
                  <c:v>1.37</c:v>
                </c:pt>
                <c:pt idx="265">
                  <c:v>1.36</c:v>
                </c:pt>
                <c:pt idx="266">
                  <c:v>1.35</c:v>
                </c:pt>
                <c:pt idx="267">
                  <c:v>1.34</c:v>
                </c:pt>
                <c:pt idx="268">
                  <c:v>1.33</c:v>
                </c:pt>
                <c:pt idx="269">
                  <c:v>1.32</c:v>
                </c:pt>
                <c:pt idx="270">
                  <c:v>1.31</c:v>
                </c:pt>
                <c:pt idx="271">
                  <c:v>1.3</c:v>
                </c:pt>
                <c:pt idx="272">
                  <c:v>1.29</c:v>
                </c:pt>
                <c:pt idx="273">
                  <c:v>1.28</c:v>
                </c:pt>
                <c:pt idx="274">
                  <c:v>1.27</c:v>
                </c:pt>
                <c:pt idx="275">
                  <c:v>1.26</c:v>
                </c:pt>
                <c:pt idx="276">
                  <c:v>1.25</c:v>
                </c:pt>
                <c:pt idx="277">
                  <c:v>1.24</c:v>
                </c:pt>
                <c:pt idx="278">
                  <c:v>1.23</c:v>
                </c:pt>
                <c:pt idx="279">
                  <c:v>1.22</c:v>
                </c:pt>
                <c:pt idx="280">
                  <c:v>1.21</c:v>
                </c:pt>
                <c:pt idx="281">
                  <c:v>1.2</c:v>
                </c:pt>
                <c:pt idx="282">
                  <c:v>1.19</c:v>
                </c:pt>
                <c:pt idx="283">
                  <c:v>1.18</c:v>
                </c:pt>
                <c:pt idx="284">
                  <c:v>1.17</c:v>
                </c:pt>
                <c:pt idx="285">
                  <c:v>1.1599999999999999</c:v>
                </c:pt>
                <c:pt idx="286">
                  <c:v>1.1499999999999999</c:v>
                </c:pt>
                <c:pt idx="287">
                  <c:v>1.1399999999999999</c:v>
                </c:pt>
                <c:pt idx="288">
                  <c:v>1.1299999999999999</c:v>
                </c:pt>
                <c:pt idx="289">
                  <c:v>1.1200000000000001</c:v>
                </c:pt>
                <c:pt idx="290">
                  <c:v>1.1100000000000001</c:v>
                </c:pt>
                <c:pt idx="291">
                  <c:v>1.1000000000000001</c:v>
                </c:pt>
                <c:pt idx="292">
                  <c:v>1.0900000000000001</c:v>
                </c:pt>
                <c:pt idx="293">
                  <c:v>1.08</c:v>
                </c:pt>
                <c:pt idx="294">
                  <c:v>1.07</c:v>
                </c:pt>
                <c:pt idx="295">
                  <c:v>1.06</c:v>
                </c:pt>
                <c:pt idx="296">
                  <c:v>1.05</c:v>
                </c:pt>
                <c:pt idx="297">
                  <c:v>1.04</c:v>
                </c:pt>
                <c:pt idx="298">
                  <c:v>1.03</c:v>
                </c:pt>
                <c:pt idx="299">
                  <c:v>1.02</c:v>
                </c:pt>
                <c:pt idx="300">
                  <c:v>1.01</c:v>
                </c:pt>
                <c:pt idx="301">
                  <c:v>0.998</c:v>
                </c:pt>
                <c:pt idx="302">
                  <c:v>0.98699999999999999</c:v>
                </c:pt>
                <c:pt idx="303">
                  <c:v>0.97699999999999998</c:v>
                </c:pt>
                <c:pt idx="304">
                  <c:v>0.96699999999999997</c:v>
                </c:pt>
                <c:pt idx="305">
                  <c:v>0.95699999999999996</c:v>
                </c:pt>
                <c:pt idx="306">
                  <c:v>0.94699999999999995</c:v>
                </c:pt>
                <c:pt idx="307">
                  <c:v>0.93700000000000006</c:v>
                </c:pt>
                <c:pt idx="308">
                  <c:v>0.92700000000000005</c:v>
                </c:pt>
                <c:pt idx="309">
                  <c:v>0.91700000000000004</c:v>
                </c:pt>
                <c:pt idx="310">
                  <c:v>0.90700000000000003</c:v>
                </c:pt>
                <c:pt idx="311">
                  <c:v>0.89700000000000002</c:v>
                </c:pt>
                <c:pt idx="312">
                  <c:v>0.88700000000000001</c:v>
                </c:pt>
                <c:pt idx="313">
                  <c:v>0.877</c:v>
                </c:pt>
                <c:pt idx="314">
                  <c:v>0.86699999999999999</c:v>
                </c:pt>
                <c:pt idx="315">
                  <c:v>0.85699999999999998</c:v>
                </c:pt>
                <c:pt idx="316">
                  <c:v>0.84699999999999998</c:v>
                </c:pt>
                <c:pt idx="317">
                  <c:v>0.83699999999999997</c:v>
                </c:pt>
                <c:pt idx="318">
                  <c:v>0.82699999999999996</c:v>
                </c:pt>
                <c:pt idx="319">
                  <c:v>0.81699999999999995</c:v>
                </c:pt>
                <c:pt idx="320">
                  <c:v>0.80700000000000005</c:v>
                </c:pt>
                <c:pt idx="321">
                  <c:v>0.79700000000000004</c:v>
                </c:pt>
                <c:pt idx="322">
                  <c:v>0.78600000000000003</c:v>
                </c:pt>
                <c:pt idx="323">
                  <c:v>0.77600000000000002</c:v>
                </c:pt>
                <c:pt idx="324">
                  <c:v>0.76600000000000001</c:v>
                </c:pt>
                <c:pt idx="325">
                  <c:v>0.75600000000000001</c:v>
                </c:pt>
                <c:pt idx="326">
                  <c:v>0.746</c:v>
                </c:pt>
                <c:pt idx="327">
                  <c:v>0.73599999999999999</c:v>
                </c:pt>
                <c:pt idx="328">
                  <c:v>0.72599999999999998</c:v>
                </c:pt>
                <c:pt idx="329">
                  <c:v>0.71599999999999997</c:v>
                </c:pt>
                <c:pt idx="330">
                  <c:v>0.70599999999999996</c:v>
                </c:pt>
                <c:pt idx="331">
                  <c:v>0.69599999999999995</c:v>
                </c:pt>
                <c:pt idx="332">
                  <c:v>0.68600000000000005</c:v>
                </c:pt>
                <c:pt idx="333">
                  <c:v>0.67600000000000005</c:v>
                </c:pt>
                <c:pt idx="334">
                  <c:v>0.66600000000000004</c:v>
                </c:pt>
                <c:pt idx="335">
                  <c:v>0.65600000000000003</c:v>
                </c:pt>
                <c:pt idx="336">
                  <c:v>0.64600000000000002</c:v>
                </c:pt>
                <c:pt idx="337">
                  <c:v>0.63600000000000001</c:v>
                </c:pt>
                <c:pt idx="338">
                  <c:v>0.626</c:v>
                </c:pt>
                <c:pt idx="339">
                  <c:v>0.61599999999999999</c:v>
                </c:pt>
                <c:pt idx="340">
                  <c:v>0.60599999999999998</c:v>
                </c:pt>
                <c:pt idx="341">
                  <c:v>0.59599999999999997</c:v>
                </c:pt>
                <c:pt idx="342">
                  <c:v>0.58499999999999996</c:v>
                </c:pt>
                <c:pt idx="343">
                  <c:v>0.57499999999999996</c:v>
                </c:pt>
                <c:pt idx="344">
                  <c:v>0.56499999999999995</c:v>
                </c:pt>
                <c:pt idx="345">
                  <c:v>0.55500000000000005</c:v>
                </c:pt>
                <c:pt idx="346">
                  <c:v>0.54500000000000004</c:v>
                </c:pt>
                <c:pt idx="347">
                  <c:v>0.53500000000000003</c:v>
                </c:pt>
                <c:pt idx="348">
                  <c:v>0.52500000000000002</c:v>
                </c:pt>
                <c:pt idx="349">
                  <c:v>0.51500000000000001</c:v>
                </c:pt>
                <c:pt idx="350">
                  <c:v>0.505</c:v>
                </c:pt>
                <c:pt idx="351">
                  <c:v>0.495</c:v>
                </c:pt>
                <c:pt idx="352">
                  <c:v>0.48499999999999999</c:v>
                </c:pt>
                <c:pt idx="353">
                  <c:v>0.47499999999999998</c:v>
                </c:pt>
                <c:pt idx="354">
                  <c:v>0.46500000000000002</c:v>
                </c:pt>
                <c:pt idx="355">
                  <c:v>0.45500000000000002</c:v>
                </c:pt>
                <c:pt idx="356">
                  <c:v>0.44500000000000001</c:v>
                </c:pt>
                <c:pt idx="357">
                  <c:v>0.435</c:v>
                </c:pt>
                <c:pt idx="358">
                  <c:v>0.42499999999999999</c:v>
                </c:pt>
                <c:pt idx="359">
                  <c:v>0.41499999999999998</c:v>
                </c:pt>
                <c:pt idx="360">
                  <c:v>0.40500000000000003</c:v>
                </c:pt>
                <c:pt idx="361">
                  <c:v>0.39400000000000002</c:v>
                </c:pt>
                <c:pt idx="362">
                  <c:v>0.38400000000000001</c:v>
                </c:pt>
                <c:pt idx="363">
                  <c:v>0.374</c:v>
                </c:pt>
                <c:pt idx="364">
                  <c:v>0.36399999999999999</c:v>
                </c:pt>
                <c:pt idx="365">
                  <c:v>0.35399999999999998</c:v>
                </c:pt>
                <c:pt idx="366">
                  <c:v>0.34399999999999997</c:v>
                </c:pt>
                <c:pt idx="367">
                  <c:v>0.33400000000000002</c:v>
                </c:pt>
                <c:pt idx="368">
                  <c:v>0.32400000000000001</c:v>
                </c:pt>
                <c:pt idx="369">
                  <c:v>0.314</c:v>
                </c:pt>
                <c:pt idx="370">
                  <c:v>0.30399999999999999</c:v>
                </c:pt>
                <c:pt idx="371">
                  <c:v>0.29399999999999998</c:v>
                </c:pt>
                <c:pt idx="372">
                  <c:v>0.28399999999999997</c:v>
                </c:pt>
                <c:pt idx="373">
                  <c:v>0.27400000000000002</c:v>
                </c:pt>
                <c:pt idx="374">
                  <c:v>0.26400000000000001</c:v>
                </c:pt>
                <c:pt idx="375">
                  <c:v>0.254</c:v>
                </c:pt>
                <c:pt idx="376">
                  <c:v>0.24399999999999999</c:v>
                </c:pt>
                <c:pt idx="377">
                  <c:v>0.23400000000000001</c:v>
                </c:pt>
                <c:pt idx="378">
                  <c:v>0.224</c:v>
                </c:pt>
                <c:pt idx="379">
                  <c:v>0.214</c:v>
                </c:pt>
                <c:pt idx="380">
                  <c:v>0.20399999999999999</c:v>
                </c:pt>
                <c:pt idx="381">
                  <c:v>0.193</c:v>
                </c:pt>
                <c:pt idx="382">
                  <c:v>0.183</c:v>
                </c:pt>
                <c:pt idx="383">
                  <c:v>0.17299999999999999</c:v>
                </c:pt>
                <c:pt idx="384">
                  <c:v>0.16300000000000001</c:v>
                </c:pt>
                <c:pt idx="385">
                  <c:v>0.153</c:v>
                </c:pt>
                <c:pt idx="386">
                  <c:v>0.14299999999999999</c:v>
                </c:pt>
                <c:pt idx="387">
                  <c:v>0.13300000000000001</c:v>
                </c:pt>
                <c:pt idx="388">
                  <c:v>0.123</c:v>
                </c:pt>
                <c:pt idx="389">
                  <c:v>0.113</c:v>
                </c:pt>
                <c:pt idx="390">
                  <c:v>0.10299999999999999</c:v>
                </c:pt>
                <c:pt idx="391">
                  <c:v>9.2999999999999999E-2</c:v>
                </c:pt>
                <c:pt idx="392">
                  <c:v>8.2900000000000001E-2</c:v>
                </c:pt>
                <c:pt idx="393">
                  <c:v>7.2900000000000006E-2</c:v>
                </c:pt>
                <c:pt idx="394">
                  <c:v>6.2799999999999995E-2</c:v>
                </c:pt>
                <c:pt idx="395">
                  <c:v>5.28E-2</c:v>
                </c:pt>
                <c:pt idx="396">
                  <c:v>4.2700000000000002E-2</c:v>
                </c:pt>
                <c:pt idx="397">
                  <c:v>3.27E-2</c:v>
                </c:pt>
                <c:pt idx="398">
                  <c:v>2.2599999999999999E-2</c:v>
                </c:pt>
                <c:pt idx="399">
                  <c:v>1.26E-2</c:v>
                </c:pt>
                <c:pt idx="400">
                  <c:v>2.5000000000000001E-3</c:v>
                </c:pt>
              </c:numCache>
            </c:numRef>
          </c:xVal>
          <c:yVal>
            <c:numRef>
              <c:f>'calculate efficiencies'!$K$10:$K$410</c:f>
              <c:numCache>
                <c:formatCode>General</c:formatCode>
                <c:ptCount val="401"/>
                <c:pt idx="0">
                  <c:v>-4.6044226044226049</c:v>
                </c:pt>
                <c:pt idx="1">
                  <c:v>-4.8796068796068797</c:v>
                </c:pt>
                <c:pt idx="2">
                  <c:v>-5.1105651105651102</c:v>
                </c:pt>
                <c:pt idx="3">
                  <c:v>-5.4054054054054053</c:v>
                </c:pt>
                <c:pt idx="4">
                  <c:v>-5.6511056511056514</c:v>
                </c:pt>
                <c:pt idx="5">
                  <c:v>-5.8476658476658478</c:v>
                </c:pt>
                <c:pt idx="6">
                  <c:v>-6.0933660933660931</c:v>
                </c:pt>
                <c:pt idx="7">
                  <c:v>-6.3390663390663393</c:v>
                </c:pt>
                <c:pt idx="8">
                  <c:v>-6.5847665847665855</c:v>
                </c:pt>
                <c:pt idx="9">
                  <c:v>-6.8304668304668299</c:v>
                </c:pt>
                <c:pt idx="10">
                  <c:v>-7.076167076167077</c:v>
                </c:pt>
                <c:pt idx="11">
                  <c:v>-7.3218673218673214</c:v>
                </c:pt>
                <c:pt idx="12">
                  <c:v>-7.5675675675675675</c:v>
                </c:pt>
                <c:pt idx="13">
                  <c:v>-7.8132678132678137</c:v>
                </c:pt>
                <c:pt idx="14">
                  <c:v>-8.058968058968059</c:v>
                </c:pt>
                <c:pt idx="15">
                  <c:v>-8.3046683046683043</c:v>
                </c:pt>
                <c:pt idx="16">
                  <c:v>-8.5995085995085994</c:v>
                </c:pt>
                <c:pt idx="17">
                  <c:v>-8.8943488943488962</c:v>
                </c:pt>
                <c:pt idx="18">
                  <c:v>-9.1891891891891895</c:v>
                </c:pt>
                <c:pt idx="19">
                  <c:v>-9.4840294840294845</c:v>
                </c:pt>
                <c:pt idx="20">
                  <c:v>-9.7788697788697796</c:v>
                </c:pt>
                <c:pt idx="21">
                  <c:v>-10.122850122850123</c:v>
                </c:pt>
                <c:pt idx="22">
                  <c:v>-10.466830466830466</c:v>
                </c:pt>
                <c:pt idx="23">
                  <c:v>-10.85995085995086</c:v>
                </c:pt>
                <c:pt idx="24">
                  <c:v>-11.203931203931205</c:v>
                </c:pt>
                <c:pt idx="25">
                  <c:v>-11.597051597051596</c:v>
                </c:pt>
                <c:pt idx="26">
                  <c:v>-11.990171990171991</c:v>
                </c:pt>
                <c:pt idx="27">
                  <c:v>-12.432432432432433</c:v>
                </c:pt>
                <c:pt idx="28">
                  <c:v>-12.874692874692876</c:v>
                </c:pt>
                <c:pt idx="29">
                  <c:v>-13.316953316953315</c:v>
                </c:pt>
                <c:pt idx="30">
                  <c:v>-13.808353808353809</c:v>
                </c:pt>
                <c:pt idx="31">
                  <c:v>-14.299754299754301</c:v>
                </c:pt>
                <c:pt idx="32">
                  <c:v>-14.79115479115479</c:v>
                </c:pt>
                <c:pt idx="33">
                  <c:v>-15.331695331695332</c:v>
                </c:pt>
                <c:pt idx="34">
                  <c:v>-15.872235872235873</c:v>
                </c:pt>
                <c:pt idx="35">
                  <c:v>-16.41277641277641</c:v>
                </c:pt>
                <c:pt idx="36">
                  <c:v>-17.051597051597049</c:v>
                </c:pt>
                <c:pt idx="37">
                  <c:v>-17.64127764127764</c:v>
                </c:pt>
                <c:pt idx="38">
                  <c:v>-18.280098280098279</c:v>
                </c:pt>
                <c:pt idx="39">
                  <c:v>-18.918918918918916</c:v>
                </c:pt>
                <c:pt idx="40">
                  <c:v>-19.557739557739559</c:v>
                </c:pt>
                <c:pt idx="41">
                  <c:v>-20.245700245700245</c:v>
                </c:pt>
                <c:pt idx="42">
                  <c:v>-20.933660933660931</c:v>
                </c:pt>
                <c:pt idx="43">
                  <c:v>-21.670761670761671</c:v>
                </c:pt>
                <c:pt idx="44">
                  <c:v>-22.40786240786241</c:v>
                </c:pt>
                <c:pt idx="45">
                  <c:v>-23.243243243243246</c:v>
                </c:pt>
                <c:pt idx="46">
                  <c:v>-24.029484029484028</c:v>
                </c:pt>
                <c:pt idx="47">
                  <c:v>-24.864864864864867</c:v>
                </c:pt>
                <c:pt idx="48">
                  <c:v>-25.651105651105652</c:v>
                </c:pt>
                <c:pt idx="49">
                  <c:v>-26.535626535626538</c:v>
                </c:pt>
                <c:pt idx="50">
                  <c:v>-27.371007371007369</c:v>
                </c:pt>
                <c:pt idx="51">
                  <c:v>-27.469287469287472</c:v>
                </c:pt>
                <c:pt idx="52">
                  <c:v>-26.879606879606875</c:v>
                </c:pt>
                <c:pt idx="53">
                  <c:v>-26.240786240786235</c:v>
                </c:pt>
                <c:pt idx="54">
                  <c:v>-25.601965601965603</c:v>
                </c:pt>
                <c:pt idx="55">
                  <c:v>-24.963144963144963</c:v>
                </c:pt>
                <c:pt idx="56">
                  <c:v>-24.324324324324323</c:v>
                </c:pt>
                <c:pt idx="57">
                  <c:v>-23.734643734643733</c:v>
                </c:pt>
                <c:pt idx="58">
                  <c:v>-23.095823095823093</c:v>
                </c:pt>
                <c:pt idx="59">
                  <c:v>-22.506142506142506</c:v>
                </c:pt>
                <c:pt idx="60">
                  <c:v>-21.867321867321866</c:v>
                </c:pt>
                <c:pt idx="61">
                  <c:v>-21.277641277641276</c:v>
                </c:pt>
                <c:pt idx="62">
                  <c:v>-20.687960687960686</c:v>
                </c:pt>
                <c:pt idx="63">
                  <c:v>-20.0982800982801</c:v>
                </c:pt>
                <c:pt idx="64">
                  <c:v>-19.508599508599509</c:v>
                </c:pt>
                <c:pt idx="65">
                  <c:v>-18.918918918918916</c:v>
                </c:pt>
                <c:pt idx="66">
                  <c:v>-18.378378378378379</c:v>
                </c:pt>
                <c:pt idx="67">
                  <c:v>-17.837837837837839</c:v>
                </c:pt>
                <c:pt idx="68">
                  <c:v>-17.297297297297295</c:v>
                </c:pt>
                <c:pt idx="69">
                  <c:v>-16.756756756756754</c:v>
                </c:pt>
                <c:pt idx="70">
                  <c:v>-16.216216216216218</c:v>
                </c:pt>
                <c:pt idx="71">
                  <c:v>-15.724815724815725</c:v>
                </c:pt>
                <c:pt idx="72">
                  <c:v>-15.233415233415233</c:v>
                </c:pt>
                <c:pt idx="73">
                  <c:v>-14.742014742014742</c:v>
                </c:pt>
                <c:pt idx="74">
                  <c:v>-14.25061425061425</c:v>
                </c:pt>
                <c:pt idx="75">
                  <c:v>-13.759213759213758</c:v>
                </c:pt>
                <c:pt idx="76">
                  <c:v>-13.316953316953315</c:v>
                </c:pt>
                <c:pt idx="77">
                  <c:v>-12.874692874692876</c:v>
                </c:pt>
                <c:pt idx="78">
                  <c:v>-12.432432432432433</c:v>
                </c:pt>
                <c:pt idx="79">
                  <c:v>-11.990171990171991</c:v>
                </c:pt>
                <c:pt idx="80">
                  <c:v>-11.597051597051596</c:v>
                </c:pt>
                <c:pt idx="81">
                  <c:v>-11.203931203931205</c:v>
                </c:pt>
                <c:pt idx="82">
                  <c:v>-10.810810810810811</c:v>
                </c:pt>
                <c:pt idx="83">
                  <c:v>-10.417690417690418</c:v>
                </c:pt>
                <c:pt idx="84">
                  <c:v>-10.024570024570023</c:v>
                </c:pt>
                <c:pt idx="85">
                  <c:v>-9.6805896805896801</c:v>
                </c:pt>
                <c:pt idx="86">
                  <c:v>-9.2874692874692872</c:v>
                </c:pt>
                <c:pt idx="87">
                  <c:v>-8.9434889434889424</c:v>
                </c:pt>
                <c:pt idx="88">
                  <c:v>-8.5995085995085994</c:v>
                </c:pt>
                <c:pt idx="89">
                  <c:v>-8.2555282555282545</c:v>
                </c:pt>
                <c:pt idx="90">
                  <c:v>-7.9115479115479115</c:v>
                </c:pt>
                <c:pt idx="91">
                  <c:v>-7.5675675675675675</c:v>
                </c:pt>
                <c:pt idx="92">
                  <c:v>-7.2235872235872236</c:v>
                </c:pt>
                <c:pt idx="93">
                  <c:v>-6.9287469287469294</c:v>
                </c:pt>
                <c:pt idx="94">
                  <c:v>-6.5847665847665855</c:v>
                </c:pt>
                <c:pt idx="95">
                  <c:v>-6.2407862407862407</c:v>
                </c:pt>
                <c:pt idx="96">
                  <c:v>-5.8968058968058976</c:v>
                </c:pt>
                <c:pt idx="97">
                  <c:v>-5.5528255528255519</c:v>
                </c:pt>
                <c:pt idx="98">
                  <c:v>-5.15970515970516</c:v>
                </c:pt>
                <c:pt idx="99">
                  <c:v>-4.8206388206388207</c:v>
                </c:pt>
                <c:pt idx="100">
                  <c:v>-4.4422604422604426</c:v>
                </c:pt>
                <c:pt idx="101">
                  <c:v>-4.0442260442260443</c:v>
                </c:pt>
                <c:pt idx="102">
                  <c:v>-3.6265356265356266</c:v>
                </c:pt>
                <c:pt idx="103">
                  <c:v>-3.189189189189189</c:v>
                </c:pt>
                <c:pt idx="104">
                  <c:v>-2.7321867321867321</c:v>
                </c:pt>
                <c:pt idx="105">
                  <c:v>-2.2457002457002457</c:v>
                </c:pt>
                <c:pt idx="106">
                  <c:v>-1.7346437346437344</c:v>
                </c:pt>
                <c:pt idx="107">
                  <c:v>-1.1941031941031941</c:v>
                </c:pt>
                <c:pt idx="108">
                  <c:v>-0.61916461916461918</c:v>
                </c:pt>
                <c:pt idx="109">
                  <c:v>-4.5552825552825554E-2</c:v>
                </c:pt>
                <c:pt idx="110">
                  <c:v>0.53562653562653562</c:v>
                </c:pt>
                <c:pt idx="111">
                  <c:v>1.203931203931204</c:v>
                </c:pt>
                <c:pt idx="112">
                  <c:v>1.9115479115479115</c:v>
                </c:pt>
                <c:pt idx="113">
                  <c:v>2.6437346437346436</c:v>
                </c:pt>
                <c:pt idx="114">
                  <c:v>3.42014742014742</c:v>
                </c:pt>
                <c:pt idx="115">
                  <c:v>4.2162162162162167</c:v>
                </c:pt>
                <c:pt idx="116">
                  <c:v>5.0614250614250613</c:v>
                </c:pt>
                <c:pt idx="117">
                  <c:v>5.7985257985257981</c:v>
                </c:pt>
                <c:pt idx="118">
                  <c:v>6.7321867321867312</c:v>
                </c:pt>
                <c:pt idx="119">
                  <c:v>7.6658476658476662</c:v>
                </c:pt>
                <c:pt idx="120">
                  <c:v>8.5995085995085994</c:v>
                </c:pt>
                <c:pt idx="121">
                  <c:v>9.5823095823095823</c:v>
                </c:pt>
                <c:pt idx="122">
                  <c:v>10.614250614250615</c:v>
                </c:pt>
                <c:pt idx="123">
                  <c:v>11.646191646191646</c:v>
                </c:pt>
                <c:pt idx="124">
                  <c:v>12.727272727272728</c:v>
                </c:pt>
                <c:pt idx="125">
                  <c:v>13.808353808353809</c:v>
                </c:pt>
                <c:pt idx="126">
                  <c:v>14.88943488943489</c:v>
                </c:pt>
                <c:pt idx="127">
                  <c:v>16.019656019656018</c:v>
                </c:pt>
                <c:pt idx="128">
                  <c:v>17.199017199017199</c:v>
                </c:pt>
                <c:pt idx="129">
                  <c:v>18.378378378378379</c:v>
                </c:pt>
                <c:pt idx="130">
                  <c:v>19.557739557739559</c:v>
                </c:pt>
                <c:pt idx="131">
                  <c:v>20.737100737100736</c:v>
                </c:pt>
                <c:pt idx="132">
                  <c:v>21.965601965601966</c:v>
                </c:pt>
                <c:pt idx="133">
                  <c:v>23.243243243243246</c:v>
                </c:pt>
                <c:pt idx="134">
                  <c:v>24.471744471744469</c:v>
                </c:pt>
                <c:pt idx="135">
                  <c:v>25.749385749385752</c:v>
                </c:pt>
                <c:pt idx="136">
                  <c:v>27.027027027027028</c:v>
                </c:pt>
                <c:pt idx="137">
                  <c:v>28.304668304668308</c:v>
                </c:pt>
                <c:pt idx="138">
                  <c:v>29.63144963144963</c:v>
                </c:pt>
                <c:pt idx="139">
                  <c:v>30.95823095823096</c:v>
                </c:pt>
                <c:pt idx="140">
                  <c:v>32.285012285012286</c:v>
                </c:pt>
                <c:pt idx="141">
                  <c:v>33.611793611793615</c:v>
                </c:pt>
                <c:pt idx="142">
                  <c:v>34.987714987714988</c:v>
                </c:pt>
                <c:pt idx="143">
                  <c:v>36.314496314496317</c:v>
                </c:pt>
                <c:pt idx="144">
                  <c:v>37.690417690417689</c:v>
                </c:pt>
                <c:pt idx="145">
                  <c:v>39.066339066339069</c:v>
                </c:pt>
                <c:pt idx="146">
                  <c:v>40.442260442260441</c:v>
                </c:pt>
                <c:pt idx="147">
                  <c:v>41.867321867321863</c:v>
                </c:pt>
                <c:pt idx="148">
                  <c:v>43.243243243243242</c:v>
                </c:pt>
                <c:pt idx="149">
                  <c:v>44.668304668304671</c:v>
                </c:pt>
                <c:pt idx="150">
                  <c:v>46.044226044226043</c:v>
                </c:pt>
                <c:pt idx="151">
                  <c:v>47.518427518427515</c:v>
                </c:pt>
                <c:pt idx="152">
                  <c:v>48.943488943488937</c:v>
                </c:pt>
                <c:pt idx="153">
                  <c:v>50.122850122850124</c:v>
                </c:pt>
                <c:pt idx="154">
                  <c:v>51.597051597051596</c:v>
                </c:pt>
                <c:pt idx="155">
                  <c:v>53.071253071253075</c:v>
                </c:pt>
                <c:pt idx="156">
                  <c:v>54.545454545454547</c:v>
                </c:pt>
                <c:pt idx="157">
                  <c:v>56.019656019656011</c:v>
                </c:pt>
                <c:pt idx="158">
                  <c:v>57.49385749385749</c:v>
                </c:pt>
                <c:pt idx="159">
                  <c:v>58.968058968058969</c:v>
                </c:pt>
                <c:pt idx="160">
                  <c:v>60.442260442260441</c:v>
                </c:pt>
                <c:pt idx="161">
                  <c:v>61.91646191646192</c:v>
                </c:pt>
                <c:pt idx="162">
                  <c:v>63.390663390663384</c:v>
                </c:pt>
                <c:pt idx="163">
                  <c:v>64.86486486486487</c:v>
                </c:pt>
                <c:pt idx="164">
                  <c:v>66.339066339066349</c:v>
                </c:pt>
                <c:pt idx="165">
                  <c:v>67.813267813267814</c:v>
                </c:pt>
                <c:pt idx="166">
                  <c:v>69.287469287469278</c:v>
                </c:pt>
                <c:pt idx="167">
                  <c:v>70.761670761670771</c:v>
                </c:pt>
                <c:pt idx="168">
                  <c:v>72.235872235872236</c:v>
                </c:pt>
                <c:pt idx="169">
                  <c:v>73.710073710073715</c:v>
                </c:pt>
                <c:pt idx="170">
                  <c:v>75.18427518427518</c:v>
                </c:pt>
                <c:pt idx="171">
                  <c:v>77.149877149877156</c:v>
                </c:pt>
                <c:pt idx="172">
                  <c:v>78.624078624078635</c:v>
                </c:pt>
                <c:pt idx="173">
                  <c:v>80.0982800982801</c:v>
                </c:pt>
                <c:pt idx="174">
                  <c:v>81.572481572481564</c:v>
                </c:pt>
                <c:pt idx="175">
                  <c:v>83.046683046683057</c:v>
                </c:pt>
                <c:pt idx="176">
                  <c:v>84.520884520884522</c:v>
                </c:pt>
                <c:pt idx="177">
                  <c:v>85.995085995086001</c:v>
                </c:pt>
                <c:pt idx="178">
                  <c:v>87.469287469287465</c:v>
                </c:pt>
                <c:pt idx="179">
                  <c:v>88.943488943488944</c:v>
                </c:pt>
                <c:pt idx="180">
                  <c:v>90.417690417690423</c:v>
                </c:pt>
                <c:pt idx="181">
                  <c:v>91.891891891891888</c:v>
                </c:pt>
                <c:pt idx="182">
                  <c:v>93.366093366093367</c:v>
                </c:pt>
                <c:pt idx="183">
                  <c:v>95.331695331695343</c:v>
                </c:pt>
                <c:pt idx="184">
                  <c:v>96.805896805896808</c:v>
                </c:pt>
                <c:pt idx="185">
                  <c:v>98.280098280098287</c:v>
                </c:pt>
                <c:pt idx="186">
                  <c:v>99.754299754299765</c:v>
                </c:pt>
                <c:pt idx="187">
                  <c:v>101.22850122850123</c:v>
                </c:pt>
                <c:pt idx="188">
                  <c:v>102.70270270270269</c:v>
                </c:pt>
                <c:pt idx="189">
                  <c:v>104.17690417690419</c:v>
                </c:pt>
                <c:pt idx="190">
                  <c:v>106.14250614250615</c:v>
                </c:pt>
                <c:pt idx="191">
                  <c:v>107.61670761670761</c:v>
                </c:pt>
                <c:pt idx="192">
                  <c:v>109.09090909090909</c:v>
                </c:pt>
                <c:pt idx="193">
                  <c:v>110.56511056511056</c:v>
                </c:pt>
                <c:pt idx="194">
                  <c:v>112.03931203931202</c:v>
                </c:pt>
                <c:pt idx="195">
                  <c:v>113.51351351351352</c:v>
                </c:pt>
                <c:pt idx="196">
                  <c:v>114.98771498771498</c:v>
                </c:pt>
                <c:pt idx="197">
                  <c:v>116.95331695331697</c:v>
                </c:pt>
                <c:pt idx="198">
                  <c:v>118.42751842751841</c:v>
                </c:pt>
                <c:pt idx="199">
                  <c:v>119.9017199017199</c:v>
                </c:pt>
                <c:pt idx="200">
                  <c:v>121.37592137592137</c:v>
                </c:pt>
                <c:pt idx="201">
                  <c:v>122.85012285012284</c:v>
                </c:pt>
                <c:pt idx="202">
                  <c:v>124.32432432432434</c:v>
                </c:pt>
                <c:pt idx="203">
                  <c:v>125.7985257985258</c:v>
                </c:pt>
                <c:pt idx="204">
                  <c:v>127.76412776412776</c:v>
                </c:pt>
                <c:pt idx="205">
                  <c:v>129.23832923832924</c:v>
                </c:pt>
                <c:pt idx="206">
                  <c:v>130.71253071253071</c:v>
                </c:pt>
                <c:pt idx="207">
                  <c:v>132.18673218673217</c:v>
                </c:pt>
                <c:pt idx="208">
                  <c:v>133.66093366093367</c:v>
                </c:pt>
                <c:pt idx="209">
                  <c:v>135.13513513513513</c:v>
                </c:pt>
                <c:pt idx="210">
                  <c:v>136.60933660933659</c:v>
                </c:pt>
                <c:pt idx="211">
                  <c:v>138.57493857493856</c:v>
                </c:pt>
                <c:pt idx="212">
                  <c:v>140.04914004914005</c:v>
                </c:pt>
                <c:pt idx="213">
                  <c:v>141.52334152334154</c:v>
                </c:pt>
                <c:pt idx="214">
                  <c:v>142.99754299754298</c:v>
                </c:pt>
                <c:pt idx="215">
                  <c:v>144.47174447174447</c:v>
                </c:pt>
                <c:pt idx="216">
                  <c:v>145.94594594594597</c:v>
                </c:pt>
                <c:pt idx="217">
                  <c:v>147.42014742014743</c:v>
                </c:pt>
                <c:pt idx="218">
                  <c:v>149.38574938574939</c:v>
                </c:pt>
                <c:pt idx="219">
                  <c:v>150.85995085995086</c:v>
                </c:pt>
                <c:pt idx="220">
                  <c:v>152.33415233415235</c:v>
                </c:pt>
                <c:pt idx="221">
                  <c:v>153.80835380835381</c:v>
                </c:pt>
                <c:pt idx="222">
                  <c:v>155.28255528255528</c:v>
                </c:pt>
                <c:pt idx="223">
                  <c:v>156.75675675675674</c:v>
                </c:pt>
                <c:pt idx="224">
                  <c:v>158.23095823095824</c:v>
                </c:pt>
                <c:pt idx="225">
                  <c:v>159.7051597051597</c:v>
                </c:pt>
                <c:pt idx="226">
                  <c:v>161.67076167076166</c:v>
                </c:pt>
                <c:pt idx="227">
                  <c:v>163.14496314496313</c:v>
                </c:pt>
                <c:pt idx="228">
                  <c:v>164.61916461916462</c:v>
                </c:pt>
                <c:pt idx="229">
                  <c:v>166.09336609336611</c:v>
                </c:pt>
                <c:pt idx="230">
                  <c:v>167.56756756756755</c:v>
                </c:pt>
                <c:pt idx="231">
                  <c:v>169.04176904176904</c:v>
                </c:pt>
                <c:pt idx="232">
                  <c:v>170.51597051597054</c:v>
                </c:pt>
                <c:pt idx="233">
                  <c:v>172.4815724815725</c:v>
                </c:pt>
                <c:pt idx="234">
                  <c:v>173.95577395577396</c:v>
                </c:pt>
                <c:pt idx="235">
                  <c:v>175.42997542997543</c:v>
                </c:pt>
                <c:pt idx="236">
                  <c:v>176.90417690417692</c:v>
                </c:pt>
                <c:pt idx="237">
                  <c:v>178.37837837837839</c:v>
                </c:pt>
                <c:pt idx="238">
                  <c:v>179.85257985257985</c:v>
                </c:pt>
                <c:pt idx="239">
                  <c:v>181.32678132678132</c:v>
                </c:pt>
                <c:pt idx="240">
                  <c:v>183.29238329238328</c:v>
                </c:pt>
                <c:pt idx="241">
                  <c:v>184.76658476658474</c:v>
                </c:pt>
                <c:pt idx="242">
                  <c:v>186.24078624078624</c:v>
                </c:pt>
                <c:pt idx="243">
                  <c:v>187.7149877149877</c:v>
                </c:pt>
                <c:pt idx="244">
                  <c:v>189.18918918918919</c:v>
                </c:pt>
                <c:pt idx="245">
                  <c:v>190.66339066339069</c:v>
                </c:pt>
                <c:pt idx="246">
                  <c:v>192.13759213759215</c:v>
                </c:pt>
                <c:pt idx="247">
                  <c:v>193.61179361179362</c:v>
                </c:pt>
                <c:pt idx="248">
                  <c:v>195.57739557739558</c:v>
                </c:pt>
                <c:pt idx="249">
                  <c:v>197.05159705159704</c:v>
                </c:pt>
                <c:pt idx="250">
                  <c:v>198.52579852579854</c:v>
                </c:pt>
                <c:pt idx="251">
                  <c:v>198.03439803439801</c:v>
                </c:pt>
                <c:pt idx="252">
                  <c:v>196.06879606879605</c:v>
                </c:pt>
                <c:pt idx="253">
                  <c:v>193.61179361179362</c:v>
                </c:pt>
                <c:pt idx="254">
                  <c:v>191.64619164619165</c:v>
                </c:pt>
                <c:pt idx="255">
                  <c:v>189.18918918918919</c:v>
                </c:pt>
                <c:pt idx="256">
                  <c:v>187.22358722358723</c:v>
                </c:pt>
                <c:pt idx="257">
                  <c:v>184.76658476658474</c:v>
                </c:pt>
                <c:pt idx="258">
                  <c:v>182.80098280098281</c:v>
                </c:pt>
                <c:pt idx="259">
                  <c:v>180.34398034398035</c:v>
                </c:pt>
                <c:pt idx="260">
                  <c:v>178.37837837837839</c:v>
                </c:pt>
                <c:pt idx="261">
                  <c:v>176.4127764127764</c:v>
                </c:pt>
                <c:pt idx="262">
                  <c:v>173.95577395577396</c:v>
                </c:pt>
                <c:pt idx="263">
                  <c:v>171.990171990172</c:v>
                </c:pt>
                <c:pt idx="264">
                  <c:v>170.02457002457001</c:v>
                </c:pt>
                <c:pt idx="265">
                  <c:v>168.05896805896805</c:v>
                </c:pt>
                <c:pt idx="266">
                  <c:v>165.60196560196562</c:v>
                </c:pt>
                <c:pt idx="267">
                  <c:v>163.63636363636363</c:v>
                </c:pt>
                <c:pt idx="268">
                  <c:v>161.67076167076166</c:v>
                </c:pt>
                <c:pt idx="269">
                  <c:v>159.7051597051597</c:v>
                </c:pt>
                <c:pt idx="270">
                  <c:v>157.73955773955774</c:v>
                </c:pt>
                <c:pt idx="271">
                  <c:v>155.28255528255528</c:v>
                </c:pt>
                <c:pt idx="272">
                  <c:v>153.31695331695332</c:v>
                </c:pt>
                <c:pt idx="273">
                  <c:v>151.35135135135133</c:v>
                </c:pt>
                <c:pt idx="274">
                  <c:v>149.38574938574939</c:v>
                </c:pt>
                <c:pt idx="275">
                  <c:v>147.42014742014743</c:v>
                </c:pt>
                <c:pt idx="276">
                  <c:v>145.45454545454544</c:v>
                </c:pt>
                <c:pt idx="277">
                  <c:v>143.48894348894348</c:v>
                </c:pt>
                <c:pt idx="278">
                  <c:v>141.52334152334154</c:v>
                </c:pt>
                <c:pt idx="279">
                  <c:v>139.55773955773955</c:v>
                </c:pt>
                <c:pt idx="280">
                  <c:v>137.59213759213759</c:v>
                </c:pt>
                <c:pt idx="281">
                  <c:v>135.13513513513513</c:v>
                </c:pt>
                <c:pt idx="282">
                  <c:v>133.16953316953317</c:v>
                </c:pt>
                <c:pt idx="283">
                  <c:v>131.6953316953317</c:v>
                </c:pt>
                <c:pt idx="284">
                  <c:v>129.72972972972974</c:v>
                </c:pt>
                <c:pt idx="285">
                  <c:v>127.76412776412776</c:v>
                </c:pt>
                <c:pt idx="286">
                  <c:v>125.7985257985258</c:v>
                </c:pt>
                <c:pt idx="287">
                  <c:v>123.83292383292384</c:v>
                </c:pt>
                <c:pt idx="288">
                  <c:v>121.86732186732186</c:v>
                </c:pt>
                <c:pt idx="289">
                  <c:v>119.9017199017199</c:v>
                </c:pt>
                <c:pt idx="290">
                  <c:v>117.93611793611794</c:v>
                </c:pt>
                <c:pt idx="291">
                  <c:v>115.97051597051599</c:v>
                </c:pt>
                <c:pt idx="292">
                  <c:v>114.004914004914</c:v>
                </c:pt>
                <c:pt idx="293">
                  <c:v>112.53071253071253</c:v>
                </c:pt>
                <c:pt idx="294">
                  <c:v>110.56511056511056</c:v>
                </c:pt>
                <c:pt idx="295">
                  <c:v>108.5995085995086</c:v>
                </c:pt>
                <c:pt idx="296">
                  <c:v>106.63390663390663</c:v>
                </c:pt>
                <c:pt idx="297">
                  <c:v>104.66830466830466</c:v>
                </c:pt>
                <c:pt idx="298">
                  <c:v>103.19410319410319</c:v>
                </c:pt>
                <c:pt idx="299">
                  <c:v>101.22850122850123</c:v>
                </c:pt>
                <c:pt idx="300">
                  <c:v>99.262899262899268</c:v>
                </c:pt>
                <c:pt idx="301">
                  <c:v>97.788697788697789</c:v>
                </c:pt>
                <c:pt idx="302">
                  <c:v>95.823095823095827</c:v>
                </c:pt>
                <c:pt idx="303">
                  <c:v>93.85749385749385</c:v>
                </c:pt>
                <c:pt idx="304">
                  <c:v>92.383292383292371</c:v>
                </c:pt>
                <c:pt idx="305">
                  <c:v>90.417690417690423</c:v>
                </c:pt>
                <c:pt idx="306">
                  <c:v>88.452088452088461</c:v>
                </c:pt>
                <c:pt idx="307">
                  <c:v>86.977886977886982</c:v>
                </c:pt>
                <c:pt idx="308">
                  <c:v>85.012285012285005</c:v>
                </c:pt>
                <c:pt idx="309">
                  <c:v>83.538083538083541</c:v>
                </c:pt>
                <c:pt idx="310">
                  <c:v>81.572481572481564</c:v>
                </c:pt>
                <c:pt idx="311">
                  <c:v>80.0982800982801</c:v>
                </c:pt>
                <c:pt idx="312">
                  <c:v>78.132678132678137</c:v>
                </c:pt>
                <c:pt idx="313">
                  <c:v>76.658476658476658</c:v>
                </c:pt>
                <c:pt idx="314">
                  <c:v>74.692874692874696</c:v>
                </c:pt>
                <c:pt idx="315">
                  <c:v>73.218673218673217</c:v>
                </c:pt>
                <c:pt idx="316">
                  <c:v>71.253071253071255</c:v>
                </c:pt>
                <c:pt idx="317">
                  <c:v>69.778869778869776</c:v>
                </c:pt>
                <c:pt idx="318">
                  <c:v>68.304668304668297</c:v>
                </c:pt>
                <c:pt idx="319">
                  <c:v>66.339066339066349</c:v>
                </c:pt>
                <c:pt idx="320">
                  <c:v>64.86486486486487</c:v>
                </c:pt>
                <c:pt idx="321">
                  <c:v>63.390663390663384</c:v>
                </c:pt>
                <c:pt idx="322">
                  <c:v>61.425061425061422</c:v>
                </c:pt>
                <c:pt idx="323">
                  <c:v>59.95085995085995</c:v>
                </c:pt>
                <c:pt idx="324">
                  <c:v>58.476658476658486</c:v>
                </c:pt>
                <c:pt idx="325">
                  <c:v>57.002457002457</c:v>
                </c:pt>
                <c:pt idx="326">
                  <c:v>55.03685503685503</c:v>
                </c:pt>
                <c:pt idx="327">
                  <c:v>53.562653562653566</c:v>
                </c:pt>
                <c:pt idx="328">
                  <c:v>52.088452088452094</c:v>
                </c:pt>
                <c:pt idx="329">
                  <c:v>50.614250614250615</c:v>
                </c:pt>
                <c:pt idx="330">
                  <c:v>48.992628992629001</c:v>
                </c:pt>
                <c:pt idx="331">
                  <c:v>47.518427518427515</c:v>
                </c:pt>
                <c:pt idx="332">
                  <c:v>45.995085995085994</c:v>
                </c:pt>
                <c:pt idx="333">
                  <c:v>44.520884520884522</c:v>
                </c:pt>
                <c:pt idx="334">
                  <c:v>43.04668304668305</c:v>
                </c:pt>
                <c:pt idx="335">
                  <c:v>41.621621621621621</c:v>
                </c:pt>
                <c:pt idx="336">
                  <c:v>40.196560196560199</c:v>
                </c:pt>
                <c:pt idx="337">
                  <c:v>38.77149877149877</c:v>
                </c:pt>
                <c:pt idx="338">
                  <c:v>37.346437346437348</c:v>
                </c:pt>
                <c:pt idx="339">
                  <c:v>35.970515970515969</c:v>
                </c:pt>
                <c:pt idx="340">
                  <c:v>34.594594594594589</c:v>
                </c:pt>
                <c:pt idx="341">
                  <c:v>33.218673218673217</c:v>
                </c:pt>
                <c:pt idx="342">
                  <c:v>31.891891891891888</c:v>
                </c:pt>
                <c:pt idx="343">
                  <c:v>30.565110565110565</c:v>
                </c:pt>
                <c:pt idx="344">
                  <c:v>29.287469287469285</c:v>
                </c:pt>
                <c:pt idx="345">
                  <c:v>28.009828009828006</c:v>
                </c:pt>
                <c:pt idx="346">
                  <c:v>26.732186732186733</c:v>
                </c:pt>
                <c:pt idx="347">
                  <c:v>25.503685503685503</c:v>
                </c:pt>
                <c:pt idx="348">
                  <c:v>24.275184275184277</c:v>
                </c:pt>
                <c:pt idx="349">
                  <c:v>23.095823095823093</c:v>
                </c:pt>
                <c:pt idx="350">
                  <c:v>21.916461916461916</c:v>
                </c:pt>
                <c:pt idx="351">
                  <c:v>20.786240786240786</c:v>
                </c:pt>
                <c:pt idx="352">
                  <c:v>19.656019656019659</c:v>
                </c:pt>
                <c:pt idx="353">
                  <c:v>18.574938574938574</c:v>
                </c:pt>
                <c:pt idx="354">
                  <c:v>17.493857493857494</c:v>
                </c:pt>
                <c:pt idx="355">
                  <c:v>16.461916461916463</c:v>
                </c:pt>
                <c:pt idx="356">
                  <c:v>15.42997542997543</c:v>
                </c:pt>
                <c:pt idx="357">
                  <c:v>14.447174447174447</c:v>
                </c:pt>
                <c:pt idx="358">
                  <c:v>13.513513513513514</c:v>
                </c:pt>
                <c:pt idx="359">
                  <c:v>12.530712530712531</c:v>
                </c:pt>
                <c:pt idx="360">
                  <c:v>11.646191646191646</c:v>
                </c:pt>
                <c:pt idx="361">
                  <c:v>10.761670761670763</c:v>
                </c:pt>
                <c:pt idx="362">
                  <c:v>9.9262899262899271</c:v>
                </c:pt>
                <c:pt idx="363">
                  <c:v>9.1400491400491397</c:v>
                </c:pt>
                <c:pt idx="364">
                  <c:v>8.3538083538083541</c:v>
                </c:pt>
                <c:pt idx="365">
                  <c:v>7.6167076167076164</c:v>
                </c:pt>
                <c:pt idx="366">
                  <c:v>6.8796068796068788</c:v>
                </c:pt>
                <c:pt idx="367">
                  <c:v>6.1916461916461918</c:v>
                </c:pt>
                <c:pt idx="368">
                  <c:v>5.5528255528255519</c:v>
                </c:pt>
                <c:pt idx="369">
                  <c:v>4.9140049140049147</c:v>
                </c:pt>
                <c:pt idx="370">
                  <c:v>4.3734643734643734</c:v>
                </c:pt>
                <c:pt idx="371">
                  <c:v>3.8034398034398031</c:v>
                </c:pt>
                <c:pt idx="372">
                  <c:v>3.2628992628992628</c:v>
                </c:pt>
                <c:pt idx="373">
                  <c:v>2.751842751842752</c:v>
                </c:pt>
                <c:pt idx="374">
                  <c:v>2.2702702702702702</c:v>
                </c:pt>
                <c:pt idx="375">
                  <c:v>1.8181818181818181</c:v>
                </c:pt>
                <c:pt idx="376">
                  <c:v>1.3906633906633905</c:v>
                </c:pt>
                <c:pt idx="377">
                  <c:v>0.98280098280098283</c:v>
                </c:pt>
                <c:pt idx="378">
                  <c:v>0.59459459459459463</c:v>
                </c:pt>
                <c:pt idx="379">
                  <c:v>0.25503685503685503</c:v>
                </c:pt>
                <c:pt idx="380">
                  <c:v>-0.10614250614250614</c:v>
                </c:pt>
                <c:pt idx="381">
                  <c:v>-0.43832923832923826</c:v>
                </c:pt>
                <c:pt idx="382">
                  <c:v>-0.71744471744471749</c:v>
                </c:pt>
                <c:pt idx="383">
                  <c:v>-1.0319410319410318</c:v>
                </c:pt>
                <c:pt idx="384">
                  <c:v>-1.3267813267813269</c:v>
                </c:pt>
                <c:pt idx="385">
                  <c:v>-1.6019656019656019</c:v>
                </c:pt>
                <c:pt idx="386">
                  <c:v>-1.8771498771498771</c:v>
                </c:pt>
                <c:pt idx="387">
                  <c:v>-2.1326781326781328</c:v>
                </c:pt>
                <c:pt idx="388">
                  <c:v>-2.3882063882063882</c:v>
                </c:pt>
                <c:pt idx="389">
                  <c:v>-2.6240786240786238</c:v>
                </c:pt>
                <c:pt idx="390">
                  <c:v>-2.8599508599508598</c:v>
                </c:pt>
                <c:pt idx="391">
                  <c:v>-3.0909090909090908</c:v>
                </c:pt>
                <c:pt idx="392">
                  <c:v>-3.302211302211302</c:v>
                </c:pt>
                <c:pt idx="393">
                  <c:v>-3.5184275184275191</c:v>
                </c:pt>
                <c:pt idx="394">
                  <c:v>-3.7346437346437344</c:v>
                </c:pt>
                <c:pt idx="395">
                  <c:v>-3.9312039312039313</c:v>
                </c:pt>
                <c:pt idx="396">
                  <c:v>-4.1326781326781328</c:v>
                </c:pt>
                <c:pt idx="397">
                  <c:v>-4.3243243243243237</c:v>
                </c:pt>
                <c:pt idx="398">
                  <c:v>-4.520884520884521</c:v>
                </c:pt>
                <c:pt idx="399">
                  <c:v>-4.7027027027027026</c:v>
                </c:pt>
                <c:pt idx="400">
                  <c:v>-4.8894348894348898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216568"/>
        <c:axId val="383446304"/>
      </c:scatterChart>
      <c:valAx>
        <c:axId val="336216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3446304"/>
        <c:crossesAt val="0"/>
        <c:crossBetween val="midCat"/>
      </c:valAx>
      <c:valAx>
        <c:axId val="3834463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21656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edt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edt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edt zno'!$K$10:$K$410</c:f>
              <c:numCache>
                <c:formatCode>General</c:formatCode>
                <c:ptCount val="401"/>
                <c:pt idx="0">
                  <c:v>-5.3814987714987712</c:v>
                </c:pt>
                <c:pt idx="1">
                  <c:v>-5.3804766584766588</c:v>
                </c:pt>
                <c:pt idx="2">
                  <c:v>-5.4625601965601964</c:v>
                </c:pt>
                <c:pt idx="3">
                  <c:v>-5.5365847665847658</c:v>
                </c:pt>
                <c:pt idx="4">
                  <c:v>-5.6220442260442258</c:v>
                </c:pt>
                <c:pt idx="5">
                  <c:v>-5.7186633906633908</c:v>
                </c:pt>
                <c:pt idx="6">
                  <c:v>-5.8149484029484029</c:v>
                </c:pt>
                <c:pt idx="7">
                  <c:v>-5.8820245700245692</c:v>
                </c:pt>
                <c:pt idx="8">
                  <c:v>-5.9797592137592135</c:v>
                </c:pt>
                <c:pt idx="9">
                  <c:v>-6.0611646191646189</c:v>
                </c:pt>
                <c:pt idx="10">
                  <c:v>-6.1540982800982809</c:v>
                </c:pt>
                <c:pt idx="11">
                  <c:v>-6.2193562653562653</c:v>
                </c:pt>
                <c:pt idx="12">
                  <c:v>-6.3188845208845201</c:v>
                </c:pt>
                <c:pt idx="13">
                  <c:v>-6.3977248157248168</c:v>
                </c:pt>
                <c:pt idx="14">
                  <c:v>-6.4843243243243238</c:v>
                </c:pt>
                <c:pt idx="15">
                  <c:v>-6.5598132678132668</c:v>
                </c:pt>
                <c:pt idx="16">
                  <c:v>-6.6486093366093373</c:v>
                </c:pt>
                <c:pt idx="17">
                  <c:v>-6.7422702702702706</c:v>
                </c:pt>
                <c:pt idx="18">
                  <c:v>-6.8117297297297288</c:v>
                </c:pt>
                <c:pt idx="19">
                  <c:v>-6.8975675675675676</c:v>
                </c:pt>
                <c:pt idx="20">
                  <c:v>-7.0110909090909095</c:v>
                </c:pt>
                <c:pt idx="21">
                  <c:v>-7.0037985257985254</c:v>
                </c:pt>
                <c:pt idx="22">
                  <c:v>-6.8072481572481571</c:v>
                </c:pt>
                <c:pt idx="23">
                  <c:v>-6.6847027027027028</c:v>
                </c:pt>
                <c:pt idx="24">
                  <c:v>-6.5896609336609346</c:v>
                </c:pt>
                <c:pt idx="25">
                  <c:v>-6.497552825552825</c:v>
                </c:pt>
                <c:pt idx="26">
                  <c:v>-6.3682997542997546</c:v>
                </c:pt>
                <c:pt idx="27">
                  <c:v>-6.2373955773955769</c:v>
                </c:pt>
                <c:pt idx="28">
                  <c:v>-6.1465307125307138</c:v>
                </c:pt>
                <c:pt idx="29">
                  <c:v>-6.0250663390663393</c:v>
                </c:pt>
                <c:pt idx="30">
                  <c:v>-5.9284520884520884</c:v>
                </c:pt>
                <c:pt idx="31">
                  <c:v>-5.8409631449631449</c:v>
                </c:pt>
                <c:pt idx="32">
                  <c:v>-5.7545700245700244</c:v>
                </c:pt>
                <c:pt idx="33">
                  <c:v>-5.6026683046683043</c:v>
                </c:pt>
                <c:pt idx="34">
                  <c:v>-5.5401130221130224</c:v>
                </c:pt>
                <c:pt idx="35">
                  <c:v>-5.4447321867321872</c:v>
                </c:pt>
                <c:pt idx="36">
                  <c:v>-5.3623341523341521</c:v>
                </c:pt>
                <c:pt idx="37">
                  <c:v>-5.2483980343980345</c:v>
                </c:pt>
                <c:pt idx="38">
                  <c:v>-5.1553857493857489</c:v>
                </c:pt>
                <c:pt idx="39">
                  <c:v>-5.0861670761670759</c:v>
                </c:pt>
                <c:pt idx="40">
                  <c:v>-4.9789975429975426</c:v>
                </c:pt>
                <c:pt idx="41">
                  <c:v>-4.9208992628992627</c:v>
                </c:pt>
                <c:pt idx="42">
                  <c:v>-4.8011965601965603</c:v>
                </c:pt>
                <c:pt idx="43">
                  <c:v>-4.6949773955773955</c:v>
                </c:pt>
                <c:pt idx="44">
                  <c:v>-4.5966334152334154</c:v>
                </c:pt>
                <c:pt idx="45">
                  <c:v>-4.4825567567567566</c:v>
                </c:pt>
                <c:pt idx="46">
                  <c:v>-4.3782668304668304</c:v>
                </c:pt>
                <c:pt idx="47">
                  <c:v>-4.2921184275184281</c:v>
                </c:pt>
                <c:pt idx="48">
                  <c:v>-4.1974398034398028</c:v>
                </c:pt>
                <c:pt idx="49">
                  <c:v>-4.1005164619164622</c:v>
                </c:pt>
                <c:pt idx="50">
                  <c:v>-3.9703410319410319</c:v>
                </c:pt>
                <c:pt idx="51">
                  <c:v>-3.8734339066339065</c:v>
                </c:pt>
                <c:pt idx="52">
                  <c:v>-3.7701793611793613</c:v>
                </c:pt>
                <c:pt idx="53">
                  <c:v>-3.6491253071253071</c:v>
                </c:pt>
                <c:pt idx="54">
                  <c:v>-3.5297503685503679</c:v>
                </c:pt>
                <c:pt idx="55">
                  <c:v>-3.4134019656019654</c:v>
                </c:pt>
                <c:pt idx="56">
                  <c:v>-3.2825469287469291</c:v>
                </c:pt>
                <c:pt idx="57">
                  <c:v>-3.146054054054054</c:v>
                </c:pt>
                <c:pt idx="58">
                  <c:v>-2.9951710073710074</c:v>
                </c:pt>
                <c:pt idx="59">
                  <c:v>-2.8426471744471744</c:v>
                </c:pt>
                <c:pt idx="60">
                  <c:v>-2.6440624078624078</c:v>
                </c:pt>
                <c:pt idx="61">
                  <c:v>-2.4384186732186732</c:v>
                </c:pt>
                <c:pt idx="62">
                  <c:v>-2.1854063882063883</c:v>
                </c:pt>
                <c:pt idx="63">
                  <c:v>-1.8400137592137593</c:v>
                </c:pt>
                <c:pt idx="64">
                  <c:v>-1.5095336609336609</c:v>
                </c:pt>
                <c:pt idx="65">
                  <c:v>-1.0466216216216218</c:v>
                </c:pt>
                <c:pt idx="66">
                  <c:v>-0.5371999999999999</c:v>
                </c:pt>
                <c:pt idx="67">
                  <c:v>0.17095778869778869</c:v>
                </c:pt>
                <c:pt idx="68">
                  <c:v>0.93914791154791155</c:v>
                </c:pt>
                <c:pt idx="69">
                  <c:v>1.953946437346437</c:v>
                </c:pt>
                <c:pt idx="70">
                  <c:v>3.1325931203931208</c:v>
                </c:pt>
                <c:pt idx="71">
                  <c:v>4.4719503685503685</c:v>
                </c:pt>
                <c:pt idx="72">
                  <c:v>6.0037149877149876</c:v>
                </c:pt>
                <c:pt idx="73">
                  <c:v>7.6116314496314494</c:v>
                </c:pt>
                <c:pt idx="74">
                  <c:v>9.3619164619164614</c:v>
                </c:pt>
                <c:pt idx="75">
                  <c:v>11.24165601965602</c:v>
                </c:pt>
                <c:pt idx="76">
                  <c:v>13.244697788697788</c:v>
                </c:pt>
                <c:pt idx="77">
                  <c:v>15.347312039312039</c:v>
                </c:pt>
                <c:pt idx="78">
                  <c:v>17.552963144963144</c:v>
                </c:pt>
                <c:pt idx="79">
                  <c:v>19.895002457002455</c:v>
                </c:pt>
                <c:pt idx="80">
                  <c:v>22.490574938574937</c:v>
                </c:pt>
                <c:pt idx="81">
                  <c:v>25.302717444717448</c:v>
                </c:pt>
                <c:pt idx="82">
                  <c:v>26.073990171990168</c:v>
                </c:pt>
                <c:pt idx="83">
                  <c:v>24.407277641277641</c:v>
                </c:pt>
                <c:pt idx="84">
                  <c:v>22.531754299754301</c:v>
                </c:pt>
                <c:pt idx="85">
                  <c:v>20.515351351351352</c:v>
                </c:pt>
                <c:pt idx="86">
                  <c:v>18.38607371007371</c:v>
                </c:pt>
                <c:pt idx="87">
                  <c:v>16.180727272727275</c:v>
                </c:pt>
                <c:pt idx="88">
                  <c:v>13.940132678132677</c:v>
                </c:pt>
                <c:pt idx="89">
                  <c:v>11.761631449631448</c:v>
                </c:pt>
                <c:pt idx="90">
                  <c:v>9.6573022113022109</c:v>
                </c:pt>
                <c:pt idx="91">
                  <c:v>7.6608353808353797</c:v>
                </c:pt>
                <c:pt idx="92">
                  <c:v>5.8194987714987718</c:v>
                </c:pt>
                <c:pt idx="93">
                  <c:v>4.0230226044226045</c:v>
                </c:pt>
                <c:pt idx="94">
                  <c:v>2.5910515970515973</c:v>
                </c:pt>
                <c:pt idx="95">
                  <c:v>1.2850063882063882</c:v>
                </c:pt>
                <c:pt idx="96">
                  <c:v>0.10763847665847665</c:v>
                </c:pt>
                <c:pt idx="97">
                  <c:v>-0.80732039312039316</c:v>
                </c:pt>
                <c:pt idx="98">
                  <c:v>-1.5111670761670761</c:v>
                </c:pt>
                <c:pt idx="99">
                  <c:v>-2.0861670761670763</c:v>
                </c:pt>
                <c:pt idx="100">
                  <c:v>-2.5534171990171992</c:v>
                </c:pt>
                <c:pt idx="101">
                  <c:v>-2.9052250614250612</c:v>
                </c:pt>
                <c:pt idx="102">
                  <c:v>-3.2121592137592136</c:v>
                </c:pt>
                <c:pt idx="103">
                  <c:v>-3.4345646191646191</c:v>
                </c:pt>
                <c:pt idx="104">
                  <c:v>-3.6379267813267817</c:v>
                </c:pt>
                <c:pt idx="105">
                  <c:v>-3.824114496314496</c:v>
                </c:pt>
                <c:pt idx="106">
                  <c:v>-3.9703366093366093</c:v>
                </c:pt>
                <c:pt idx="107">
                  <c:v>-4.10782800982801</c:v>
                </c:pt>
                <c:pt idx="108">
                  <c:v>-4.2582235872235872</c:v>
                </c:pt>
                <c:pt idx="109">
                  <c:v>-4.384385257985258</c:v>
                </c:pt>
                <c:pt idx="110">
                  <c:v>-4.4887675675675682</c:v>
                </c:pt>
                <c:pt idx="111">
                  <c:v>-4.6049002457002457</c:v>
                </c:pt>
                <c:pt idx="112">
                  <c:v>-4.7068157248157245</c:v>
                </c:pt>
                <c:pt idx="113">
                  <c:v>-4.8159759213759221</c:v>
                </c:pt>
                <c:pt idx="114">
                  <c:v>-4.9314889434889428</c:v>
                </c:pt>
                <c:pt idx="115">
                  <c:v>-5.0003046683046684</c:v>
                </c:pt>
                <c:pt idx="116">
                  <c:v>-5.0999803439803433</c:v>
                </c:pt>
                <c:pt idx="117">
                  <c:v>-5.2457444717444712</c:v>
                </c:pt>
                <c:pt idx="118">
                  <c:v>-5.2968648648648653</c:v>
                </c:pt>
                <c:pt idx="119">
                  <c:v>-5.3624914004914004</c:v>
                </c:pt>
                <c:pt idx="120">
                  <c:v>-5.438447174447175</c:v>
                </c:pt>
                <c:pt idx="121">
                  <c:v>-5.5294447174447168</c:v>
                </c:pt>
                <c:pt idx="122">
                  <c:v>-5.6236904176904181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edt zno'!$M$10:$M$11</c:f>
              <c:numCache>
                <c:formatCode>0.00E+00</c:formatCode>
                <c:ptCount val="2"/>
                <c:pt idx="0">
                  <c:v>3.235294629051947E-2</c:v>
                </c:pt>
                <c:pt idx="1">
                  <c:v>-3.235294629051947E-2</c:v>
                </c:pt>
              </c:numCache>
            </c:numRef>
          </c:xVal>
          <c:yVal>
            <c:numRef>
              <c:f>'pbscds edt zno'!$N$10:$N$11</c:f>
              <c:numCache>
                <c:formatCode>0.00</c:formatCode>
                <c:ptCount val="2"/>
                <c:pt idx="0">
                  <c:v>-5.3814987714987712</c:v>
                </c:pt>
                <c:pt idx="1">
                  <c:v>-5.3814987714987712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edt zno'!$M$10:$M$11</c:f>
              <c:numCache>
                <c:formatCode>0.00E+00</c:formatCode>
                <c:ptCount val="2"/>
                <c:pt idx="0">
                  <c:v>3.235294629051947E-2</c:v>
                </c:pt>
                <c:pt idx="1">
                  <c:v>-3.235294629051947E-2</c:v>
                </c:pt>
              </c:numCache>
            </c:numRef>
          </c:xVal>
          <c:yVal>
            <c:numRef>
              <c:f>'pbscds edt zno'!$O$10:$O$11</c:f>
              <c:numCache>
                <c:formatCode>0.00</c:formatCode>
                <c:ptCount val="2"/>
                <c:pt idx="0">
                  <c:v>-4.9208992628992627</c:v>
                </c:pt>
                <c:pt idx="1">
                  <c:v>-4.9208992628992627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edt zno'!$M$10:$M$11</c:f>
              <c:numCache>
                <c:formatCode>0.00E+00</c:formatCode>
                <c:ptCount val="2"/>
                <c:pt idx="0">
                  <c:v>3.235294629051947E-2</c:v>
                </c:pt>
                <c:pt idx="1">
                  <c:v>-3.235294629051947E-2</c:v>
                </c:pt>
              </c:numCache>
            </c:numRef>
          </c:xVal>
          <c:yVal>
            <c:numRef>
              <c:f>'pbscds edt zno'!$P$10:$P$11</c:f>
              <c:numCache>
                <c:formatCode>0.00</c:formatCode>
                <c:ptCount val="2"/>
                <c:pt idx="0">
                  <c:v>-5.6236904176904181</c:v>
                </c:pt>
                <c:pt idx="1">
                  <c:v>-5.6236904176904181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edt zno'!$M$13:$M$14</c:f>
              <c:numCache>
                <c:formatCode>General</c:formatCode>
                <c:ptCount val="2"/>
                <c:pt idx="0" formatCode="0.00">
                  <c:v>0.64396469997837069</c:v>
                </c:pt>
                <c:pt idx="1">
                  <c:v>0.64396469997837069</c:v>
                </c:pt>
              </c:numCache>
            </c:numRef>
          </c:xVal>
          <c:yVal>
            <c:numRef>
              <c:f>'pbscds edt zno'!$N$13:$N$14</c:f>
              <c:numCache>
                <c:formatCode>0.00</c:formatCode>
                <c:ptCount val="2"/>
                <c:pt idx="0">
                  <c:v>-0.37491269451269454</c:v>
                </c:pt>
                <c:pt idx="1">
                  <c:v>0.37491269451269454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edt zno'!$M$15:$M$16</c:f>
              <c:numCache>
                <c:formatCode>General</c:formatCode>
                <c:ptCount val="2"/>
                <c:pt idx="0" formatCode="0.00">
                  <c:v>0.64705892581038937</c:v>
                </c:pt>
                <c:pt idx="1">
                  <c:v>0.64705892581038937</c:v>
                </c:pt>
              </c:numCache>
            </c:numRef>
          </c:xVal>
          <c:yVal>
            <c:numRef>
              <c:f>'pbscds edt zno'!$N$15:$N$16</c:f>
              <c:numCache>
                <c:formatCode>0.00</c:formatCode>
                <c:ptCount val="2"/>
                <c:pt idx="0">
                  <c:v>-0.37491269451269454</c:v>
                </c:pt>
                <c:pt idx="1">
                  <c:v>0.37491269451269454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edt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0.45</c:v>
                </c:pt>
                <c:pt idx="2">
                  <c:v>0.45</c:v>
                </c:pt>
              </c:numCache>
            </c:numRef>
          </c:xVal>
          <c:yVal>
            <c:numRef>
              <c:f>'pbscds edt zno'!$N$18:$N$20</c:f>
              <c:numCache>
                <c:formatCode>General</c:formatCode>
                <c:ptCount val="3"/>
                <c:pt idx="0">
                  <c:v>-2.8426471744471744</c:v>
                </c:pt>
                <c:pt idx="1">
                  <c:v>-2.8426471744471744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edt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0.45</c:v>
                </c:pt>
                <c:pt idx="2">
                  <c:v>0.45</c:v>
                </c:pt>
              </c:numCache>
            </c:numRef>
          </c:xVal>
          <c:yVal>
            <c:numRef>
              <c:f>'pbscds edt zno'!$N$22:$N$24</c:f>
              <c:numCache>
                <c:formatCode>General</c:formatCode>
                <c:ptCount val="3"/>
                <c:pt idx="0">
                  <c:v>-3.6379267813267817</c:v>
                </c:pt>
                <c:pt idx="1">
                  <c:v>-3.6379267813267817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3445128"/>
        <c:axId val="383445520"/>
      </c:scatterChart>
      <c:valAx>
        <c:axId val="383445128"/>
        <c:scaling>
          <c:orientation val="minMax"/>
          <c:max val="0.71199999999999997"/>
          <c:min val="-6.4799999999999996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3445520"/>
        <c:crossesAt val="0"/>
        <c:crossBetween val="midCat"/>
      </c:valAx>
      <c:valAx>
        <c:axId val="383445520"/>
        <c:scaling>
          <c:orientation val="minMax"/>
          <c:max val="0.56299999999999994"/>
          <c:min val="-6.19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344512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edt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edt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edt zno'!$K$10:$K$410</c:f>
              <c:numCache>
                <c:formatCode>General</c:formatCode>
                <c:ptCount val="401"/>
                <c:pt idx="0">
                  <c:v>-5.3814987714987712</c:v>
                </c:pt>
                <c:pt idx="1">
                  <c:v>-5.3804766584766588</c:v>
                </c:pt>
                <c:pt idx="2">
                  <c:v>-5.4625601965601964</c:v>
                </c:pt>
                <c:pt idx="3">
                  <c:v>-5.5365847665847658</c:v>
                </c:pt>
                <c:pt idx="4">
                  <c:v>-5.6220442260442258</c:v>
                </c:pt>
                <c:pt idx="5">
                  <c:v>-5.7186633906633908</c:v>
                </c:pt>
                <c:pt idx="6">
                  <c:v>-5.8149484029484029</c:v>
                </c:pt>
                <c:pt idx="7">
                  <c:v>-5.8820245700245692</c:v>
                </c:pt>
                <c:pt idx="8">
                  <c:v>-5.9797592137592135</c:v>
                </c:pt>
                <c:pt idx="9">
                  <c:v>-6.0611646191646189</c:v>
                </c:pt>
                <c:pt idx="10">
                  <c:v>-6.1540982800982809</c:v>
                </c:pt>
                <c:pt idx="11">
                  <c:v>-6.2193562653562653</c:v>
                </c:pt>
                <c:pt idx="12">
                  <c:v>-6.3188845208845201</c:v>
                </c:pt>
                <c:pt idx="13">
                  <c:v>-6.3977248157248168</c:v>
                </c:pt>
                <c:pt idx="14">
                  <c:v>-6.4843243243243238</c:v>
                </c:pt>
                <c:pt idx="15">
                  <c:v>-6.5598132678132668</c:v>
                </c:pt>
                <c:pt idx="16">
                  <c:v>-6.6486093366093373</c:v>
                </c:pt>
                <c:pt idx="17">
                  <c:v>-6.7422702702702706</c:v>
                </c:pt>
                <c:pt idx="18">
                  <c:v>-6.8117297297297288</c:v>
                </c:pt>
                <c:pt idx="19">
                  <c:v>-6.8975675675675676</c:v>
                </c:pt>
                <c:pt idx="20">
                  <c:v>-7.0110909090909095</c:v>
                </c:pt>
                <c:pt idx="21">
                  <c:v>-7.0037985257985254</c:v>
                </c:pt>
                <c:pt idx="22">
                  <c:v>-6.8072481572481571</c:v>
                </c:pt>
                <c:pt idx="23">
                  <c:v>-6.6847027027027028</c:v>
                </c:pt>
                <c:pt idx="24">
                  <c:v>-6.5896609336609346</c:v>
                </c:pt>
                <c:pt idx="25">
                  <c:v>-6.497552825552825</c:v>
                </c:pt>
                <c:pt idx="26">
                  <c:v>-6.3682997542997546</c:v>
                </c:pt>
                <c:pt idx="27">
                  <c:v>-6.2373955773955769</c:v>
                </c:pt>
                <c:pt idx="28">
                  <c:v>-6.1465307125307138</c:v>
                </c:pt>
                <c:pt idx="29">
                  <c:v>-6.0250663390663393</c:v>
                </c:pt>
                <c:pt idx="30">
                  <c:v>-5.9284520884520884</c:v>
                </c:pt>
                <c:pt idx="31">
                  <c:v>-5.8409631449631449</c:v>
                </c:pt>
                <c:pt idx="32">
                  <c:v>-5.7545700245700244</c:v>
                </c:pt>
                <c:pt idx="33">
                  <c:v>-5.6026683046683043</c:v>
                </c:pt>
                <c:pt idx="34">
                  <c:v>-5.5401130221130224</c:v>
                </c:pt>
                <c:pt idx="35">
                  <c:v>-5.4447321867321872</c:v>
                </c:pt>
                <c:pt idx="36">
                  <c:v>-5.3623341523341521</c:v>
                </c:pt>
                <c:pt idx="37">
                  <c:v>-5.2483980343980345</c:v>
                </c:pt>
                <c:pt idx="38">
                  <c:v>-5.1553857493857489</c:v>
                </c:pt>
                <c:pt idx="39">
                  <c:v>-5.0861670761670759</c:v>
                </c:pt>
                <c:pt idx="40">
                  <c:v>-4.9789975429975426</c:v>
                </c:pt>
                <c:pt idx="41">
                  <c:v>-4.9208992628992627</c:v>
                </c:pt>
                <c:pt idx="42">
                  <c:v>-4.8011965601965603</c:v>
                </c:pt>
                <c:pt idx="43">
                  <c:v>-4.6949773955773955</c:v>
                </c:pt>
                <c:pt idx="44">
                  <c:v>-4.5966334152334154</c:v>
                </c:pt>
                <c:pt idx="45">
                  <c:v>-4.4825567567567566</c:v>
                </c:pt>
                <c:pt idx="46">
                  <c:v>-4.3782668304668304</c:v>
                </c:pt>
                <c:pt idx="47">
                  <c:v>-4.2921184275184281</c:v>
                </c:pt>
                <c:pt idx="48">
                  <c:v>-4.1974398034398028</c:v>
                </c:pt>
                <c:pt idx="49">
                  <c:v>-4.1005164619164622</c:v>
                </c:pt>
                <c:pt idx="50">
                  <c:v>-3.9703410319410319</c:v>
                </c:pt>
                <c:pt idx="51">
                  <c:v>-3.8734339066339065</c:v>
                </c:pt>
                <c:pt idx="52">
                  <c:v>-3.7701793611793613</c:v>
                </c:pt>
                <c:pt idx="53">
                  <c:v>-3.6491253071253071</c:v>
                </c:pt>
                <c:pt idx="54">
                  <c:v>-3.5297503685503679</c:v>
                </c:pt>
                <c:pt idx="55">
                  <c:v>-3.4134019656019654</c:v>
                </c:pt>
                <c:pt idx="56">
                  <c:v>-3.2825469287469291</c:v>
                </c:pt>
                <c:pt idx="57">
                  <c:v>-3.146054054054054</c:v>
                </c:pt>
                <c:pt idx="58">
                  <c:v>-2.9951710073710074</c:v>
                </c:pt>
                <c:pt idx="59">
                  <c:v>-2.8426471744471744</c:v>
                </c:pt>
                <c:pt idx="60">
                  <c:v>-2.6440624078624078</c:v>
                </c:pt>
                <c:pt idx="61">
                  <c:v>-2.4384186732186732</c:v>
                </c:pt>
                <c:pt idx="62">
                  <c:v>-2.1854063882063883</c:v>
                </c:pt>
                <c:pt idx="63">
                  <c:v>-1.8400137592137593</c:v>
                </c:pt>
                <c:pt idx="64">
                  <c:v>-1.5095336609336609</c:v>
                </c:pt>
                <c:pt idx="65">
                  <c:v>-1.0466216216216218</c:v>
                </c:pt>
                <c:pt idx="66">
                  <c:v>-0.5371999999999999</c:v>
                </c:pt>
                <c:pt idx="67">
                  <c:v>0.17095778869778869</c:v>
                </c:pt>
                <c:pt idx="68">
                  <c:v>0.93914791154791155</c:v>
                </c:pt>
                <c:pt idx="69">
                  <c:v>1.953946437346437</c:v>
                </c:pt>
                <c:pt idx="70">
                  <c:v>3.1325931203931208</c:v>
                </c:pt>
                <c:pt idx="71">
                  <c:v>4.4719503685503685</c:v>
                </c:pt>
                <c:pt idx="72">
                  <c:v>6.0037149877149876</c:v>
                </c:pt>
                <c:pt idx="73">
                  <c:v>7.6116314496314494</c:v>
                </c:pt>
                <c:pt idx="74">
                  <c:v>9.3619164619164614</c:v>
                </c:pt>
                <c:pt idx="75">
                  <c:v>11.24165601965602</c:v>
                </c:pt>
                <c:pt idx="76">
                  <c:v>13.244697788697788</c:v>
                </c:pt>
                <c:pt idx="77">
                  <c:v>15.347312039312039</c:v>
                </c:pt>
                <c:pt idx="78">
                  <c:v>17.552963144963144</c:v>
                </c:pt>
                <c:pt idx="79">
                  <c:v>19.895002457002455</c:v>
                </c:pt>
                <c:pt idx="80">
                  <c:v>22.490574938574937</c:v>
                </c:pt>
                <c:pt idx="81">
                  <c:v>25.302717444717448</c:v>
                </c:pt>
                <c:pt idx="82">
                  <c:v>26.073990171990168</c:v>
                </c:pt>
                <c:pt idx="83">
                  <c:v>24.407277641277641</c:v>
                </c:pt>
                <c:pt idx="84">
                  <c:v>22.531754299754301</c:v>
                </c:pt>
                <c:pt idx="85">
                  <c:v>20.515351351351352</c:v>
                </c:pt>
                <c:pt idx="86">
                  <c:v>18.38607371007371</c:v>
                </c:pt>
                <c:pt idx="87">
                  <c:v>16.180727272727275</c:v>
                </c:pt>
                <c:pt idx="88">
                  <c:v>13.940132678132677</c:v>
                </c:pt>
                <c:pt idx="89">
                  <c:v>11.761631449631448</c:v>
                </c:pt>
                <c:pt idx="90">
                  <c:v>9.6573022113022109</c:v>
                </c:pt>
                <c:pt idx="91">
                  <c:v>7.6608353808353797</c:v>
                </c:pt>
                <c:pt idx="92">
                  <c:v>5.8194987714987718</c:v>
                </c:pt>
                <c:pt idx="93">
                  <c:v>4.0230226044226045</c:v>
                </c:pt>
                <c:pt idx="94">
                  <c:v>2.5910515970515973</c:v>
                </c:pt>
                <c:pt idx="95">
                  <c:v>1.2850063882063882</c:v>
                </c:pt>
                <c:pt idx="96">
                  <c:v>0.10763847665847665</c:v>
                </c:pt>
                <c:pt idx="97">
                  <c:v>-0.80732039312039316</c:v>
                </c:pt>
                <c:pt idx="98">
                  <c:v>-1.5111670761670761</c:v>
                </c:pt>
                <c:pt idx="99">
                  <c:v>-2.0861670761670763</c:v>
                </c:pt>
                <c:pt idx="100">
                  <c:v>-2.5534171990171992</c:v>
                </c:pt>
                <c:pt idx="101">
                  <c:v>-2.9052250614250612</c:v>
                </c:pt>
                <c:pt idx="102">
                  <c:v>-3.2121592137592136</c:v>
                </c:pt>
                <c:pt idx="103">
                  <c:v>-3.4345646191646191</c:v>
                </c:pt>
                <c:pt idx="104">
                  <c:v>-3.6379267813267817</c:v>
                </c:pt>
                <c:pt idx="105">
                  <c:v>-3.824114496314496</c:v>
                </c:pt>
                <c:pt idx="106">
                  <c:v>-3.9703366093366093</c:v>
                </c:pt>
                <c:pt idx="107">
                  <c:v>-4.10782800982801</c:v>
                </c:pt>
                <c:pt idx="108">
                  <c:v>-4.2582235872235872</c:v>
                </c:pt>
                <c:pt idx="109">
                  <c:v>-4.384385257985258</c:v>
                </c:pt>
                <c:pt idx="110">
                  <c:v>-4.4887675675675682</c:v>
                </c:pt>
                <c:pt idx="111">
                  <c:v>-4.6049002457002457</c:v>
                </c:pt>
                <c:pt idx="112">
                  <c:v>-4.7068157248157245</c:v>
                </c:pt>
                <c:pt idx="113">
                  <c:v>-4.8159759213759221</c:v>
                </c:pt>
                <c:pt idx="114">
                  <c:v>-4.9314889434889428</c:v>
                </c:pt>
                <c:pt idx="115">
                  <c:v>-5.0003046683046684</c:v>
                </c:pt>
                <c:pt idx="116">
                  <c:v>-5.0999803439803433</c:v>
                </c:pt>
                <c:pt idx="117">
                  <c:v>-5.2457444717444712</c:v>
                </c:pt>
                <c:pt idx="118">
                  <c:v>-5.2968648648648653</c:v>
                </c:pt>
                <c:pt idx="119">
                  <c:v>-5.3624914004914004</c:v>
                </c:pt>
                <c:pt idx="120">
                  <c:v>-5.438447174447175</c:v>
                </c:pt>
                <c:pt idx="121">
                  <c:v>-5.5294447174447168</c:v>
                </c:pt>
                <c:pt idx="122">
                  <c:v>-5.6236904176904181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3443560"/>
        <c:axId val="383444344"/>
      </c:scatterChart>
      <c:valAx>
        <c:axId val="383443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3444344"/>
        <c:crossesAt val="0"/>
        <c:crossBetween val="midCat"/>
      </c:valAx>
      <c:valAx>
        <c:axId val="3834443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344356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Br zno2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Br zno2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Br zno2'!$A$10:$A$410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Br zno2'!$K$10:$K$410</c:f>
              <c:numCache>
                <c:formatCode>General</c:formatCode>
                <c:ptCount val="401"/>
                <c:pt idx="0">
                  <c:v>-34.240658476658474</c:v>
                </c:pt>
                <c:pt idx="1">
                  <c:v>-35.146653562653562</c:v>
                </c:pt>
                <c:pt idx="2">
                  <c:v>-36.058604422604425</c:v>
                </c:pt>
                <c:pt idx="3">
                  <c:v>-37.058275184275189</c:v>
                </c:pt>
                <c:pt idx="4">
                  <c:v>-37.896014742014742</c:v>
                </c:pt>
                <c:pt idx="5">
                  <c:v>-38.896894348894349</c:v>
                </c:pt>
                <c:pt idx="6">
                  <c:v>-39.933936117936121</c:v>
                </c:pt>
                <c:pt idx="7">
                  <c:v>-40.552658476658472</c:v>
                </c:pt>
                <c:pt idx="8">
                  <c:v>-41.321429975429979</c:v>
                </c:pt>
                <c:pt idx="9">
                  <c:v>-42.081597051597051</c:v>
                </c:pt>
                <c:pt idx="10">
                  <c:v>-43.16917936117936</c:v>
                </c:pt>
                <c:pt idx="11">
                  <c:v>-43.785773955773955</c:v>
                </c:pt>
                <c:pt idx="12">
                  <c:v>-44.573218673218676</c:v>
                </c:pt>
                <c:pt idx="13">
                  <c:v>-45.08731695331695</c:v>
                </c:pt>
                <c:pt idx="14">
                  <c:v>-46.038486486486484</c:v>
                </c:pt>
                <c:pt idx="15">
                  <c:v>-46.681184275184279</c:v>
                </c:pt>
                <c:pt idx="16">
                  <c:v>-47.372324324324325</c:v>
                </c:pt>
                <c:pt idx="17">
                  <c:v>-48.355051597051599</c:v>
                </c:pt>
                <c:pt idx="18">
                  <c:v>-48.786835380835385</c:v>
                </c:pt>
                <c:pt idx="19">
                  <c:v>-49.439901719901719</c:v>
                </c:pt>
                <c:pt idx="20">
                  <c:v>-50.108746928746932</c:v>
                </c:pt>
                <c:pt idx="21">
                  <c:v>-50.332285012285013</c:v>
                </c:pt>
                <c:pt idx="22">
                  <c:v>-49.654742014742006</c:v>
                </c:pt>
                <c:pt idx="23">
                  <c:v>-48.863769041769046</c:v>
                </c:pt>
                <c:pt idx="24">
                  <c:v>-47.986363636363642</c:v>
                </c:pt>
                <c:pt idx="25">
                  <c:v>-47.574855036855041</c:v>
                </c:pt>
                <c:pt idx="26">
                  <c:v>-47.017503685503691</c:v>
                </c:pt>
                <c:pt idx="27">
                  <c:v>-46.347921375921374</c:v>
                </c:pt>
                <c:pt idx="28">
                  <c:v>-45.316520884520884</c:v>
                </c:pt>
                <c:pt idx="29">
                  <c:v>-44.489793611793608</c:v>
                </c:pt>
                <c:pt idx="30">
                  <c:v>-43.739425061425059</c:v>
                </c:pt>
                <c:pt idx="31">
                  <c:v>-43.001149877149878</c:v>
                </c:pt>
                <c:pt idx="32">
                  <c:v>-42.109179361179365</c:v>
                </c:pt>
                <c:pt idx="33">
                  <c:v>-41.190211302211303</c:v>
                </c:pt>
                <c:pt idx="34">
                  <c:v>-40.371533169533166</c:v>
                </c:pt>
                <c:pt idx="35">
                  <c:v>-39.632343980343975</c:v>
                </c:pt>
                <c:pt idx="36">
                  <c:v>-38.86862407862408</c:v>
                </c:pt>
                <c:pt idx="37">
                  <c:v>-37.807533169533166</c:v>
                </c:pt>
                <c:pt idx="38">
                  <c:v>-36.746388206388211</c:v>
                </c:pt>
                <c:pt idx="39">
                  <c:v>-35.744265356265359</c:v>
                </c:pt>
                <c:pt idx="40">
                  <c:v>-34.819238329238331</c:v>
                </c:pt>
                <c:pt idx="41">
                  <c:v>-33.940407862407859</c:v>
                </c:pt>
                <c:pt idx="42">
                  <c:v>-32.651916461916457</c:v>
                </c:pt>
                <c:pt idx="43">
                  <c:v>-31.44025552825553</c:v>
                </c:pt>
                <c:pt idx="44">
                  <c:v>-30.522167076167076</c:v>
                </c:pt>
                <c:pt idx="45">
                  <c:v>-29.418063882063883</c:v>
                </c:pt>
                <c:pt idx="46">
                  <c:v>-28.270103194103189</c:v>
                </c:pt>
                <c:pt idx="47">
                  <c:v>-26.944427518427521</c:v>
                </c:pt>
                <c:pt idx="48">
                  <c:v>-25.710864864864863</c:v>
                </c:pt>
                <c:pt idx="49">
                  <c:v>-24.444108108108107</c:v>
                </c:pt>
                <c:pt idx="50">
                  <c:v>-23.153542997542999</c:v>
                </c:pt>
                <c:pt idx="51">
                  <c:v>-21.729538083538081</c:v>
                </c:pt>
                <c:pt idx="52">
                  <c:v>-20.350511056511056</c:v>
                </c:pt>
                <c:pt idx="53">
                  <c:v>-18.887793611793612</c:v>
                </c:pt>
                <c:pt idx="54">
                  <c:v>-17.253415233415232</c:v>
                </c:pt>
                <c:pt idx="55">
                  <c:v>-15.647990171990173</c:v>
                </c:pt>
                <c:pt idx="56">
                  <c:v>-13.984889434889435</c:v>
                </c:pt>
                <c:pt idx="57">
                  <c:v>-12.196211302211301</c:v>
                </c:pt>
                <c:pt idx="58">
                  <c:v>-10.345203931203931</c:v>
                </c:pt>
                <c:pt idx="59">
                  <c:v>-8.3052334152334151</c:v>
                </c:pt>
                <c:pt idx="60">
                  <c:v>-6.2189975429975428</c:v>
                </c:pt>
                <c:pt idx="61">
                  <c:v>-4.0752786240786243</c:v>
                </c:pt>
                <c:pt idx="62">
                  <c:v>-1.7537818181818181</c:v>
                </c:pt>
                <c:pt idx="63">
                  <c:v>0.63004029484029489</c:v>
                </c:pt>
                <c:pt idx="64">
                  <c:v>3.121331203931204</c:v>
                </c:pt>
                <c:pt idx="65">
                  <c:v>5.6966584766584765</c:v>
                </c:pt>
                <c:pt idx="66">
                  <c:v>8.3241179361179363</c:v>
                </c:pt>
                <c:pt idx="67">
                  <c:v>11.021803439803438</c:v>
                </c:pt>
                <c:pt idx="68">
                  <c:v>13.775331695331694</c:v>
                </c:pt>
                <c:pt idx="69">
                  <c:v>16.567356265356263</c:v>
                </c:pt>
                <c:pt idx="70">
                  <c:v>19.421282555282556</c:v>
                </c:pt>
                <c:pt idx="71">
                  <c:v>22.289479115479118</c:v>
                </c:pt>
                <c:pt idx="72">
                  <c:v>25.256491400491395</c:v>
                </c:pt>
                <c:pt idx="73">
                  <c:v>28.234285012285014</c:v>
                </c:pt>
                <c:pt idx="74">
                  <c:v>31.255321867321868</c:v>
                </c:pt>
                <c:pt idx="75">
                  <c:v>34.349867321867322</c:v>
                </c:pt>
                <c:pt idx="76">
                  <c:v>37.533405405405411</c:v>
                </c:pt>
                <c:pt idx="77">
                  <c:v>40.746009828009825</c:v>
                </c:pt>
                <c:pt idx="78">
                  <c:v>44.004535626535628</c:v>
                </c:pt>
                <c:pt idx="79">
                  <c:v>47.276358722358722</c:v>
                </c:pt>
                <c:pt idx="80">
                  <c:v>50.768550368550379</c:v>
                </c:pt>
                <c:pt idx="81">
                  <c:v>54.398869778869788</c:v>
                </c:pt>
                <c:pt idx="82">
                  <c:v>54.517592137592132</c:v>
                </c:pt>
                <c:pt idx="83">
                  <c:v>51.25562653562654</c:v>
                </c:pt>
                <c:pt idx="84">
                  <c:v>48.039287469287466</c:v>
                </c:pt>
                <c:pt idx="85">
                  <c:v>44.864589680589681</c:v>
                </c:pt>
                <c:pt idx="86">
                  <c:v>41.6503144963145</c:v>
                </c:pt>
                <c:pt idx="87">
                  <c:v>38.469926289926292</c:v>
                </c:pt>
                <c:pt idx="88">
                  <c:v>35.295803439803436</c:v>
                </c:pt>
                <c:pt idx="89">
                  <c:v>32.182904176904174</c:v>
                </c:pt>
                <c:pt idx="90">
                  <c:v>29.097798525798527</c:v>
                </c:pt>
                <c:pt idx="91">
                  <c:v>26.003287469287468</c:v>
                </c:pt>
                <c:pt idx="92">
                  <c:v>22.985538083538085</c:v>
                </c:pt>
                <c:pt idx="93">
                  <c:v>19.963710073710075</c:v>
                </c:pt>
                <c:pt idx="94">
                  <c:v>16.993724815724818</c:v>
                </c:pt>
                <c:pt idx="95">
                  <c:v>14.059321867321865</c:v>
                </c:pt>
                <c:pt idx="96">
                  <c:v>11.174083538083538</c:v>
                </c:pt>
                <c:pt idx="97">
                  <c:v>8.3298132678132681</c:v>
                </c:pt>
                <c:pt idx="98">
                  <c:v>5.5349041769041776</c:v>
                </c:pt>
                <c:pt idx="99">
                  <c:v>2.8570088452088451</c:v>
                </c:pt>
                <c:pt idx="100">
                  <c:v>0.22181169533169531</c:v>
                </c:pt>
                <c:pt idx="101">
                  <c:v>-2.3300432432432432</c:v>
                </c:pt>
                <c:pt idx="102">
                  <c:v>-4.6930815724815726</c:v>
                </c:pt>
                <c:pt idx="103">
                  <c:v>-6.9579754299754297</c:v>
                </c:pt>
                <c:pt idx="104">
                  <c:v>-9.0898083538083529</c:v>
                </c:pt>
                <c:pt idx="105">
                  <c:v>-11.00716461916462</c:v>
                </c:pt>
                <c:pt idx="106">
                  <c:v>-12.98918918918919</c:v>
                </c:pt>
                <c:pt idx="107">
                  <c:v>-14.662594594594593</c:v>
                </c:pt>
                <c:pt idx="108">
                  <c:v>-16.333852579852579</c:v>
                </c:pt>
                <c:pt idx="109">
                  <c:v>-18.002894348894348</c:v>
                </c:pt>
                <c:pt idx="110">
                  <c:v>-19.525017199017196</c:v>
                </c:pt>
                <c:pt idx="111">
                  <c:v>-20.981798525798528</c:v>
                </c:pt>
                <c:pt idx="112">
                  <c:v>-22.207277641277642</c:v>
                </c:pt>
                <c:pt idx="113">
                  <c:v>-23.727660933660935</c:v>
                </c:pt>
                <c:pt idx="114">
                  <c:v>-24.913734643734646</c:v>
                </c:pt>
                <c:pt idx="115">
                  <c:v>-26.179429975429976</c:v>
                </c:pt>
                <c:pt idx="116">
                  <c:v>-27.564673218673217</c:v>
                </c:pt>
                <c:pt idx="117">
                  <c:v>-28.734098280098276</c:v>
                </c:pt>
                <c:pt idx="118">
                  <c:v>-29.945995085995083</c:v>
                </c:pt>
                <c:pt idx="119">
                  <c:v>-31.024088452088453</c:v>
                </c:pt>
                <c:pt idx="120">
                  <c:v>-32.042673218673215</c:v>
                </c:pt>
                <c:pt idx="121">
                  <c:v>-33.047253071253074</c:v>
                </c:pt>
                <c:pt idx="122">
                  <c:v>-34.148791154791155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Br zno2'!$M$10:$M$11</c:f>
              <c:numCache>
                <c:formatCode>0.00E+00</c:formatCode>
                <c:ptCount val="2"/>
                <c:pt idx="0">
                  <c:v>2.7391347813320671E-2</c:v>
                </c:pt>
                <c:pt idx="1">
                  <c:v>-2.7391347813320671E-2</c:v>
                </c:pt>
              </c:numCache>
            </c:numRef>
          </c:xVal>
          <c:yVal>
            <c:numRef>
              <c:f>'pbscds Br zno2'!$N$10:$N$11</c:f>
              <c:numCache>
                <c:formatCode>0.00</c:formatCode>
                <c:ptCount val="2"/>
                <c:pt idx="0">
                  <c:v>-34.240658476658474</c:v>
                </c:pt>
                <c:pt idx="1">
                  <c:v>-34.240658476658474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Br zno2'!$M$10:$M$11</c:f>
              <c:numCache>
                <c:formatCode>0.00E+00</c:formatCode>
                <c:ptCount val="2"/>
                <c:pt idx="0">
                  <c:v>2.7391347813320671E-2</c:v>
                </c:pt>
                <c:pt idx="1">
                  <c:v>-2.7391347813320671E-2</c:v>
                </c:pt>
              </c:numCache>
            </c:numRef>
          </c:xVal>
          <c:yVal>
            <c:numRef>
              <c:f>'pbscds Br zno2'!$O$10:$O$11</c:f>
              <c:numCache>
                <c:formatCode>0.00</c:formatCode>
                <c:ptCount val="2"/>
                <c:pt idx="0">
                  <c:v>-33.940407862407859</c:v>
                </c:pt>
                <c:pt idx="1">
                  <c:v>-33.940407862407859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zno2'!$M$10:$M$11</c:f>
              <c:numCache>
                <c:formatCode>0.00E+00</c:formatCode>
                <c:ptCount val="2"/>
                <c:pt idx="0">
                  <c:v>2.7391347813320671E-2</c:v>
                </c:pt>
                <c:pt idx="1">
                  <c:v>-2.7391347813320671E-2</c:v>
                </c:pt>
              </c:numCache>
            </c:numRef>
          </c:xVal>
          <c:yVal>
            <c:numRef>
              <c:f>'pbscds Br zno2'!$P$10:$P$11</c:f>
              <c:numCache>
                <c:formatCode>0.00</c:formatCode>
                <c:ptCount val="2"/>
                <c:pt idx="0">
                  <c:v>-34.148791154791155</c:v>
                </c:pt>
                <c:pt idx="1">
                  <c:v>-34.148791154791155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Br zno2'!$M$13:$M$14</c:f>
              <c:numCache>
                <c:formatCode>General</c:formatCode>
                <c:ptCount val="2"/>
                <c:pt idx="0" formatCode="0.00">
                  <c:v>0.54339254079196431</c:v>
                </c:pt>
                <c:pt idx="1">
                  <c:v>0.54339254079196431</c:v>
                </c:pt>
              </c:numCache>
            </c:numRef>
          </c:xVal>
          <c:yVal>
            <c:numRef>
              <c:f>'pbscds Br zno2'!$N$13:$N$14</c:f>
              <c:numCache>
                <c:formatCode>0.00</c:formatCode>
                <c:ptCount val="2"/>
                <c:pt idx="0">
                  <c:v>-2.2827105651105648</c:v>
                </c:pt>
                <c:pt idx="1">
                  <c:v>2.2827105651105648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zno2'!$M$15:$M$16</c:f>
              <c:numCache>
                <c:formatCode>General</c:formatCode>
                <c:ptCount val="2"/>
                <c:pt idx="0" formatCode="0.00">
                  <c:v>0.54782695626641342</c:v>
                </c:pt>
                <c:pt idx="1">
                  <c:v>0.54782695626641342</c:v>
                </c:pt>
              </c:numCache>
            </c:numRef>
          </c:xVal>
          <c:yVal>
            <c:numRef>
              <c:f>'pbscds Br zno2'!$N$15:$N$16</c:f>
              <c:numCache>
                <c:formatCode>0.00</c:formatCode>
                <c:ptCount val="2"/>
                <c:pt idx="0">
                  <c:v>-2.2827105651105648</c:v>
                </c:pt>
                <c:pt idx="1">
                  <c:v>2.2827105651105648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Br zno2'!$M$18:$M$20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 Br zno2'!$N$18:$N$20</c:f>
              <c:numCache>
                <c:formatCode>General</c:formatCode>
                <c:ptCount val="3"/>
                <c:pt idx="0">
                  <c:v>-18.887793611793612</c:v>
                </c:pt>
                <c:pt idx="1">
                  <c:v>-18.887793611793612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zno2'!$M$22:$M$24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 Br zno2'!$N$22:$N$24</c:f>
              <c:numCache>
                <c:formatCode>General</c:formatCode>
                <c:ptCount val="3"/>
                <c:pt idx="0">
                  <c:v>-19.525017199017196</c:v>
                </c:pt>
                <c:pt idx="1">
                  <c:v>-19.525017199017196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1371912"/>
        <c:axId val="381372696"/>
      </c:scatterChart>
      <c:valAx>
        <c:axId val="381371912"/>
        <c:scaling>
          <c:orientation val="minMax"/>
          <c:max val="0.60299999999999998"/>
          <c:min val="-5.4800000000000001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372696"/>
        <c:crossesAt val="0"/>
        <c:crossBetween val="midCat"/>
      </c:valAx>
      <c:valAx>
        <c:axId val="381372696"/>
        <c:scaling>
          <c:orientation val="minMax"/>
          <c:max val="3.43"/>
          <c:min val="-37.70000000000000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37191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Br zno2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Br zno2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Br zno2'!$A$10:$A$410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Br zno2'!$K$10:$K$410</c:f>
              <c:numCache>
                <c:formatCode>General</c:formatCode>
                <c:ptCount val="401"/>
                <c:pt idx="0">
                  <c:v>-34.240658476658474</c:v>
                </c:pt>
                <c:pt idx="1">
                  <c:v>-35.146653562653562</c:v>
                </c:pt>
                <c:pt idx="2">
                  <c:v>-36.058604422604425</c:v>
                </c:pt>
                <c:pt idx="3">
                  <c:v>-37.058275184275189</c:v>
                </c:pt>
                <c:pt idx="4">
                  <c:v>-37.896014742014742</c:v>
                </c:pt>
                <c:pt idx="5">
                  <c:v>-38.896894348894349</c:v>
                </c:pt>
                <c:pt idx="6">
                  <c:v>-39.933936117936121</c:v>
                </c:pt>
                <c:pt idx="7">
                  <c:v>-40.552658476658472</c:v>
                </c:pt>
                <c:pt idx="8">
                  <c:v>-41.321429975429979</c:v>
                </c:pt>
                <c:pt idx="9">
                  <c:v>-42.081597051597051</c:v>
                </c:pt>
                <c:pt idx="10">
                  <c:v>-43.16917936117936</c:v>
                </c:pt>
                <c:pt idx="11">
                  <c:v>-43.785773955773955</c:v>
                </c:pt>
                <c:pt idx="12">
                  <c:v>-44.573218673218676</c:v>
                </c:pt>
                <c:pt idx="13">
                  <c:v>-45.08731695331695</c:v>
                </c:pt>
                <c:pt idx="14">
                  <c:v>-46.038486486486484</c:v>
                </c:pt>
                <c:pt idx="15">
                  <c:v>-46.681184275184279</c:v>
                </c:pt>
                <c:pt idx="16">
                  <c:v>-47.372324324324325</c:v>
                </c:pt>
                <c:pt idx="17">
                  <c:v>-48.355051597051599</c:v>
                </c:pt>
                <c:pt idx="18">
                  <c:v>-48.786835380835385</c:v>
                </c:pt>
                <c:pt idx="19">
                  <c:v>-49.439901719901719</c:v>
                </c:pt>
                <c:pt idx="20">
                  <c:v>-50.108746928746932</c:v>
                </c:pt>
                <c:pt idx="21">
                  <c:v>-50.332285012285013</c:v>
                </c:pt>
                <c:pt idx="22">
                  <c:v>-49.654742014742006</c:v>
                </c:pt>
                <c:pt idx="23">
                  <c:v>-48.863769041769046</c:v>
                </c:pt>
                <c:pt idx="24">
                  <c:v>-47.986363636363642</c:v>
                </c:pt>
                <c:pt idx="25">
                  <c:v>-47.574855036855041</c:v>
                </c:pt>
                <c:pt idx="26">
                  <c:v>-47.017503685503691</c:v>
                </c:pt>
                <c:pt idx="27">
                  <c:v>-46.347921375921374</c:v>
                </c:pt>
                <c:pt idx="28">
                  <c:v>-45.316520884520884</c:v>
                </c:pt>
                <c:pt idx="29">
                  <c:v>-44.489793611793608</c:v>
                </c:pt>
                <c:pt idx="30">
                  <c:v>-43.739425061425059</c:v>
                </c:pt>
                <c:pt idx="31">
                  <c:v>-43.001149877149878</c:v>
                </c:pt>
                <c:pt idx="32">
                  <c:v>-42.109179361179365</c:v>
                </c:pt>
                <c:pt idx="33">
                  <c:v>-41.190211302211303</c:v>
                </c:pt>
                <c:pt idx="34">
                  <c:v>-40.371533169533166</c:v>
                </c:pt>
                <c:pt idx="35">
                  <c:v>-39.632343980343975</c:v>
                </c:pt>
                <c:pt idx="36">
                  <c:v>-38.86862407862408</c:v>
                </c:pt>
                <c:pt idx="37">
                  <c:v>-37.807533169533166</c:v>
                </c:pt>
                <c:pt idx="38">
                  <c:v>-36.746388206388211</c:v>
                </c:pt>
                <c:pt idx="39">
                  <c:v>-35.744265356265359</c:v>
                </c:pt>
                <c:pt idx="40">
                  <c:v>-34.819238329238331</c:v>
                </c:pt>
                <c:pt idx="41">
                  <c:v>-33.940407862407859</c:v>
                </c:pt>
                <c:pt idx="42">
                  <c:v>-32.651916461916457</c:v>
                </c:pt>
                <c:pt idx="43">
                  <c:v>-31.44025552825553</c:v>
                </c:pt>
                <c:pt idx="44">
                  <c:v>-30.522167076167076</c:v>
                </c:pt>
                <c:pt idx="45">
                  <c:v>-29.418063882063883</c:v>
                </c:pt>
                <c:pt idx="46">
                  <c:v>-28.270103194103189</c:v>
                </c:pt>
                <c:pt idx="47">
                  <c:v>-26.944427518427521</c:v>
                </c:pt>
                <c:pt idx="48">
                  <c:v>-25.710864864864863</c:v>
                </c:pt>
                <c:pt idx="49">
                  <c:v>-24.444108108108107</c:v>
                </c:pt>
                <c:pt idx="50">
                  <c:v>-23.153542997542999</c:v>
                </c:pt>
                <c:pt idx="51">
                  <c:v>-21.729538083538081</c:v>
                </c:pt>
                <c:pt idx="52">
                  <c:v>-20.350511056511056</c:v>
                </c:pt>
                <c:pt idx="53">
                  <c:v>-18.887793611793612</c:v>
                </c:pt>
                <c:pt idx="54">
                  <c:v>-17.253415233415232</c:v>
                </c:pt>
                <c:pt idx="55">
                  <c:v>-15.647990171990173</c:v>
                </c:pt>
                <c:pt idx="56">
                  <c:v>-13.984889434889435</c:v>
                </c:pt>
                <c:pt idx="57">
                  <c:v>-12.196211302211301</c:v>
                </c:pt>
                <c:pt idx="58">
                  <c:v>-10.345203931203931</c:v>
                </c:pt>
                <c:pt idx="59">
                  <c:v>-8.3052334152334151</c:v>
                </c:pt>
                <c:pt idx="60">
                  <c:v>-6.2189975429975428</c:v>
                </c:pt>
                <c:pt idx="61">
                  <c:v>-4.0752786240786243</c:v>
                </c:pt>
                <c:pt idx="62">
                  <c:v>-1.7537818181818181</c:v>
                </c:pt>
                <c:pt idx="63">
                  <c:v>0.63004029484029489</c:v>
                </c:pt>
                <c:pt idx="64">
                  <c:v>3.121331203931204</c:v>
                </c:pt>
                <c:pt idx="65">
                  <c:v>5.6966584766584765</c:v>
                </c:pt>
                <c:pt idx="66">
                  <c:v>8.3241179361179363</c:v>
                </c:pt>
                <c:pt idx="67">
                  <c:v>11.021803439803438</c:v>
                </c:pt>
                <c:pt idx="68">
                  <c:v>13.775331695331694</c:v>
                </c:pt>
                <c:pt idx="69">
                  <c:v>16.567356265356263</c:v>
                </c:pt>
                <c:pt idx="70">
                  <c:v>19.421282555282556</c:v>
                </c:pt>
                <c:pt idx="71">
                  <c:v>22.289479115479118</c:v>
                </c:pt>
                <c:pt idx="72">
                  <c:v>25.256491400491395</c:v>
                </c:pt>
                <c:pt idx="73">
                  <c:v>28.234285012285014</c:v>
                </c:pt>
                <c:pt idx="74">
                  <c:v>31.255321867321868</c:v>
                </c:pt>
                <c:pt idx="75">
                  <c:v>34.349867321867322</c:v>
                </c:pt>
                <c:pt idx="76">
                  <c:v>37.533405405405411</c:v>
                </c:pt>
                <c:pt idx="77">
                  <c:v>40.746009828009825</c:v>
                </c:pt>
                <c:pt idx="78">
                  <c:v>44.004535626535628</c:v>
                </c:pt>
                <c:pt idx="79">
                  <c:v>47.276358722358722</c:v>
                </c:pt>
                <c:pt idx="80">
                  <c:v>50.768550368550379</c:v>
                </c:pt>
                <c:pt idx="81">
                  <c:v>54.398869778869788</c:v>
                </c:pt>
                <c:pt idx="82">
                  <c:v>54.517592137592132</c:v>
                </c:pt>
                <c:pt idx="83">
                  <c:v>51.25562653562654</c:v>
                </c:pt>
                <c:pt idx="84">
                  <c:v>48.039287469287466</c:v>
                </c:pt>
                <c:pt idx="85">
                  <c:v>44.864589680589681</c:v>
                </c:pt>
                <c:pt idx="86">
                  <c:v>41.6503144963145</c:v>
                </c:pt>
                <c:pt idx="87">
                  <c:v>38.469926289926292</c:v>
                </c:pt>
                <c:pt idx="88">
                  <c:v>35.295803439803436</c:v>
                </c:pt>
                <c:pt idx="89">
                  <c:v>32.182904176904174</c:v>
                </c:pt>
                <c:pt idx="90">
                  <c:v>29.097798525798527</c:v>
                </c:pt>
                <c:pt idx="91">
                  <c:v>26.003287469287468</c:v>
                </c:pt>
                <c:pt idx="92">
                  <c:v>22.985538083538085</c:v>
                </c:pt>
                <c:pt idx="93">
                  <c:v>19.963710073710075</c:v>
                </c:pt>
                <c:pt idx="94">
                  <c:v>16.993724815724818</c:v>
                </c:pt>
                <c:pt idx="95">
                  <c:v>14.059321867321865</c:v>
                </c:pt>
                <c:pt idx="96">
                  <c:v>11.174083538083538</c:v>
                </c:pt>
                <c:pt idx="97">
                  <c:v>8.3298132678132681</c:v>
                </c:pt>
                <c:pt idx="98">
                  <c:v>5.5349041769041776</c:v>
                </c:pt>
                <c:pt idx="99">
                  <c:v>2.8570088452088451</c:v>
                </c:pt>
                <c:pt idx="100">
                  <c:v>0.22181169533169531</c:v>
                </c:pt>
                <c:pt idx="101">
                  <c:v>-2.3300432432432432</c:v>
                </c:pt>
                <c:pt idx="102">
                  <c:v>-4.6930815724815726</c:v>
                </c:pt>
                <c:pt idx="103">
                  <c:v>-6.9579754299754297</c:v>
                </c:pt>
                <c:pt idx="104">
                  <c:v>-9.0898083538083529</c:v>
                </c:pt>
                <c:pt idx="105">
                  <c:v>-11.00716461916462</c:v>
                </c:pt>
                <c:pt idx="106">
                  <c:v>-12.98918918918919</c:v>
                </c:pt>
                <c:pt idx="107">
                  <c:v>-14.662594594594593</c:v>
                </c:pt>
                <c:pt idx="108">
                  <c:v>-16.333852579852579</c:v>
                </c:pt>
                <c:pt idx="109">
                  <c:v>-18.002894348894348</c:v>
                </c:pt>
                <c:pt idx="110">
                  <c:v>-19.525017199017196</c:v>
                </c:pt>
                <c:pt idx="111">
                  <c:v>-20.981798525798528</c:v>
                </c:pt>
                <c:pt idx="112">
                  <c:v>-22.207277641277642</c:v>
                </c:pt>
                <c:pt idx="113">
                  <c:v>-23.727660933660935</c:v>
                </c:pt>
                <c:pt idx="114">
                  <c:v>-24.913734643734646</c:v>
                </c:pt>
                <c:pt idx="115">
                  <c:v>-26.179429975429976</c:v>
                </c:pt>
                <c:pt idx="116">
                  <c:v>-27.564673218673217</c:v>
                </c:pt>
                <c:pt idx="117">
                  <c:v>-28.734098280098276</c:v>
                </c:pt>
                <c:pt idx="118">
                  <c:v>-29.945995085995083</c:v>
                </c:pt>
                <c:pt idx="119">
                  <c:v>-31.024088452088453</c:v>
                </c:pt>
                <c:pt idx="120">
                  <c:v>-32.042673218673215</c:v>
                </c:pt>
                <c:pt idx="121">
                  <c:v>-33.047253071253074</c:v>
                </c:pt>
                <c:pt idx="122">
                  <c:v>-34.148791154791155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1369952"/>
        <c:axId val="384081456"/>
      </c:scatterChart>
      <c:valAx>
        <c:axId val="381369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081456"/>
        <c:crossesAt val="0"/>
        <c:crossBetween val="midCat"/>
      </c:valAx>
      <c:valAx>
        <c:axId val="3840814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36995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Br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Br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Br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Br zno'!$K$10:$K$410</c:f>
              <c:numCache>
                <c:formatCode>General</c:formatCode>
                <c:ptCount val="401"/>
                <c:pt idx="0">
                  <c:v>-24.713051597051596</c:v>
                </c:pt>
                <c:pt idx="1">
                  <c:v>-25.618009828009825</c:v>
                </c:pt>
                <c:pt idx="2">
                  <c:v>-26.346250614250614</c:v>
                </c:pt>
                <c:pt idx="3">
                  <c:v>-27.150555282555281</c:v>
                </c:pt>
                <c:pt idx="4">
                  <c:v>-27.905213759213758</c:v>
                </c:pt>
                <c:pt idx="5">
                  <c:v>-28.545773955773956</c:v>
                </c:pt>
                <c:pt idx="6">
                  <c:v>-29.230746928746932</c:v>
                </c:pt>
                <c:pt idx="7">
                  <c:v>-30.030294840294843</c:v>
                </c:pt>
                <c:pt idx="8">
                  <c:v>-30.480427518427518</c:v>
                </c:pt>
                <c:pt idx="9">
                  <c:v>-31.26009828009828</c:v>
                </c:pt>
                <c:pt idx="10">
                  <c:v>-31.894658476658474</c:v>
                </c:pt>
                <c:pt idx="11">
                  <c:v>-32.562835380835381</c:v>
                </c:pt>
                <c:pt idx="12">
                  <c:v>-33.066309582309586</c:v>
                </c:pt>
                <c:pt idx="13">
                  <c:v>-33.864953316953319</c:v>
                </c:pt>
                <c:pt idx="14">
                  <c:v>-34.160142506142499</c:v>
                </c:pt>
                <c:pt idx="15">
                  <c:v>-34.933257985257981</c:v>
                </c:pt>
                <c:pt idx="16">
                  <c:v>-35.64404422604423</c:v>
                </c:pt>
                <c:pt idx="17">
                  <c:v>-36.214982800982803</c:v>
                </c:pt>
                <c:pt idx="18">
                  <c:v>-36.684987714987713</c:v>
                </c:pt>
                <c:pt idx="19">
                  <c:v>-37.171199017199015</c:v>
                </c:pt>
                <c:pt idx="20">
                  <c:v>-37.637125307125302</c:v>
                </c:pt>
                <c:pt idx="21">
                  <c:v>-37.826977886977886</c:v>
                </c:pt>
                <c:pt idx="22">
                  <c:v>-37.282004914004915</c:v>
                </c:pt>
                <c:pt idx="23">
                  <c:v>-36.546628992628989</c:v>
                </c:pt>
                <c:pt idx="24">
                  <c:v>-35.927336609336614</c:v>
                </c:pt>
                <c:pt idx="25">
                  <c:v>-35.348658476658478</c:v>
                </c:pt>
                <c:pt idx="26">
                  <c:v>-35.048171990171987</c:v>
                </c:pt>
                <c:pt idx="27">
                  <c:v>-34.40612776412776</c:v>
                </c:pt>
                <c:pt idx="28">
                  <c:v>-33.659852579852583</c:v>
                </c:pt>
                <c:pt idx="29">
                  <c:v>-32.913238329238332</c:v>
                </c:pt>
                <c:pt idx="30">
                  <c:v>-32.290250614250617</c:v>
                </c:pt>
                <c:pt idx="31">
                  <c:v>-31.70825061425062</c:v>
                </c:pt>
                <c:pt idx="32">
                  <c:v>-31.204923832923836</c:v>
                </c:pt>
                <c:pt idx="33">
                  <c:v>-30.323896805896805</c:v>
                </c:pt>
                <c:pt idx="34">
                  <c:v>-29.641533169533169</c:v>
                </c:pt>
                <c:pt idx="35">
                  <c:v>-29.027051597051596</c:v>
                </c:pt>
                <c:pt idx="36">
                  <c:v>-28.333302211302211</c:v>
                </c:pt>
                <c:pt idx="37">
                  <c:v>-27.534658476658478</c:v>
                </c:pt>
                <c:pt idx="38">
                  <c:v>-26.658599508599508</c:v>
                </c:pt>
                <c:pt idx="39">
                  <c:v>-25.919090909090905</c:v>
                </c:pt>
                <c:pt idx="40">
                  <c:v>-25.077277641277639</c:v>
                </c:pt>
                <c:pt idx="41">
                  <c:v>-24.404368550368552</c:v>
                </c:pt>
                <c:pt idx="42">
                  <c:v>-23.466756756756755</c:v>
                </c:pt>
                <c:pt idx="43">
                  <c:v>-22.692604422604425</c:v>
                </c:pt>
                <c:pt idx="44">
                  <c:v>-21.766697788697787</c:v>
                </c:pt>
                <c:pt idx="45">
                  <c:v>-20.855292383292383</c:v>
                </c:pt>
                <c:pt idx="46">
                  <c:v>-19.827931203931204</c:v>
                </c:pt>
                <c:pt idx="47">
                  <c:v>-18.83785257985258</c:v>
                </c:pt>
                <c:pt idx="48">
                  <c:v>-17.971356265356263</c:v>
                </c:pt>
                <c:pt idx="49">
                  <c:v>-16.87996068796069</c:v>
                </c:pt>
                <c:pt idx="50">
                  <c:v>-15.787076167076169</c:v>
                </c:pt>
                <c:pt idx="51">
                  <c:v>-14.732560196560197</c:v>
                </c:pt>
                <c:pt idx="52">
                  <c:v>-13.566928746928749</c:v>
                </c:pt>
                <c:pt idx="53">
                  <c:v>-12.375773955773955</c:v>
                </c:pt>
                <c:pt idx="54">
                  <c:v>-11.131331695331696</c:v>
                </c:pt>
                <c:pt idx="55">
                  <c:v>-9.7164963144963128</c:v>
                </c:pt>
                <c:pt idx="56">
                  <c:v>-8.4519312039312045</c:v>
                </c:pt>
                <c:pt idx="57">
                  <c:v>-7.0451302211302211</c:v>
                </c:pt>
                <c:pt idx="58">
                  <c:v>-5.4599459459459467</c:v>
                </c:pt>
                <c:pt idx="59">
                  <c:v>-3.9794329238329236</c:v>
                </c:pt>
                <c:pt idx="60">
                  <c:v>-2.2890339066339065</c:v>
                </c:pt>
                <c:pt idx="61">
                  <c:v>-0.56300982800982791</c:v>
                </c:pt>
                <c:pt idx="62">
                  <c:v>1.200204914004914</c:v>
                </c:pt>
                <c:pt idx="63">
                  <c:v>3.0755911547911547</c:v>
                </c:pt>
                <c:pt idx="64">
                  <c:v>4.9871646191646191</c:v>
                </c:pt>
                <c:pt idx="65">
                  <c:v>6.9737739557739555</c:v>
                </c:pt>
                <c:pt idx="66">
                  <c:v>8.9667616707616702</c:v>
                </c:pt>
                <c:pt idx="67">
                  <c:v>11.004540540540541</c:v>
                </c:pt>
                <c:pt idx="68">
                  <c:v>13.081484029484029</c:v>
                </c:pt>
                <c:pt idx="69">
                  <c:v>15.200196560196559</c:v>
                </c:pt>
                <c:pt idx="70">
                  <c:v>17.352751842751839</c:v>
                </c:pt>
                <c:pt idx="71">
                  <c:v>19.542923832923833</c:v>
                </c:pt>
                <c:pt idx="72">
                  <c:v>21.769248157248157</c:v>
                </c:pt>
                <c:pt idx="73">
                  <c:v>24.06601474201474</c:v>
                </c:pt>
                <c:pt idx="74">
                  <c:v>26.427395577395576</c:v>
                </c:pt>
                <c:pt idx="75">
                  <c:v>28.797469287469283</c:v>
                </c:pt>
                <c:pt idx="76">
                  <c:v>31.227051597051599</c:v>
                </c:pt>
                <c:pt idx="77">
                  <c:v>33.767891891891892</c:v>
                </c:pt>
                <c:pt idx="78">
                  <c:v>36.348820638820634</c:v>
                </c:pt>
                <c:pt idx="79">
                  <c:v>38.956855036855032</c:v>
                </c:pt>
                <c:pt idx="80">
                  <c:v>41.742874692874686</c:v>
                </c:pt>
                <c:pt idx="81">
                  <c:v>44.601425061425061</c:v>
                </c:pt>
                <c:pt idx="82">
                  <c:v>44.779159705159707</c:v>
                </c:pt>
                <c:pt idx="83">
                  <c:v>42.246992628992629</c:v>
                </c:pt>
                <c:pt idx="84">
                  <c:v>39.739046683046681</c:v>
                </c:pt>
                <c:pt idx="85">
                  <c:v>37.298933660933663</c:v>
                </c:pt>
                <c:pt idx="86">
                  <c:v>34.844309582309585</c:v>
                </c:pt>
                <c:pt idx="87">
                  <c:v>32.357852579852583</c:v>
                </c:pt>
                <c:pt idx="88">
                  <c:v>29.956845208845209</c:v>
                </c:pt>
                <c:pt idx="89">
                  <c:v>27.549955773955773</c:v>
                </c:pt>
                <c:pt idx="90">
                  <c:v>25.192457002457004</c:v>
                </c:pt>
                <c:pt idx="91">
                  <c:v>22.854628992628992</c:v>
                </c:pt>
                <c:pt idx="92">
                  <c:v>20.543454545454548</c:v>
                </c:pt>
                <c:pt idx="93">
                  <c:v>18.253847665847665</c:v>
                </c:pt>
                <c:pt idx="94">
                  <c:v>15.996997542997541</c:v>
                </c:pt>
                <c:pt idx="95">
                  <c:v>13.77488452088452</c:v>
                </c:pt>
                <c:pt idx="96">
                  <c:v>11.575199017199017</c:v>
                </c:pt>
                <c:pt idx="97">
                  <c:v>9.4046879606879621</c:v>
                </c:pt>
                <c:pt idx="98">
                  <c:v>7.2834987714987722</c:v>
                </c:pt>
                <c:pt idx="99">
                  <c:v>5.2158771498771497</c:v>
                </c:pt>
                <c:pt idx="100">
                  <c:v>3.1442024570024572</c:v>
                </c:pt>
                <c:pt idx="101">
                  <c:v>1.1817238329238329</c:v>
                </c:pt>
                <c:pt idx="102">
                  <c:v>-0.73372579852579856</c:v>
                </c:pt>
                <c:pt idx="103">
                  <c:v>-2.4903277641277639</c:v>
                </c:pt>
                <c:pt idx="104">
                  <c:v>-4.2773926289926294</c:v>
                </c:pt>
                <c:pt idx="105">
                  <c:v>-5.8603734643734651</c:v>
                </c:pt>
                <c:pt idx="106">
                  <c:v>-7.3830810810810803</c:v>
                </c:pt>
                <c:pt idx="107">
                  <c:v>-8.7680245700245685</c:v>
                </c:pt>
                <c:pt idx="108">
                  <c:v>-10.152506142506143</c:v>
                </c:pt>
                <c:pt idx="109">
                  <c:v>-11.509307125307126</c:v>
                </c:pt>
                <c:pt idx="110">
                  <c:v>-12.741542997542997</c:v>
                </c:pt>
                <c:pt idx="111">
                  <c:v>-13.894702702702702</c:v>
                </c:pt>
                <c:pt idx="112">
                  <c:v>-15.037552825552824</c:v>
                </c:pt>
                <c:pt idx="113">
                  <c:v>-16.131248157248159</c:v>
                </c:pt>
                <c:pt idx="114">
                  <c:v>-17.243277641277643</c:v>
                </c:pt>
                <c:pt idx="115">
                  <c:v>-18.236643734643735</c:v>
                </c:pt>
                <c:pt idx="116">
                  <c:v>-19.191626535626536</c:v>
                </c:pt>
                <c:pt idx="117">
                  <c:v>-20.195400491400491</c:v>
                </c:pt>
                <c:pt idx="118">
                  <c:v>-21.083636363636366</c:v>
                </c:pt>
                <c:pt idx="119">
                  <c:v>-22.021238329238329</c:v>
                </c:pt>
                <c:pt idx="120">
                  <c:v>-22.926230958230956</c:v>
                </c:pt>
                <c:pt idx="121">
                  <c:v>-23.782275184275182</c:v>
                </c:pt>
                <c:pt idx="122">
                  <c:v>-24.723921375921378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Br zno'!$M$10:$M$11</c:f>
              <c:numCache>
                <c:formatCode>0.00E+00</c:formatCode>
                <c:ptCount val="2"/>
                <c:pt idx="0">
                  <c:v>2.547882086435399E-2</c:v>
                </c:pt>
                <c:pt idx="1">
                  <c:v>-2.547882086435399E-2</c:v>
                </c:pt>
              </c:numCache>
            </c:numRef>
          </c:xVal>
          <c:yVal>
            <c:numRef>
              <c:f>'pbscds Br zno'!$N$10:$N$11</c:f>
              <c:numCache>
                <c:formatCode>0.00</c:formatCode>
                <c:ptCount val="2"/>
                <c:pt idx="0">
                  <c:v>-24.713051597051596</c:v>
                </c:pt>
                <c:pt idx="1">
                  <c:v>-24.713051597051596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Br zno'!$M$10:$M$11</c:f>
              <c:numCache>
                <c:formatCode>0.00E+00</c:formatCode>
                <c:ptCount val="2"/>
                <c:pt idx="0">
                  <c:v>2.547882086435399E-2</c:v>
                </c:pt>
                <c:pt idx="1">
                  <c:v>-2.547882086435399E-2</c:v>
                </c:pt>
              </c:numCache>
            </c:numRef>
          </c:xVal>
          <c:yVal>
            <c:numRef>
              <c:f>'pbscds Br zno'!$O$10:$O$11</c:f>
              <c:numCache>
                <c:formatCode>0.00</c:formatCode>
                <c:ptCount val="2"/>
                <c:pt idx="0">
                  <c:v>-24.404368550368552</c:v>
                </c:pt>
                <c:pt idx="1">
                  <c:v>-24.404368550368552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zno'!$M$10:$M$11</c:f>
              <c:numCache>
                <c:formatCode>0.00E+00</c:formatCode>
                <c:ptCount val="2"/>
                <c:pt idx="0">
                  <c:v>2.547882086435399E-2</c:v>
                </c:pt>
                <c:pt idx="1">
                  <c:v>-2.547882086435399E-2</c:v>
                </c:pt>
              </c:numCache>
            </c:numRef>
          </c:xVal>
          <c:yVal>
            <c:numRef>
              <c:f>'pbscds Br zno'!$P$10:$P$11</c:f>
              <c:numCache>
                <c:formatCode>0.00</c:formatCode>
                <c:ptCount val="2"/>
                <c:pt idx="0">
                  <c:v>-24.723921375921378</c:v>
                </c:pt>
                <c:pt idx="1">
                  <c:v>-24.723921375921378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Br zno'!$M$13:$M$14</c:f>
              <c:numCache>
                <c:formatCode>General</c:formatCode>
                <c:ptCount val="2"/>
                <c:pt idx="0" formatCode="0.00">
                  <c:v>0.50798271779656434</c:v>
                </c:pt>
                <c:pt idx="1">
                  <c:v>0.50798271779656434</c:v>
                </c:pt>
              </c:numCache>
            </c:numRef>
          </c:xVal>
          <c:yVal>
            <c:numRef>
              <c:f>'pbscds Br zno'!$N$13:$N$14</c:f>
              <c:numCache>
                <c:formatCode>0.00</c:formatCode>
                <c:ptCount val="2"/>
                <c:pt idx="0">
                  <c:v>-1.6482614250614251</c:v>
                </c:pt>
                <c:pt idx="1">
                  <c:v>1.6482614250614251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zno'!$M$15:$M$16</c:f>
              <c:numCache>
                <c:formatCode>General</c:formatCode>
                <c:ptCount val="2"/>
                <c:pt idx="0" formatCode="0.00">
                  <c:v>0.50957641728707981</c:v>
                </c:pt>
                <c:pt idx="1">
                  <c:v>0.50957641728707981</c:v>
                </c:pt>
              </c:numCache>
            </c:numRef>
          </c:xVal>
          <c:yVal>
            <c:numRef>
              <c:f>'pbscds Br zno'!$N$15:$N$16</c:f>
              <c:numCache>
                <c:formatCode>0.00</c:formatCode>
                <c:ptCount val="2"/>
                <c:pt idx="0">
                  <c:v>-1.6482614250614251</c:v>
                </c:pt>
                <c:pt idx="1">
                  <c:v>1.6482614250614251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Br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0.27500000000000002</c:v>
                </c:pt>
                <c:pt idx="2">
                  <c:v>0.27500000000000002</c:v>
                </c:pt>
              </c:numCache>
            </c:numRef>
          </c:xVal>
          <c:yVal>
            <c:numRef>
              <c:f>'pbscds Br zno'!$N$18:$N$20</c:f>
              <c:numCache>
                <c:formatCode>General</c:formatCode>
                <c:ptCount val="3"/>
                <c:pt idx="0">
                  <c:v>-13.566928746928749</c:v>
                </c:pt>
                <c:pt idx="1">
                  <c:v>-13.566928746928749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 Br zno'!$N$22:$N$24</c:f>
              <c:numCache>
                <c:formatCode>General</c:formatCode>
                <c:ptCount val="3"/>
                <c:pt idx="0">
                  <c:v>-12.741542997542997</c:v>
                </c:pt>
                <c:pt idx="1">
                  <c:v>-12.741542997542997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082632"/>
        <c:axId val="384081848"/>
      </c:scatterChart>
      <c:valAx>
        <c:axId val="384082632"/>
        <c:scaling>
          <c:orientation val="minMax"/>
          <c:max val="0.56100000000000005"/>
          <c:min val="-5.0999999999999997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081848"/>
        <c:crossesAt val="0"/>
        <c:crossBetween val="midCat"/>
      </c:valAx>
      <c:valAx>
        <c:axId val="384081848"/>
        <c:scaling>
          <c:orientation val="minMax"/>
          <c:max val="2.48"/>
          <c:min val="-27.2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08263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6253869969040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Br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Br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Br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Br zno'!$K$10:$K$410</c:f>
              <c:numCache>
                <c:formatCode>General</c:formatCode>
                <c:ptCount val="401"/>
                <c:pt idx="0">
                  <c:v>-24.713051597051596</c:v>
                </c:pt>
                <c:pt idx="1">
                  <c:v>-25.618009828009825</c:v>
                </c:pt>
                <c:pt idx="2">
                  <c:v>-26.346250614250614</c:v>
                </c:pt>
                <c:pt idx="3">
                  <c:v>-27.150555282555281</c:v>
                </c:pt>
                <c:pt idx="4">
                  <c:v>-27.905213759213758</c:v>
                </c:pt>
                <c:pt idx="5">
                  <c:v>-28.545773955773956</c:v>
                </c:pt>
                <c:pt idx="6">
                  <c:v>-29.230746928746932</c:v>
                </c:pt>
                <c:pt idx="7">
                  <c:v>-30.030294840294843</c:v>
                </c:pt>
                <c:pt idx="8">
                  <c:v>-30.480427518427518</c:v>
                </c:pt>
                <c:pt idx="9">
                  <c:v>-31.26009828009828</c:v>
                </c:pt>
                <c:pt idx="10">
                  <c:v>-31.894658476658474</c:v>
                </c:pt>
                <c:pt idx="11">
                  <c:v>-32.562835380835381</c:v>
                </c:pt>
                <c:pt idx="12">
                  <c:v>-33.066309582309586</c:v>
                </c:pt>
                <c:pt idx="13">
                  <c:v>-33.864953316953319</c:v>
                </c:pt>
                <c:pt idx="14">
                  <c:v>-34.160142506142499</c:v>
                </c:pt>
                <c:pt idx="15">
                  <c:v>-34.933257985257981</c:v>
                </c:pt>
                <c:pt idx="16">
                  <c:v>-35.64404422604423</c:v>
                </c:pt>
                <c:pt idx="17">
                  <c:v>-36.214982800982803</c:v>
                </c:pt>
                <c:pt idx="18">
                  <c:v>-36.684987714987713</c:v>
                </c:pt>
                <c:pt idx="19">
                  <c:v>-37.171199017199015</c:v>
                </c:pt>
                <c:pt idx="20">
                  <c:v>-37.637125307125302</c:v>
                </c:pt>
                <c:pt idx="21">
                  <c:v>-37.826977886977886</c:v>
                </c:pt>
                <c:pt idx="22">
                  <c:v>-37.282004914004915</c:v>
                </c:pt>
                <c:pt idx="23">
                  <c:v>-36.546628992628989</c:v>
                </c:pt>
                <c:pt idx="24">
                  <c:v>-35.927336609336614</c:v>
                </c:pt>
                <c:pt idx="25">
                  <c:v>-35.348658476658478</c:v>
                </c:pt>
                <c:pt idx="26">
                  <c:v>-35.048171990171987</c:v>
                </c:pt>
                <c:pt idx="27">
                  <c:v>-34.40612776412776</c:v>
                </c:pt>
                <c:pt idx="28">
                  <c:v>-33.659852579852583</c:v>
                </c:pt>
                <c:pt idx="29">
                  <c:v>-32.913238329238332</c:v>
                </c:pt>
                <c:pt idx="30">
                  <c:v>-32.290250614250617</c:v>
                </c:pt>
                <c:pt idx="31">
                  <c:v>-31.70825061425062</c:v>
                </c:pt>
                <c:pt idx="32">
                  <c:v>-31.204923832923836</c:v>
                </c:pt>
                <c:pt idx="33">
                  <c:v>-30.323896805896805</c:v>
                </c:pt>
                <c:pt idx="34">
                  <c:v>-29.641533169533169</c:v>
                </c:pt>
                <c:pt idx="35">
                  <c:v>-29.027051597051596</c:v>
                </c:pt>
                <c:pt idx="36">
                  <c:v>-28.333302211302211</c:v>
                </c:pt>
                <c:pt idx="37">
                  <c:v>-27.534658476658478</c:v>
                </c:pt>
                <c:pt idx="38">
                  <c:v>-26.658599508599508</c:v>
                </c:pt>
                <c:pt idx="39">
                  <c:v>-25.919090909090905</c:v>
                </c:pt>
                <c:pt idx="40">
                  <c:v>-25.077277641277639</c:v>
                </c:pt>
                <c:pt idx="41">
                  <c:v>-24.404368550368552</c:v>
                </c:pt>
                <c:pt idx="42">
                  <c:v>-23.466756756756755</c:v>
                </c:pt>
                <c:pt idx="43">
                  <c:v>-22.692604422604425</c:v>
                </c:pt>
                <c:pt idx="44">
                  <c:v>-21.766697788697787</c:v>
                </c:pt>
                <c:pt idx="45">
                  <c:v>-20.855292383292383</c:v>
                </c:pt>
                <c:pt idx="46">
                  <c:v>-19.827931203931204</c:v>
                </c:pt>
                <c:pt idx="47">
                  <c:v>-18.83785257985258</c:v>
                </c:pt>
                <c:pt idx="48">
                  <c:v>-17.971356265356263</c:v>
                </c:pt>
                <c:pt idx="49">
                  <c:v>-16.87996068796069</c:v>
                </c:pt>
                <c:pt idx="50">
                  <c:v>-15.787076167076169</c:v>
                </c:pt>
                <c:pt idx="51">
                  <c:v>-14.732560196560197</c:v>
                </c:pt>
                <c:pt idx="52">
                  <c:v>-13.566928746928749</c:v>
                </c:pt>
                <c:pt idx="53">
                  <c:v>-12.375773955773955</c:v>
                </c:pt>
                <c:pt idx="54">
                  <c:v>-11.131331695331696</c:v>
                </c:pt>
                <c:pt idx="55">
                  <c:v>-9.7164963144963128</c:v>
                </c:pt>
                <c:pt idx="56">
                  <c:v>-8.4519312039312045</c:v>
                </c:pt>
                <c:pt idx="57">
                  <c:v>-7.0451302211302211</c:v>
                </c:pt>
                <c:pt idx="58">
                  <c:v>-5.4599459459459467</c:v>
                </c:pt>
                <c:pt idx="59">
                  <c:v>-3.9794329238329236</c:v>
                </c:pt>
                <c:pt idx="60">
                  <c:v>-2.2890339066339065</c:v>
                </c:pt>
                <c:pt idx="61">
                  <c:v>-0.56300982800982791</c:v>
                </c:pt>
                <c:pt idx="62">
                  <c:v>1.200204914004914</c:v>
                </c:pt>
                <c:pt idx="63">
                  <c:v>3.0755911547911547</c:v>
                </c:pt>
                <c:pt idx="64">
                  <c:v>4.9871646191646191</c:v>
                </c:pt>
                <c:pt idx="65">
                  <c:v>6.9737739557739555</c:v>
                </c:pt>
                <c:pt idx="66">
                  <c:v>8.9667616707616702</c:v>
                </c:pt>
                <c:pt idx="67">
                  <c:v>11.004540540540541</c:v>
                </c:pt>
                <c:pt idx="68">
                  <c:v>13.081484029484029</c:v>
                </c:pt>
                <c:pt idx="69">
                  <c:v>15.200196560196559</c:v>
                </c:pt>
                <c:pt idx="70">
                  <c:v>17.352751842751839</c:v>
                </c:pt>
                <c:pt idx="71">
                  <c:v>19.542923832923833</c:v>
                </c:pt>
                <c:pt idx="72">
                  <c:v>21.769248157248157</c:v>
                </c:pt>
                <c:pt idx="73">
                  <c:v>24.06601474201474</c:v>
                </c:pt>
                <c:pt idx="74">
                  <c:v>26.427395577395576</c:v>
                </c:pt>
                <c:pt idx="75">
                  <c:v>28.797469287469283</c:v>
                </c:pt>
                <c:pt idx="76">
                  <c:v>31.227051597051599</c:v>
                </c:pt>
                <c:pt idx="77">
                  <c:v>33.767891891891892</c:v>
                </c:pt>
                <c:pt idx="78">
                  <c:v>36.348820638820634</c:v>
                </c:pt>
                <c:pt idx="79">
                  <c:v>38.956855036855032</c:v>
                </c:pt>
                <c:pt idx="80">
                  <c:v>41.742874692874686</c:v>
                </c:pt>
                <c:pt idx="81">
                  <c:v>44.601425061425061</c:v>
                </c:pt>
                <c:pt idx="82">
                  <c:v>44.779159705159707</c:v>
                </c:pt>
                <c:pt idx="83">
                  <c:v>42.246992628992629</c:v>
                </c:pt>
                <c:pt idx="84">
                  <c:v>39.739046683046681</c:v>
                </c:pt>
                <c:pt idx="85">
                  <c:v>37.298933660933663</c:v>
                </c:pt>
                <c:pt idx="86">
                  <c:v>34.844309582309585</c:v>
                </c:pt>
                <c:pt idx="87">
                  <c:v>32.357852579852583</c:v>
                </c:pt>
                <c:pt idx="88">
                  <c:v>29.956845208845209</c:v>
                </c:pt>
                <c:pt idx="89">
                  <c:v>27.549955773955773</c:v>
                </c:pt>
                <c:pt idx="90">
                  <c:v>25.192457002457004</c:v>
                </c:pt>
                <c:pt idx="91">
                  <c:v>22.854628992628992</c:v>
                </c:pt>
                <c:pt idx="92">
                  <c:v>20.543454545454548</c:v>
                </c:pt>
                <c:pt idx="93">
                  <c:v>18.253847665847665</c:v>
                </c:pt>
                <c:pt idx="94">
                  <c:v>15.996997542997541</c:v>
                </c:pt>
                <c:pt idx="95">
                  <c:v>13.77488452088452</c:v>
                </c:pt>
                <c:pt idx="96">
                  <c:v>11.575199017199017</c:v>
                </c:pt>
                <c:pt idx="97">
                  <c:v>9.4046879606879621</c:v>
                </c:pt>
                <c:pt idx="98">
                  <c:v>7.2834987714987722</c:v>
                </c:pt>
                <c:pt idx="99">
                  <c:v>5.2158771498771497</c:v>
                </c:pt>
                <c:pt idx="100">
                  <c:v>3.1442024570024572</c:v>
                </c:pt>
                <c:pt idx="101">
                  <c:v>1.1817238329238329</c:v>
                </c:pt>
                <c:pt idx="102">
                  <c:v>-0.73372579852579856</c:v>
                </c:pt>
                <c:pt idx="103">
                  <c:v>-2.4903277641277639</c:v>
                </c:pt>
                <c:pt idx="104">
                  <c:v>-4.2773926289926294</c:v>
                </c:pt>
                <c:pt idx="105">
                  <c:v>-5.8603734643734651</c:v>
                </c:pt>
                <c:pt idx="106">
                  <c:v>-7.3830810810810803</c:v>
                </c:pt>
                <c:pt idx="107">
                  <c:v>-8.7680245700245685</c:v>
                </c:pt>
                <c:pt idx="108">
                  <c:v>-10.152506142506143</c:v>
                </c:pt>
                <c:pt idx="109">
                  <c:v>-11.509307125307126</c:v>
                </c:pt>
                <c:pt idx="110">
                  <c:v>-12.741542997542997</c:v>
                </c:pt>
                <c:pt idx="111">
                  <c:v>-13.894702702702702</c:v>
                </c:pt>
                <c:pt idx="112">
                  <c:v>-15.037552825552824</c:v>
                </c:pt>
                <c:pt idx="113">
                  <c:v>-16.131248157248159</c:v>
                </c:pt>
                <c:pt idx="114">
                  <c:v>-17.243277641277643</c:v>
                </c:pt>
                <c:pt idx="115">
                  <c:v>-18.236643734643735</c:v>
                </c:pt>
                <c:pt idx="116">
                  <c:v>-19.191626535626536</c:v>
                </c:pt>
                <c:pt idx="117">
                  <c:v>-20.195400491400491</c:v>
                </c:pt>
                <c:pt idx="118">
                  <c:v>-21.083636363636366</c:v>
                </c:pt>
                <c:pt idx="119">
                  <c:v>-22.021238329238329</c:v>
                </c:pt>
                <c:pt idx="120">
                  <c:v>-22.926230958230956</c:v>
                </c:pt>
                <c:pt idx="121">
                  <c:v>-23.782275184275182</c:v>
                </c:pt>
                <c:pt idx="122">
                  <c:v>-24.723921375921378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083416"/>
        <c:axId val="384079888"/>
      </c:scatterChart>
      <c:valAx>
        <c:axId val="384083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079888"/>
        <c:crossesAt val="0"/>
        <c:crossBetween val="midCat"/>
      </c:valAx>
      <c:valAx>
        <c:axId val="3840798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08341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0_6 EDT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0_6 EDT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0_6 EDT zno Dark'!$K$10:$K$410</c:f>
              <c:numCache>
                <c:formatCode>General</c:formatCode>
                <c:ptCount val="401"/>
                <c:pt idx="0">
                  <c:v>4.3734643734643739E-6</c:v>
                </c:pt>
                <c:pt idx="1">
                  <c:v>9.3366093366093357E-7</c:v>
                </c:pt>
                <c:pt idx="2">
                  <c:v>-6.8796068796068797E-7</c:v>
                </c:pt>
                <c:pt idx="3">
                  <c:v>-2.3587223587223586E-6</c:v>
                </c:pt>
                <c:pt idx="4">
                  <c:v>-3.783783783783784E-6</c:v>
                </c:pt>
                <c:pt idx="5">
                  <c:v>-5.1597051597051597E-6</c:v>
                </c:pt>
                <c:pt idx="6">
                  <c:v>-7.0761670761670761E-6</c:v>
                </c:pt>
                <c:pt idx="7">
                  <c:v>-8.2063882063882059E-6</c:v>
                </c:pt>
                <c:pt idx="8">
                  <c:v>-9.5331695331695328E-6</c:v>
                </c:pt>
                <c:pt idx="9">
                  <c:v>-1.1302211302211301E-5</c:v>
                </c:pt>
                <c:pt idx="10">
                  <c:v>-1.2776412776412776E-5</c:v>
                </c:pt>
                <c:pt idx="11">
                  <c:v>-1.3808353808353807E-5</c:v>
                </c:pt>
                <c:pt idx="12">
                  <c:v>-1.5479115479115479E-5</c:v>
                </c:pt>
                <c:pt idx="13">
                  <c:v>-1.656019656019656E-5</c:v>
                </c:pt>
                <c:pt idx="14">
                  <c:v>-1.8378378378378379E-5</c:v>
                </c:pt>
                <c:pt idx="15">
                  <c:v>-1.9754299754299755E-5</c:v>
                </c:pt>
                <c:pt idx="16">
                  <c:v>-2.1326781326781325E-5</c:v>
                </c:pt>
                <c:pt idx="17">
                  <c:v>-2.2850122850122849E-5</c:v>
                </c:pt>
                <c:pt idx="18">
                  <c:v>-2.5110565110565109E-5</c:v>
                </c:pt>
                <c:pt idx="19">
                  <c:v>-2.7027027027027023E-5</c:v>
                </c:pt>
                <c:pt idx="20">
                  <c:v>-2.9140049140049139E-5</c:v>
                </c:pt>
                <c:pt idx="21">
                  <c:v>-2.633906633906634E-5</c:v>
                </c:pt>
                <c:pt idx="22">
                  <c:v>-2.4029484029484028E-5</c:v>
                </c:pt>
                <c:pt idx="23">
                  <c:v>-2.2653562653562655E-5</c:v>
                </c:pt>
                <c:pt idx="24">
                  <c:v>-2.2260442260442261E-5</c:v>
                </c:pt>
                <c:pt idx="25">
                  <c:v>-1.9508599508599509E-5</c:v>
                </c:pt>
                <c:pt idx="26">
                  <c:v>-1.5823095823095824E-5</c:v>
                </c:pt>
                <c:pt idx="27">
                  <c:v>-1.3316953316953316E-5</c:v>
                </c:pt>
                <c:pt idx="28">
                  <c:v>-1.1793611793611792E-5</c:v>
                </c:pt>
                <c:pt idx="29">
                  <c:v>-1.0319410319410319E-5</c:v>
                </c:pt>
                <c:pt idx="30">
                  <c:v>-9.4348894348894342E-6</c:v>
                </c:pt>
                <c:pt idx="31">
                  <c:v>-7.2235872235872239E-6</c:v>
                </c:pt>
                <c:pt idx="32">
                  <c:v>-4.9631449631449635E-6</c:v>
                </c:pt>
                <c:pt idx="33">
                  <c:v>-3.0958230958230963E-6</c:v>
                </c:pt>
                <c:pt idx="34">
                  <c:v>-2.1130221130221131E-6</c:v>
                </c:pt>
                <c:pt idx="35">
                  <c:v>-6.388206388206388E-7</c:v>
                </c:pt>
                <c:pt idx="36">
                  <c:v>9.3366093366093357E-7</c:v>
                </c:pt>
                <c:pt idx="37">
                  <c:v>2.0638820638820638E-6</c:v>
                </c:pt>
                <c:pt idx="38">
                  <c:v>3.6855036855036854E-6</c:v>
                </c:pt>
                <c:pt idx="39">
                  <c:v>5.061425061425062E-6</c:v>
                </c:pt>
                <c:pt idx="40">
                  <c:v>6.4373464373464381E-6</c:v>
                </c:pt>
                <c:pt idx="41">
                  <c:v>7.8132678132678117E-6</c:v>
                </c:pt>
                <c:pt idx="42">
                  <c:v>9.3366093366093357E-6</c:v>
                </c:pt>
                <c:pt idx="43">
                  <c:v>1.081081081081081E-5</c:v>
                </c:pt>
                <c:pt idx="44">
                  <c:v>1.2383292383292385E-5</c:v>
                </c:pt>
                <c:pt idx="45">
                  <c:v>1.3955773955773955E-5</c:v>
                </c:pt>
                <c:pt idx="46">
                  <c:v>1.5675675675675676E-5</c:v>
                </c:pt>
                <c:pt idx="47">
                  <c:v>1.7444717444717443E-5</c:v>
                </c:pt>
                <c:pt idx="48">
                  <c:v>1.945945945945946E-5</c:v>
                </c:pt>
                <c:pt idx="49">
                  <c:v>2.167076167076167E-5</c:v>
                </c:pt>
                <c:pt idx="50">
                  <c:v>2.3685503685503687E-5</c:v>
                </c:pt>
                <c:pt idx="51">
                  <c:v>2.5700245700245697E-5</c:v>
                </c:pt>
                <c:pt idx="52">
                  <c:v>2.8746928746928748E-5</c:v>
                </c:pt>
                <c:pt idx="53">
                  <c:v>3.0270270270270272E-5</c:v>
                </c:pt>
                <c:pt idx="54">
                  <c:v>3.3808353808353809E-5</c:v>
                </c:pt>
                <c:pt idx="55">
                  <c:v>3.5773955773955773E-5</c:v>
                </c:pt>
                <c:pt idx="56">
                  <c:v>3.7886977886977885E-5</c:v>
                </c:pt>
                <c:pt idx="57">
                  <c:v>4.2211302211302214E-5</c:v>
                </c:pt>
                <c:pt idx="58">
                  <c:v>4.5110565110565114E-5</c:v>
                </c:pt>
                <c:pt idx="59">
                  <c:v>4.8304668304668303E-5</c:v>
                </c:pt>
                <c:pt idx="60">
                  <c:v>5.1842751842751843E-5</c:v>
                </c:pt>
                <c:pt idx="61">
                  <c:v>5.4692874692874694E-5</c:v>
                </c:pt>
                <c:pt idx="62">
                  <c:v>6.0343980343980353E-5</c:v>
                </c:pt>
                <c:pt idx="63">
                  <c:v>6.2162162162162176E-5</c:v>
                </c:pt>
                <c:pt idx="64">
                  <c:v>6.678132678132678E-5</c:v>
                </c:pt>
                <c:pt idx="65">
                  <c:v>6.9975429975429983E-5</c:v>
                </c:pt>
                <c:pt idx="66">
                  <c:v>7.6461916461916459E-5</c:v>
                </c:pt>
                <c:pt idx="67">
                  <c:v>8.0687960687960683E-5</c:v>
                </c:pt>
                <c:pt idx="68">
                  <c:v>8.3488943488943491E-5</c:v>
                </c:pt>
                <c:pt idx="69">
                  <c:v>8.9238329238329228E-5</c:v>
                </c:pt>
                <c:pt idx="70">
                  <c:v>9.2579852579852579E-5</c:v>
                </c:pt>
                <c:pt idx="71">
                  <c:v>1.0108108108108108E-4</c:v>
                </c:pt>
                <c:pt idx="72">
                  <c:v>1.0515970515970518E-4</c:v>
                </c:pt>
                <c:pt idx="73">
                  <c:v>1.1174447174447173E-4</c:v>
                </c:pt>
                <c:pt idx="74">
                  <c:v>1.2221130221130221E-4</c:v>
                </c:pt>
                <c:pt idx="75">
                  <c:v>1.3115479115479117E-4</c:v>
                </c:pt>
                <c:pt idx="76">
                  <c:v>1.3670761670761671E-4</c:v>
                </c:pt>
                <c:pt idx="77">
                  <c:v>1.4633906633906632E-4</c:v>
                </c:pt>
                <c:pt idx="78">
                  <c:v>1.5592137592137592E-4</c:v>
                </c:pt>
                <c:pt idx="79">
                  <c:v>1.6486486486486486E-4</c:v>
                </c:pt>
                <c:pt idx="80">
                  <c:v>1.7778869778869779E-4</c:v>
                </c:pt>
                <c:pt idx="81">
                  <c:v>1.908108108108108E-4</c:v>
                </c:pt>
                <c:pt idx="82">
                  <c:v>1.9611793611793609E-4</c:v>
                </c:pt>
                <c:pt idx="83">
                  <c:v>1.8894348894348892E-4</c:v>
                </c:pt>
                <c:pt idx="84">
                  <c:v>1.7714987714987713E-4</c:v>
                </c:pt>
                <c:pt idx="85">
                  <c:v>1.6432432432432432E-4</c:v>
                </c:pt>
                <c:pt idx="86">
                  <c:v>1.5744471744471745E-4</c:v>
                </c:pt>
                <c:pt idx="87">
                  <c:v>1.4766584766584767E-4</c:v>
                </c:pt>
                <c:pt idx="88">
                  <c:v>1.3660933660933662E-4</c:v>
                </c:pt>
                <c:pt idx="89">
                  <c:v>1.2992628992628991E-4</c:v>
                </c:pt>
                <c:pt idx="90">
                  <c:v>1.228992628992629E-4</c:v>
                </c:pt>
                <c:pt idx="91">
                  <c:v>1.1587223587223588E-4</c:v>
                </c:pt>
                <c:pt idx="92">
                  <c:v>1.1041769041769044E-4</c:v>
                </c:pt>
                <c:pt idx="93">
                  <c:v>1.0221130221130221E-4</c:v>
                </c:pt>
                <c:pt idx="94">
                  <c:v>9.7297297297297309E-5</c:v>
                </c:pt>
                <c:pt idx="95">
                  <c:v>9.0761670761670756E-5</c:v>
                </c:pt>
                <c:pt idx="96">
                  <c:v>8.5405405405405399E-5</c:v>
                </c:pt>
                <c:pt idx="97">
                  <c:v>8.088452088452088E-5</c:v>
                </c:pt>
                <c:pt idx="98">
                  <c:v>7.4201474201474193E-5</c:v>
                </c:pt>
                <c:pt idx="99">
                  <c:v>6.9090909090909082E-5</c:v>
                </c:pt>
                <c:pt idx="100">
                  <c:v>6.5110565110565105E-5</c:v>
                </c:pt>
                <c:pt idx="101">
                  <c:v>6.1769041769041768E-5</c:v>
                </c:pt>
                <c:pt idx="102">
                  <c:v>5.7346437346437348E-5</c:v>
                </c:pt>
                <c:pt idx="103">
                  <c:v>5.3562653562653561E-5</c:v>
                </c:pt>
                <c:pt idx="104">
                  <c:v>4.8796068796068802E-5</c:v>
                </c:pt>
                <c:pt idx="105">
                  <c:v>4.6339066339066332E-5</c:v>
                </c:pt>
                <c:pt idx="106">
                  <c:v>4.2260442260442263E-5</c:v>
                </c:pt>
                <c:pt idx="107">
                  <c:v>3.8820638820638821E-5</c:v>
                </c:pt>
                <c:pt idx="108">
                  <c:v>3.5872235872235871E-5</c:v>
                </c:pt>
                <c:pt idx="109">
                  <c:v>3.1941031941031943E-5</c:v>
                </c:pt>
                <c:pt idx="110">
                  <c:v>2.8206388206388209E-5</c:v>
                </c:pt>
                <c:pt idx="111">
                  <c:v>2.5159705159705161E-5</c:v>
                </c:pt>
                <c:pt idx="112">
                  <c:v>2.3390663390663391E-5</c:v>
                </c:pt>
                <c:pt idx="113">
                  <c:v>2.054054054054054E-5</c:v>
                </c:pt>
                <c:pt idx="114">
                  <c:v>1.7542997542997545E-5</c:v>
                </c:pt>
                <c:pt idx="115">
                  <c:v>1.4742014742014742E-5</c:v>
                </c:pt>
                <c:pt idx="116">
                  <c:v>1.3120393120393121E-5</c:v>
                </c:pt>
                <c:pt idx="117">
                  <c:v>1.1253071253071254E-5</c:v>
                </c:pt>
                <c:pt idx="118">
                  <c:v>8.3538083538083537E-6</c:v>
                </c:pt>
                <c:pt idx="119">
                  <c:v>6.2407862407862411E-6</c:v>
                </c:pt>
                <c:pt idx="120">
                  <c:v>4.7665847665847664E-6</c:v>
                </c:pt>
                <c:pt idx="121">
                  <c:v>3.3906633906633907E-6</c:v>
                </c:pt>
                <c:pt idx="122">
                  <c:v>1.0810810810810812E-6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0_6 EDT zno Dark'!$N$10:$N$11</c:f>
              <c:numCache>
                <c:formatCode>0.00</c:formatCode>
                <c:ptCount val="2"/>
                <c:pt idx="0">
                  <c:v>4.3734643734643739E-6</c:v>
                </c:pt>
                <c:pt idx="1">
                  <c:v>4.3734643734643739E-6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0_6 EDT zno Dark'!$O$10:$O$11</c:f>
              <c:numCache>
                <c:formatCode>0.00</c:formatCode>
                <c:ptCount val="2"/>
                <c:pt idx="0">
                  <c:v>7.8132678132678117E-6</c:v>
                </c:pt>
                <c:pt idx="1">
                  <c:v>7.8132678132678117E-6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0_6 EDT zno Dark'!$P$10:$P$11</c:f>
              <c:numCache>
                <c:formatCode>0.00</c:formatCode>
                <c:ptCount val="2"/>
                <c:pt idx="0">
                  <c:v>1.0810810810810812E-6</c:v>
                </c:pt>
                <c:pt idx="1">
                  <c:v>1.0810810810810812E-6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Dark'!$M$13:$M$14</c:f>
              <c:numCache>
                <c:formatCode>General</c:formatCode>
                <c:ptCount val="2"/>
                <c:pt idx="0" formatCode="0.00">
                  <c:v>-0.13984375000000002</c:v>
                </c:pt>
                <c:pt idx="1">
                  <c:v>-0.13984375000000002</c:v>
                </c:pt>
              </c:numCache>
            </c:numRef>
          </c:xVal>
          <c:yVal>
            <c:numRef>
              <c:f>'pbscds 0_6 EDT zno Dark'!$N$13:$N$14</c:f>
              <c:numCache>
                <c:formatCode>0.00</c:formatCode>
                <c:ptCount val="2"/>
                <c:pt idx="0">
                  <c:v>7.2072072072072083E-8</c:v>
                </c:pt>
                <c:pt idx="1">
                  <c:v>-7.2072072072072083E-8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0_6 EDT zno Dark'!$N$15:$N$16</c:f>
              <c:numCache>
                <c:formatCode>0.00</c:formatCode>
                <c:ptCount val="2"/>
                <c:pt idx="0">
                  <c:v>7.2072072072072083E-8</c:v>
                </c:pt>
                <c:pt idx="1">
                  <c:v>-7.2072072072072083E-8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-7.4999999999999997E-2</c:v>
                </c:pt>
                <c:pt idx="2">
                  <c:v>-7.4999999999999997E-2</c:v>
                </c:pt>
              </c:numCache>
            </c:numRef>
          </c:xVal>
          <c:yVal>
            <c:numRef>
              <c:f>'pbscds 0_6 EDT zno Dark'!$N$18:$N$20</c:f>
              <c:numCache>
                <c:formatCode>General</c:formatCode>
                <c:ptCount val="3"/>
                <c:pt idx="0">
                  <c:v>3.6855036855036854E-6</c:v>
                </c:pt>
                <c:pt idx="1">
                  <c:v>3.6855036855036854E-6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0_6 EDT zno Dark'!$N$22:$N$24</c:f>
              <c:numCache>
                <c:formatCode>General</c:formatCode>
                <c:ptCount val="3"/>
                <c:pt idx="0">
                  <c:v>4.7665847665847664E-6</c:v>
                </c:pt>
                <c:pt idx="1">
                  <c:v>4.7665847665847664E-6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1371520"/>
        <c:axId val="381372304"/>
      </c:scatterChart>
      <c:valAx>
        <c:axId val="381371520"/>
        <c:scaling>
          <c:orientation val="minMax"/>
          <c:max val="-0.16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372304"/>
        <c:crossesAt val="0"/>
        <c:crossBetween val="midCat"/>
      </c:valAx>
      <c:valAx>
        <c:axId val="381372304"/>
        <c:scaling>
          <c:orientation val="minMax"/>
          <c:max val="-1.1000000000000001E-7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371520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281798753483982"/>
          <c:y val="0.5"/>
          <c:w val="0.15944288697658926"/>
          <c:h val="0.492346938775510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0_6 EDT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0_6 EDT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0_6 EDT zno Dark'!$K$10:$K$410</c:f>
              <c:numCache>
                <c:formatCode>General</c:formatCode>
                <c:ptCount val="401"/>
                <c:pt idx="0">
                  <c:v>4.3734643734643739E-6</c:v>
                </c:pt>
                <c:pt idx="1">
                  <c:v>9.3366093366093357E-7</c:v>
                </c:pt>
                <c:pt idx="2">
                  <c:v>-6.8796068796068797E-7</c:v>
                </c:pt>
                <c:pt idx="3">
                  <c:v>-2.3587223587223586E-6</c:v>
                </c:pt>
                <c:pt idx="4">
                  <c:v>-3.783783783783784E-6</c:v>
                </c:pt>
                <c:pt idx="5">
                  <c:v>-5.1597051597051597E-6</c:v>
                </c:pt>
                <c:pt idx="6">
                  <c:v>-7.0761670761670761E-6</c:v>
                </c:pt>
                <c:pt idx="7">
                  <c:v>-8.2063882063882059E-6</c:v>
                </c:pt>
                <c:pt idx="8">
                  <c:v>-9.5331695331695328E-6</c:v>
                </c:pt>
                <c:pt idx="9">
                  <c:v>-1.1302211302211301E-5</c:v>
                </c:pt>
                <c:pt idx="10">
                  <c:v>-1.2776412776412776E-5</c:v>
                </c:pt>
                <c:pt idx="11">
                  <c:v>-1.3808353808353807E-5</c:v>
                </c:pt>
                <c:pt idx="12">
                  <c:v>-1.5479115479115479E-5</c:v>
                </c:pt>
                <c:pt idx="13">
                  <c:v>-1.656019656019656E-5</c:v>
                </c:pt>
                <c:pt idx="14">
                  <c:v>-1.8378378378378379E-5</c:v>
                </c:pt>
                <c:pt idx="15">
                  <c:v>-1.9754299754299755E-5</c:v>
                </c:pt>
                <c:pt idx="16">
                  <c:v>-2.1326781326781325E-5</c:v>
                </c:pt>
                <c:pt idx="17">
                  <c:v>-2.2850122850122849E-5</c:v>
                </c:pt>
                <c:pt idx="18">
                  <c:v>-2.5110565110565109E-5</c:v>
                </c:pt>
                <c:pt idx="19">
                  <c:v>-2.7027027027027023E-5</c:v>
                </c:pt>
                <c:pt idx="20">
                  <c:v>-2.9140049140049139E-5</c:v>
                </c:pt>
                <c:pt idx="21">
                  <c:v>-2.633906633906634E-5</c:v>
                </c:pt>
                <c:pt idx="22">
                  <c:v>-2.4029484029484028E-5</c:v>
                </c:pt>
                <c:pt idx="23">
                  <c:v>-2.2653562653562655E-5</c:v>
                </c:pt>
                <c:pt idx="24">
                  <c:v>-2.2260442260442261E-5</c:v>
                </c:pt>
                <c:pt idx="25">
                  <c:v>-1.9508599508599509E-5</c:v>
                </c:pt>
                <c:pt idx="26">
                  <c:v>-1.5823095823095824E-5</c:v>
                </c:pt>
                <c:pt idx="27">
                  <c:v>-1.3316953316953316E-5</c:v>
                </c:pt>
                <c:pt idx="28">
                  <c:v>-1.1793611793611792E-5</c:v>
                </c:pt>
                <c:pt idx="29">
                  <c:v>-1.0319410319410319E-5</c:v>
                </c:pt>
                <c:pt idx="30">
                  <c:v>-9.4348894348894342E-6</c:v>
                </c:pt>
                <c:pt idx="31">
                  <c:v>-7.2235872235872239E-6</c:v>
                </c:pt>
                <c:pt idx="32">
                  <c:v>-4.9631449631449635E-6</c:v>
                </c:pt>
                <c:pt idx="33">
                  <c:v>-3.0958230958230963E-6</c:v>
                </c:pt>
                <c:pt idx="34">
                  <c:v>-2.1130221130221131E-6</c:v>
                </c:pt>
                <c:pt idx="35">
                  <c:v>-6.388206388206388E-7</c:v>
                </c:pt>
                <c:pt idx="36">
                  <c:v>9.3366093366093357E-7</c:v>
                </c:pt>
                <c:pt idx="37">
                  <c:v>2.0638820638820638E-6</c:v>
                </c:pt>
                <c:pt idx="38">
                  <c:v>3.6855036855036854E-6</c:v>
                </c:pt>
                <c:pt idx="39">
                  <c:v>5.061425061425062E-6</c:v>
                </c:pt>
                <c:pt idx="40">
                  <c:v>6.4373464373464381E-6</c:v>
                </c:pt>
                <c:pt idx="41">
                  <c:v>7.8132678132678117E-6</c:v>
                </c:pt>
                <c:pt idx="42">
                  <c:v>9.3366093366093357E-6</c:v>
                </c:pt>
                <c:pt idx="43">
                  <c:v>1.081081081081081E-5</c:v>
                </c:pt>
                <c:pt idx="44">
                  <c:v>1.2383292383292385E-5</c:v>
                </c:pt>
                <c:pt idx="45">
                  <c:v>1.3955773955773955E-5</c:v>
                </c:pt>
                <c:pt idx="46">
                  <c:v>1.5675675675675676E-5</c:v>
                </c:pt>
                <c:pt idx="47">
                  <c:v>1.7444717444717443E-5</c:v>
                </c:pt>
                <c:pt idx="48">
                  <c:v>1.945945945945946E-5</c:v>
                </c:pt>
                <c:pt idx="49">
                  <c:v>2.167076167076167E-5</c:v>
                </c:pt>
                <c:pt idx="50">
                  <c:v>2.3685503685503687E-5</c:v>
                </c:pt>
                <c:pt idx="51">
                  <c:v>2.5700245700245697E-5</c:v>
                </c:pt>
                <c:pt idx="52">
                  <c:v>2.8746928746928748E-5</c:v>
                </c:pt>
                <c:pt idx="53">
                  <c:v>3.0270270270270272E-5</c:v>
                </c:pt>
                <c:pt idx="54">
                  <c:v>3.3808353808353809E-5</c:v>
                </c:pt>
                <c:pt idx="55">
                  <c:v>3.5773955773955773E-5</c:v>
                </c:pt>
                <c:pt idx="56">
                  <c:v>3.7886977886977885E-5</c:v>
                </c:pt>
                <c:pt idx="57">
                  <c:v>4.2211302211302214E-5</c:v>
                </c:pt>
                <c:pt idx="58">
                  <c:v>4.5110565110565114E-5</c:v>
                </c:pt>
                <c:pt idx="59">
                  <c:v>4.8304668304668303E-5</c:v>
                </c:pt>
                <c:pt idx="60">
                  <c:v>5.1842751842751843E-5</c:v>
                </c:pt>
                <c:pt idx="61">
                  <c:v>5.4692874692874694E-5</c:v>
                </c:pt>
                <c:pt idx="62">
                  <c:v>6.0343980343980353E-5</c:v>
                </c:pt>
                <c:pt idx="63">
                  <c:v>6.2162162162162176E-5</c:v>
                </c:pt>
                <c:pt idx="64">
                  <c:v>6.678132678132678E-5</c:v>
                </c:pt>
                <c:pt idx="65">
                  <c:v>6.9975429975429983E-5</c:v>
                </c:pt>
                <c:pt idx="66">
                  <c:v>7.6461916461916459E-5</c:v>
                </c:pt>
                <c:pt idx="67">
                  <c:v>8.0687960687960683E-5</c:v>
                </c:pt>
                <c:pt idx="68">
                  <c:v>8.3488943488943491E-5</c:v>
                </c:pt>
                <c:pt idx="69">
                  <c:v>8.9238329238329228E-5</c:v>
                </c:pt>
                <c:pt idx="70">
                  <c:v>9.2579852579852579E-5</c:v>
                </c:pt>
                <c:pt idx="71">
                  <c:v>1.0108108108108108E-4</c:v>
                </c:pt>
                <c:pt idx="72">
                  <c:v>1.0515970515970518E-4</c:v>
                </c:pt>
                <c:pt idx="73">
                  <c:v>1.1174447174447173E-4</c:v>
                </c:pt>
                <c:pt idx="74">
                  <c:v>1.2221130221130221E-4</c:v>
                </c:pt>
                <c:pt idx="75">
                  <c:v>1.3115479115479117E-4</c:v>
                </c:pt>
                <c:pt idx="76">
                  <c:v>1.3670761670761671E-4</c:v>
                </c:pt>
                <c:pt idx="77">
                  <c:v>1.4633906633906632E-4</c:v>
                </c:pt>
                <c:pt idx="78">
                  <c:v>1.5592137592137592E-4</c:v>
                </c:pt>
                <c:pt idx="79">
                  <c:v>1.6486486486486486E-4</c:v>
                </c:pt>
                <c:pt idx="80">
                  <c:v>1.7778869778869779E-4</c:v>
                </c:pt>
                <c:pt idx="81">
                  <c:v>1.908108108108108E-4</c:v>
                </c:pt>
                <c:pt idx="82">
                  <c:v>1.9611793611793609E-4</c:v>
                </c:pt>
                <c:pt idx="83">
                  <c:v>1.8894348894348892E-4</c:v>
                </c:pt>
                <c:pt idx="84">
                  <c:v>1.7714987714987713E-4</c:v>
                </c:pt>
                <c:pt idx="85">
                  <c:v>1.6432432432432432E-4</c:v>
                </c:pt>
                <c:pt idx="86">
                  <c:v>1.5744471744471745E-4</c:v>
                </c:pt>
                <c:pt idx="87">
                  <c:v>1.4766584766584767E-4</c:v>
                </c:pt>
                <c:pt idx="88">
                  <c:v>1.3660933660933662E-4</c:v>
                </c:pt>
                <c:pt idx="89">
                  <c:v>1.2992628992628991E-4</c:v>
                </c:pt>
                <c:pt idx="90">
                  <c:v>1.228992628992629E-4</c:v>
                </c:pt>
                <c:pt idx="91">
                  <c:v>1.1587223587223588E-4</c:v>
                </c:pt>
                <c:pt idx="92">
                  <c:v>1.1041769041769044E-4</c:v>
                </c:pt>
                <c:pt idx="93">
                  <c:v>1.0221130221130221E-4</c:v>
                </c:pt>
                <c:pt idx="94">
                  <c:v>9.7297297297297309E-5</c:v>
                </c:pt>
                <c:pt idx="95">
                  <c:v>9.0761670761670756E-5</c:v>
                </c:pt>
                <c:pt idx="96">
                  <c:v>8.5405405405405399E-5</c:v>
                </c:pt>
                <c:pt idx="97">
                  <c:v>8.088452088452088E-5</c:v>
                </c:pt>
                <c:pt idx="98">
                  <c:v>7.4201474201474193E-5</c:v>
                </c:pt>
                <c:pt idx="99">
                  <c:v>6.9090909090909082E-5</c:v>
                </c:pt>
                <c:pt idx="100">
                  <c:v>6.5110565110565105E-5</c:v>
                </c:pt>
                <c:pt idx="101">
                  <c:v>6.1769041769041768E-5</c:v>
                </c:pt>
                <c:pt idx="102">
                  <c:v>5.7346437346437348E-5</c:v>
                </c:pt>
                <c:pt idx="103">
                  <c:v>5.3562653562653561E-5</c:v>
                </c:pt>
                <c:pt idx="104">
                  <c:v>4.8796068796068802E-5</c:v>
                </c:pt>
                <c:pt idx="105">
                  <c:v>4.6339066339066332E-5</c:v>
                </c:pt>
                <c:pt idx="106">
                  <c:v>4.2260442260442263E-5</c:v>
                </c:pt>
                <c:pt idx="107">
                  <c:v>3.8820638820638821E-5</c:v>
                </c:pt>
                <c:pt idx="108">
                  <c:v>3.5872235872235871E-5</c:v>
                </c:pt>
                <c:pt idx="109">
                  <c:v>3.1941031941031943E-5</c:v>
                </c:pt>
                <c:pt idx="110">
                  <c:v>2.8206388206388209E-5</c:v>
                </c:pt>
                <c:pt idx="111">
                  <c:v>2.5159705159705161E-5</c:v>
                </c:pt>
                <c:pt idx="112">
                  <c:v>2.3390663390663391E-5</c:v>
                </c:pt>
                <c:pt idx="113">
                  <c:v>2.054054054054054E-5</c:v>
                </c:pt>
                <c:pt idx="114">
                  <c:v>1.7542997542997545E-5</c:v>
                </c:pt>
                <c:pt idx="115">
                  <c:v>1.4742014742014742E-5</c:v>
                </c:pt>
                <c:pt idx="116">
                  <c:v>1.3120393120393121E-5</c:v>
                </c:pt>
                <c:pt idx="117">
                  <c:v>1.1253071253071254E-5</c:v>
                </c:pt>
                <c:pt idx="118">
                  <c:v>8.3538083538083537E-6</c:v>
                </c:pt>
                <c:pt idx="119">
                  <c:v>6.2407862407862411E-6</c:v>
                </c:pt>
                <c:pt idx="120">
                  <c:v>4.7665847665847664E-6</c:v>
                </c:pt>
                <c:pt idx="121">
                  <c:v>3.3906633906633907E-6</c:v>
                </c:pt>
                <c:pt idx="122">
                  <c:v>1.0810810810810812E-6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379256"/>
        <c:axId val="384380824"/>
      </c:scatterChart>
      <c:valAx>
        <c:axId val="384379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380824"/>
        <c:crossesAt val="0"/>
        <c:crossBetween val="midCat"/>
      </c:valAx>
      <c:valAx>
        <c:axId val="3843808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37925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0_6 EDT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0_6 EDT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0_6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0_6 EDT zno'!$K$10:$K$410</c:f>
              <c:numCache>
                <c:formatCode>General</c:formatCode>
                <c:ptCount val="401"/>
                <c:pt idx="0">
                  <c:v>-1.6425061425061427E-3</c:v>
                </c:pt>
                <c:pt idx="1">
                  <c:v>-1.7927272727272727E-3</c:v>
                </c:pt>
                <c:pt idx="2">
                  <c:v>-1.9922358722358723E-3</c:v>
                </c:pt>
                <c:pt idx="3">
                  <c:v>-2.2964619164619164E-3</c:v>
                </c:pt>
                <c:pt idx="4">
                  <c:v>-2.3714004914004911E-3</c:v>
                </c:pt>
                <c:pt idx="5">
                  <c:v>-2.4779361179361175E-3</c:v>
                </c:pt>
                <c:pt idx="6">
                  <c:v>-2.3421621621621622E-3</c:v>
                </c:pt>
                <c:pt idx="7">
                  <c:v>-2.7283046683046681E-3</c:v>
                </c:pt>
                <c:pt idx="8">
                  <c:v>-2.6696805896805897E-3</c:v>
                </c:pt>
                <c:pt idx="9">
                  <c:v>-2.662948402948403E-3</c:v>
                </c:pt>
                <c:pt idx="10">
                  <c:v>-3.0153808353808355E-3</c:v>
                </c:pt>
                <c:pt idx="11">
                  <c:v>-3.2369533169533168E-3</c:v>
                </c:pt>
                <c:pt idx="12">
                  <c:v>-3.402604422604422E-3</c:v>
                </c:pt>
                <c:pt idx="13">
                  <c:v>-3.240786240786241E-3</c:v>
                </c:pt>
                <c:pt idx="14">
                  <c:v>-3.3504176904176901E-3</c:v>
                </c:pt>
                <c:pt idx="15">
                  <c:v>-3.1886977886977884E-3</c:v>
                </c:pt>
                <c:pt idx="16">
                  <c:v>-3.6044717444717448E-3</c:v>
                </c:pt>
                <c:pt idx="17">
                  <c:v>-3.8132186732186732E-3</c:v>
                </c:pt>
                <c:pt idx="18">
                  <c:v>-3.6772972972972978E-3</c:v>
                </c:pt>
                <c:pt idx="19">
                  <c:v>-3.9314004914004913E-3</c:v>
                </c:pt>
                <c:pt idx="20">
                  <c:v>-4.6029975429975429E-3</c:v>
                </c:pt>
                <c:pt idx="21">
                  <c:v>-4.5011793611793608E-3</c:v>
                </c:pt>
                <c:pt idx="22">
                  <c:v>-4.4291400491400495E-3</c:v>
                </c:pt>
                <c:pt idx="23">
                  <c:v>-4.2334152334152341E-3</c:v>
                </c:pt>
                <c:pt idx="24">
                  <c:v>-4.483341523341523E-3</c:v>
                </c:pt>
                <c:pt idx="25">
                  <c:v>-4.2468796068796067E-3</c:v>
                </c:pt>
                <c:pt idx="26">
                  <c:v>-4.1356756756756752E-3</c:v>
                </c:pt>
                <c:pt idx="27">
                  <c:v>-4.127567567567568E-3</c:v>
                </c:pt>
                <c:pt idx="28">
                  <c:v>-3.9117936117936125E-3</c:v>
                </c:pt>
                <c:pt idx="29">
                  <c:v>-3.8022113022113022E-3</c:v>
                </c:pt>
                <c:pt idx="30">
                  <c:v>-3.772088452088452E-3</c:v>
                </c:pt>
                <c:pt idx="31">
                  <c:v>-3.6406879606879607E-3</c:v>
                </c:pt>
                <c:pt idx="32">
                  <c:v>-3.4857002457002462E-3</c:v>
                </c:pt>
                <c:pt idx="33">
                  <c:v>-3.3130712530712531E-3</c:v>
                </c:pt>
                <c:pt idx="34">
                  <c:v>-3.3802948402948401E-3</c:v>
                </c:pt>
                <c:pt idx="35">
                  <c:v>-3.2514987714987714E-3</c:v>
                </c:pt>
                <c:pt idx="36">
                  <c:v>-3.1784275184275185E-3</c:v>
                </c:pt>
                <c:pt idx="37">
                  <c:v>-3.1054545454545458E-3</c:v>
                </c:pt>
                <c:pt idx="38">
                  <c:v>-2.9918427518427519E-3</c:v>
                </c:pt>
                <c:pt idx="39">
                  <c:v>-2.8996560196560199E-3</c:v>
                </c:pt>
                <c:pt idx="40">
                  <c:v>-2.7858476658476662E-3</c:v>
                </c:pt>
                <c:pt idx="41">
                  <c:v>-2.7174938574938572E-3</c:v>
                </c:pt>
                <c:pt idx="42">
                  <c:v>-2.714250614250614E-3</c:v>
                </c:pt>
                <c:pt idx="43">
                  <c:v>-2.641031941031941E-3</c:v>
                </c:pt>
                <c:pt idx="44">
                  <c:v>-2.5867321867321866E-3</c:v>
                </c:pt>
                <c:pt idx="45">
                  <c:v>-2.422162162162162E-3</c:v>
                </c:pt>
                <c:pt idx="46">
                  <c:v>-2.3414250614250611E-3</c:v>
                </c:pt>
                <c:pt idx="47">
                  <c:v>-2.2885012285012284E-3</c:v>
                </c:pt>
                <c:pt idx="48">
                  <c:v>-2.1497788697788698E-3</c:v>
                </c:pt>
                <c:pt idx="49">
                  <c:v>-2.0311056511056512E-3</c:v>
                </c:pt>
                <c:pt idx="50">
                  <c:v>-1.9314004914004915E-3</c:v>
                </c:pt>
                <c:pt idx="51">
                  <c:v>-1.8423587223587224E-3</c:v>
                </c:pt>
                <c:pt idx="52">
                  <c:v>-1.7412285012285012E-3</c:v>
                </c:pt>
                <c:pt idx="53">
                  <c:v>-1.7571007371007374E-3</c:v>
                </c:pt>
                <c:pt idx="54">
                  <c:v>-1.6414742014742014E-3</c:v>
                </c:pt>
                <c:pt idx="55">
                  <c:v>-1.5419656019656019E-3</c:v>
                </c:pt>
                <c:pt idx="56">
                  <c:v>-1.4530221130221131E-3</c:v>
                </c:pt>
                <c:pt idx="57">
                  <c:v>-1.4091400491400491E-3</c:v>
                </c:pt>
                <c:pt idx="58">
                  <c:v>-1.3208845208845209E-3</c:v>
                </c:pt>
                <c:pt idx="59">
                  <c:v>-1.2142014742014741E-3</c:v>
                </c:pt>
                <c:pt idx="60">
                  <c:v>-1.1015233415233416E-3</c:v>
                </c:pt>
                <c:pt idx="61">
                  <c:v>-1.026093366093366E-3</c:v>
                </c:pt>
                <c:pt idx="62">
                  <c:v>-9.2968058968058963E-4</c:v>
                </c:pt>
                <c:pt idx="63">
                  <c:v>-8.3995085995085999E-4</c:v>
                </c:pt>
                <c:pt idx="64">
                  <c:v>-7.8815724815724816E-4</c:v>
                </c:pt>
                <c:pt idx="65">
                  <c:v>-6.693857493857493E-4</c:v>
                </c:pt>
                <c:pt idx="66">
                  <c:v>-5.4452088452088454E-4</c:v>
                </c:pt>
                <c:pt idx="67">
                  <c:v>-4.6388206388206396E-4</c:v>
                </c:pt>
                <c:pt idx="68">
                  <c:v>-3.5587223587223583E-4</c:v>
                </c:pt>
                <c:pt idx="69">
                  <c:v>-2.6864864864864865E-4</c:v>
                </c:pt>
                <c:pt idx="70">
                  <c:v>-1.7302211302211304E-4</c:v>
                </c:pt>
                <c:pt idx="71">
                  <c:v>-7.9999999999999993E-5</c:v>
                </c:pt>
                <c:pt idx="72">
                  <c:v>1.8968058968058967E-5</c:v>
                </c:pt>
                <c:pt idx="73">
                  <c:v>1.144963144963145E-4</c:v>
                </c:pt>
                <c:pt idx="74">
                  <c:v>2.1685503685503688E-4</c:v>
                </c:pt>
                <c:pt idx="75">
                  <c:v>3.184275184275184E-4</c:v>
                </c:pt>
                <c:pt idx="76">
                  <c:v>4.2014742014742022E-4</c:v>
                </c:pt>
                <c:pt idx="77">
                  <c:v>5.0904176904176908E-4</c:v>
                </c:pt>
                <c:pt idx="78">
                  <c:v>6.1400491400491399E-4</c:v>
                </c:pt>
                <c:pt idx="79">
                  <c:v>7.3390663390663399E-4</c:v>
                </c:pt>
                <c:pt idx="80">
                  <c:v>8.4447174447174463E-4</c:v>
                </c:pt>
                <c:pt idx="81">
                  <c:v>9.9626535626535628E-4</c:v>
                </c:pt>
                <c:pt idx="82">
                  <c:v>1.0002457002457003E-3</c:v>
                </c:pt>
                <c:pt idx="83">
                  <c:v>8.9233415233415229E-4</c:v>
                </c:pt>
                <c:pt idx="84">
                  <c:v>7.732186732186733E-4</c:v>
                </c:pt>
                <c:pt idx="85">
                  <c:v>6.6525798525798527E-4</c:v>
                </c:pt>
                <c:pt idx="86">
                  <c:v>5.834889434889435E-4</c:v>
                </c:pt>
                <c:pt idx="87">
                  <c:v>4.603439803439803E-4</c:v>
                </c:pt>
                <c:pt idx="88">
                  <c:v>3.5012285012285012E-4</c:v>
                </c:pt>
                <c:pt idx="89">
                  <c:v>2.3975429975429976E-4</c:v>
                </c:pt>
                <c:pt idx="90">
                  <c:v>1.3803439803439804E-4</c:v>
                </c:pt>
                <c:pt idx="91">
                  <c:v>3.798525798525799E-5</c:v>
                </c:pt>
                <c:pt idx="92">
                  <c:v>-6.4275184275184281E-5</c:v>
                </c:pt>
                <c:pt idx="93">
                  <c:v>-1.6466830466830467E-4</c:v>
                </c:pt>
                <c:pt idx="94">
                  <c:v>-2.6132678132678131E-4</c:v>
                </c:pt>
                <c:pt idx="95">
                  <c:v>-3.5759213759213761E-4</c:v>
                </c:pt>
                <c:pt idx="96">
                  <c:v>-4.541523341523341E-4</c:v>
                </c:pt>
                <c:pt idx="97">
                  <c:v>-5.6299754299754296E-4</c:v>
                </c:pt>
                <c:pt idx="98">
                  <c:v>-6.2835380835380838E-4</c:v>
                </c:pt>
                <c:pt idx="99">
                  <c:v>-7.0422604422604412E-4</c:v>
                </c:pt>
                <c:pt idx="100">
                  <c:v>-8.0299754299754304E-4</c:v>
                </c:pt>
                <c:pt idx="101">
                  <c:v>-9.1557739557739559E-4</c:v>
                </c:pt>
                <c:pt idx="102">
                  <c:v>-1.0216707616707617E-3</c:v>
                </c:pt>
                <c:pt idx="103">
                  <c:v>-1.1107125307125308E-3</c:v>
                </c:pt>
                <c:pt idx="104">
                  <c:v>-1.2597051597051598E-3</c:v>
                </c:pt>
                <c:pt idx="105">
                  <c:v>-1.3694840294840294E-3</c:v>
                </c:pt>
                <c:pt idx="106">
                  <c:v>-1.4343980343980345E-3</c:v>
                </c:pt>
                <c:pt idx="107">
                  <c:v>-1.5345945945945947E-3</c:v>
                </c:pt>
                <c:pt idx="108">
                  <c:v>-1.6560687960687961E-3</c:v>
                </c:pt>
                <c:pt idx="109">
                  <c:v>-1.7335626535626533E-3</c:v>
                </c:pt>
                <c:pt idx="110">
                  <c:v>-1.8588697788697788E-3</c:v>
                </c:pt>
                <c:pt idx="111">
                  <c:v>-1.9360687960687962E-3</c:v>
                </c:pt>
                <c:pt idx="112">
                  <c:v>-2.0304176904176905E-3</c:v>
                </c:pt>
                <c:pt idx="113">
                  <c:v>-2.1712530712530713E-3</c:v>
                </c:pt>
                <c:pt idx="114">
                  <c:v>-2.287027027027027E-3</c:v>
                </c:pt>
                <c:pt idx="115">
                  <c:v>-2.3264373464373465E-3</c:v>
                </c:pt>
                <c:pt idx="116">
                  <c:v>-2.3797051597051599E-3</c:v>
                </c:pt>
                <c:pt idx="117">
                  <c:v>-2.5050614250614251E-3</c:v>
                </c:pt>
                <c:pt idx="118">
                  <c:v>-2.6142997542997542E-3</c:v>
                </c:pt>
                <c:pt idx="119">
                  <c:v>-2.7478624078624077E-3</c:v>
                </c:pt>
                <c:pt idx="120">
                  <c:v>-2.8184766584766585E-3</c:v>
                </c:pt>
                <c:pt idx="121">
                  <c:v>-2.937149877149877E-3</c:v>
                </c:pt>
                <c:pt idx="122">
                  <c:v>-3.0423095823095829E-3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0_6 EDT zno'!$M$10:$M$11</c:f>
              <c:numCache>
                <c:formatCode>0.00E+00</c:formatCode>
                <c:ptCount val="2"/>
                <c:pt idx="0">
                  <c:v>3.8510427010923533E-2</c:v>
                </c:pt>
                <c:pt idx="1">
                  <c:v>-3.8285679961556941E-2</c:v>
                </c:pt>
              </c:numCache>
            </c:numRef>
          </c:xVal>
          <c:yVal>
            <c:numRef>
              <c:f>'pbscds 0_6 EDT zno'!$N$10:$N$11</c:f>
              <c:numCache>
                <c:formatCode>0.00</c:formatCode>
                <c:ptCount val="2"/>
                <c:pt idx="0">
                  <c:v>-1.6425061425061427E-3</c:v>
                </c:pt>
                <c:pt idx="1">
                  <c:v>-1.6425061425061427E-3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0_6 EDT zno'!$M$10:$M$11</c:f>
              <c:numCache>
                <c:formatCode>0.00E+00</c:formatCode>
                <c:ptCount val="2"/>
                <c:pt idx="0">
                  <c:v>3.8510427010923533E-2</c:v>
                </c:pt>
                <c:pt idx="1">
                  <c:v>-3.8285679961556941E-2</c:v>
                </c:pt>
              </c:numCache>
            </c:numRef>
          </c:xVal>
          <c:yVal>
            <c:numRef>
              <c:f>'pbscds 0_6 EDT zno'!$O$10:$O$11</c:f>
              <c:numCache>
                <c:formatCode>0.00</c:formatCode>
                <c:ptCount val="2"/>
                <c:pt idx="0">
                  <c:v>-2.7174938574938572E-3</c:v>
                </c:pt>
                <c:pt idx="1">
                  <c:v>-2.7174938574938572E-3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zno'!$M$10:$M$11</c:f>
              <c:numCache>
                <c:formatCode>0.00E+00</c:formatCode>
                <c:ptCount val="2"/>
                <c:pt idx="0">
                  <c:v>3.8510427010923533E-2</c:v>
                </c:pt>
                <c:pt idx="1">
                  <c:v>-3.8285679961556941E-2</c:v>
                </c:pt>
              </c:numCache>
            </c:numRef>
          </c:xVal>
          <c:yVal>
            <c:numRef>
              <c:f>'pbscds 0_6 EDT zno'!$P$10:$P$11</c:f>
              <c:numCache>
                <c:formatCode>0.00</c:formatCode>
                <c:ptCount val="2"/>
                <c:pt idx="0">
                  <c:v>-3.0423095823095829E-3</c:v>
                </c:pt>
                <c:pt idx="1">
                  <c:v>-3.0423095823095829E-3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0_6 EDT zno'!$M$13:$M$14</c:f>
              <c:numCache>
                <c:formatCode>General</c:formatCode>
                <c:ptCount val="2"/>
                <c:pt idx="0" formatCode="0.00">
                  <c:v>0.77020854021847063</c:v>
                </c:pt>
                <c:pt idx="1">
                  <c:v>0.77020854021847063</c:v>
                </c:pt>
              </c:numCache>
            </c:numRef>
          </c:xVal>
          <c:yVal>
            <c:numRef>
              <c:f>'pbscds 0_6 EDT zno'!$N$13:$N$14</c:f>
              <c:numCache>
                <c:formatCode>0.00</c:formatCode>
                <c:ptCount val="2"/>
                <c:pt idx="0">
                  <c:v>-2.0282063882063887E-4</c:v>
                </c:pt>
                <c:pt idx="1">
                  <c:v>2.0282063882063887E-4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zno'!$M$15:$M$16</c:f>
              <c:numCache>
                <c:formatCode>General</c:formatCode>
                <c:ptCount val="2"/>
                <c:pt idx="0" formatCode="0.00">
                  <c:v>0.7657135992311388</c:v>
                </c:pt>
                <c:pt idx="1">
                  <c:v>0.7657135992311388</c:v>
                </c:pt>
              </c:numCache>
            </c:numRef>
          </c:xVal>
          <c:yVal>
            <c:numRef>
              <c:f>'pbscds 0_6 EDT zno'!$N$15:$N$16</c:f>
              <c:numCache>
                <c:formatCode>0.00</c:formatCode>
                <c:ptCount val="2"/>
                <c:pt idx="0">
                  <c:v>-2.0282063882063887E-4</c:v>
                </c:pt>
                <c:pt idx="1">
                  <c:v>2.0282063882063887E-4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0_6 EDT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0.4</c:v>
                </c:pt>
                <c:pt idx="2">
                  <c:v>0.4</c:v>
                </c:pt>
              </c:numCache>
            </c:numRef>
          </c:xVal>
          <c:yVal>
            <c:numRef>
              <c:f>'pbscds 0_6 EDT zno'!$N$18:$N$20</c:f>
              <c:numCache>
                <c:formatCode>General</c:formatCode>
                <c:ptCount val="3"/>
                <c:pt idx="0">
                  <c:v>-1.4091400491400491E-3</c:v>
                </c:pt>
                <c:pt idx="1">
                  <c:v>-1.4091400491400491E-3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0.42499999999999999</c:v>
                </c:pt>
                <c:pt idx="2">
                  <c:v>0.42499999999999999</c:v>
                </c:pt>
              </c:numCache>
            </c:numRef>
          </c:xVal>
          <c:yVal>
            <c:numRef>
              <c:f>'pbscds 0_6 EDT zno'!$N$22:$N$24</c:f>
              <c:numCache>
                <c:formatCode>General</c:formatCode>
                <c:ptCount val="3"/>
                <c:pt idx="0">
                  <c:v>-1.3694840294840294E-3</c:v>
                </c:pt>
                <c:pt idx="1">
                  <c:v>-1.3694840294840294E-3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379648"/>
        <c:axId val="384378080"/>
      </c:scatterChart>
      <c:valAx>
        <c:axId val="384379648"/>
        <c:scaling>
          <c:orientation val="minMax"/>
          <c:max val="0.84799999999999998"/>
          <c:min val="-7.71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378080"/>
        <c:crossesAt val="0"/>
        <c:crossBetween val="midCat"/>
      </c:valAx>
      <c:valAx>
        <c:axId val="384378080"/>
        <c:scaling>
          <c:orientation val="minMax"/>
          <c:max val="3.0499999999999999E-4"/>
          <c:min val="-3.3500000000000001E-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37964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0_6 EDT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0_6 EDT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0_6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0_6 EDT zno'!$K$10:$K$410</c:f>
              <c:numCache>
                <c:formatCode>General</c:formatCode>
                <c:ptCount val="401"/>
                <c:pt idx="0">
                  <c:v>-1.6425061425061427E-3</c:v>
                </c:pt>
                <c:pt idx="1">
                  <c:v>-1.7927272727272727E-3</c:v>
                </c:pt>
                <c:pt idx="2">
                  <c:v>-1.9922358722358723E-3</c:v>
                </c:pt>
                <c:pt idx="3">
                  <c:v>-2.2964619164619164E-3</c:v>
                </c:pt>
                <c:pt idx="4">
                  <c:v>-2.3714004914004911E-3</c:v>
                </c:pt>
                <c:pt idx="5">
                  <c:v>-2.4779361179361175E-3</c:v>
                </c:pt>
                <c:pt idx="6">
                  <c:v>-2.3421621621621622E-3</c:v>
                </c:pt>
                <c:pt idx="7">
                  <c:v>-2.7283046683046681E-3</c:v>
                </c:pt>
                <c:pt idx="8">
                  <c:v>-2.6696805896805897E-3</c:v>
                </c:pt>
                <c:pt idx="9">
                  <c:v>-2.662948402948403E-3</c:v>
                </c:pt>
                <c:pt idx="10">
                  <c:v>-3.0153808353808355E-3</c:v>
                </c:pt>
                <c:pt idx="11">
                  <c:v>-3.2369533169533168E-3</c:v>
                </c:pt>
                <c:pt idx="12">
                  <c:v>-3.402604422604422E-3</c:v>
                </c:pt>
                <c:pt idx="13">
                  <c:v>-3.240786240786241E-3</c:v>
                </c:pt>
                <c:pt idx="14">
                  <c:v>-3.3504176904176901E-3</c:v>
                </c:pt>
                <c:pt idx="15">
                  <c:v>-3.1886977886977884E-3</c:v>
                </c:pt>
                <c:pt idx="16">
                  <c:v>-3.6044717444717448E-3</c:v>
                </c:pt>
                <c:pt idx="17">
                  <c:v>-3.8132186732186732E-3</c:v>
                </c:pt>
                <c:pt idx="18">
                  <c:v>-3.6772972972972978E-3</c:v>
                </c:pt>
                <c:pt idx="19">
                  <c:v>-3.9314004914004913E-3</c:v>
                </c:pt>
                <c:pt idx="20">
                  <c:v>-4.6029975429975429E-3</c:v>
                </c:pt>
                <c:pt idx="21">
                  <c:v>-4.5011793611793608E-3</c:v>
                </c:pt>
                <c:pt idx="22">
                  <c:v>-4.4291400491400495E-3</c:v>
                </c:pt>
                <c:pt idx="23">
                  <c:v>-4.2334152334152341E-3</c:v>
                </c:pt>
                <c:pt idx="24">
                  <c:v>-4.483341523341523E-3</c:v>
                </c:pt>
                <c:pt idx="25">
                  <c:v>-4.2468796068796067E-3</c:v>
                </c:pt>
                <c:pt idx="26">
                  <c:v>-4.1356756756756752E-3</c:v>
                </c:pt>
                <c:pt idx="27">
                  <c:v>-4.127567567567568E-3</c:v>
                </c:pt>
                <c:pt idx="28">
                  <c:v>-3.9117936117936125E-3</c:v>
                </c:pt>
                <c:pt idx="29">
                  <c:v>-3.8022113022113022E-3</c:v>
                </c:pt>
                <c:pt idx="30">
                  <c:v>-3.772088452088452E-3</c:v>
                </c:pt>
                <c:pt idx="31">
                  <c:v>-3.6406879606879607E-3</c:v>
                </c:pt>
                <c:pt idx="32">
                  <c:v>-3.4857002457002462E-3</c:v>
                </c:pt>
                <c:pt idx="33">
                  <c:v>-3.3130712530712531E-3</c:v>
                </c:pt>
                <c:pt idx="34">
                  <c:v>-3.3802948402948401E-3</c:v>
                </c:pt>
                <c:pt idx="35">
                  <c:v>-3.2514987714987714E-3</c:v>
                </c:pt>
                <c:pt idx="36">
                  <c:v>-3.1784275184275185E-3</c:v>
                </c:pt>
                <c:pt idx="37">
                  <c:v>-3.1054545454545458E-3</c:v>
                </c:pt>
                <c:pt idx="38">
                  <c:v>-2.9918427518427519E-3</c:v>
                </c:pt>
                <c:pt idx="39">
                  <c:v>-2.8996560196560199E-3</c:v>
                </c:pt>
                <c:pt idx="40">
                  <c:v>-2.7858476658476662E-3</c:v>
                </c:pt>
                <c:pt idx="41">
                  <c:v>-2.7174938574938572E-3</c:v>
                </c:pt>
                <c:pt idx="42">
                  <c:v>-2.714250614250614E-3</c:v>
                </c:pt>
                <c:pt idx="43">
                  <c:v>-2.641031941031941E-3</c:v>
                </c:pt>
                <c:pt idx="44">
                  <c:v>-2.5867321867321866E-3</c:v>
                </c:pt>
                <c:pt idx="45">
                  <c:v>-2.422162162162162E-3</c:v>
                </c:pt>
                <c:pt idx="46">
                  <c:v>-2.3414250614250611E-3</c:v>
                </c:pt>
                <c:pt idx="47">
                  <c:v>-2.2885012285012284E-3</c:v>
                </c:pt>
                <c:pt idx="48">
                  <c:v>-2.1497788697788698E-3</c:v>
                </c:pt>
                <c:pt idx="49">
                  <c:v>-2.0311056511056512E-3</c:v>
                </c:pt>
                <c:pt idx="50">
                  <c:v>-1.9314004914004915E-3</c:v>
                </c:pt>
                <c:pt idx="51">
                  <c:v>-1.8423587223587224E-3</c:v>
                </c:pt>
                <c:pt idx="52">
                  <c:v>-1.7412285012285012E-3</c:v>
                </c:pt>
                <c:pt idx="53">
                  <c:v>-1.7571007371007374E-3</c:v>
                </c:pt>
                <c:pt idx="54">
                  <c:v>-1.6414742014742014E-3</c:v>
                </c:pt>
                <c:pt idx="55">
                  <c:v>-1.5419656019656019E-3</c:v>
                </c:pt>
                <c:pt idx="56">
                  <c:v>-1.4530221130221131E-3</c:v>
                </c:pt>
                <c:pt idx="57">
                  <c:v>-1.4091400491400491E-3</c:v>
                </c:pt>
                <c:pt idx="58">
                  <c:v>-1.3208845208845209E-3</c:v>
                </c:pt>
                <c:pt idx="59">
                  <c:v>-1.2142014742014741E-3</c:v>
                </c:pt>
                <c:pt idx="60">
                  <c:v>-1.1015233415233416E-3</c:v>
                </c:pt>
                <c:pt idx="61">
                  <c:v>-1.026093366093366E-3</c:v>
                </c:pt>
                <c:pt idx="62">
                  <c:v>-9.2968058968058963E-4</c:v>
                </c:pt>
                <c:pt idx="63">
                  <c:v>-8.3995085995085999E-4</c:v>
                </c:pt>
                <c:pt idx="64">
                  <c:v>-7.8815724815724816E-4</c:v>
                </c:pt>
                <c:pt idx="65">
                  <c:v>-6.693857493857493E-4</c:v>
                </c:pt>
                <c:pt idx="66">
                  <c:v>-5.4452088452088454E-4</c:v>
                </c:pt>
                <c:pt idx="67">
                  <c:v>-4.6388206388206396E-4</c:v>
                </c:pt>
                <c:pt idx="68">
                  <c:v>-3.5587223587223583E-4</c:v>
                </c:pt>
                <c:pt idx="69">
                  <c:v>-2.6864864864864865E-4</c:v>
                </c:pt>
                <c:pt idx="70">
                  <c:v>-1.7302211302211304E-4</c:v>
                </c:pt>
                <c:pt idx="71">
                  <c:v>-7.9999999999999993E-5</c:v>
                </c:pt>
                <c:pt idx="72">
                  <c:v>1.8968058968058967E-5</c:v>
                </c:pt>
                <c:pt idx="73">
                  <c:v>1.144963144963145E-4</c:v>
                </c:pt>
                <c:pt idx="74">
                  <c:v>2.1685503685503688E-4</c:v>
                </c:pt>
                <c:pt idx="75">
                  <c:v>3.184275184275184E-4</c:v>
                </c:pt>
                <c:pt idx="76">
                  <c:v>4.2014742014742022E-4</c:v>
                </c:pt>
                <c:pt idx="77">
                  <c:v>5.0904176904176908E-4</c:v>
                </c:pt>
                <c:pt idx="78">
                  <c:v>6.1400491400491399E-4</c:v>
                </c:pt>
                <c:pt idx="79">
                  <c:v>7.3390663390663399E-4</c:v>
                </c:pt>
                <c:pt idx="80">
                  <c:v>8.4447174447174463E-4</c:v>
                </c:pt>
                <c:pt idx="81">
                  <c:v>9.9626535626535628E-4</c:v>
                </c:pt>
                <c:pt idx="82">
                  <c:v>1.0002457002457003E-3</c:v>
                </c:pt>
                <c:pt idx="83">
                  <c:v>8.9233415233415229E-4</c:v>
                </c:pt>
                <c:pt idx="84">
                  <c:v>7.732186732186733E-4</c:v>
                </c:pt>
                <c:pt idx="85">
                  <c:v>6.6525798525798527E-4</c:v>
                </c:pt>
                <c:pt idx="86">
                  <c:v>5.834889434889435E-4</c:v>
                </c:pt>
                <c:pt idx="87">
                  <c:v>4.603439803439803E-4</c:v>
                </c:pt>
                <c:pt idx="88">
                  <c:v>3.5012285012285012E-4</c:v>
                </c:pt>
                <c:pt idx="89">
                  <c:v>2.3975429975429976E-4</c:v>
                </c:pt>
                <c:pt idx="90">
                  <c:v>1.3803439803439804E-4</c:v>
                </c:pt>
                <c:pt idx="91">
                  <c:v>3.798525798525799E-5</c:v>
                </c:pt>
                <c:pt idx="92">
                  <c:v>-6.4275184275184281E-5</c:v>
                </c:pt>
                <c:pt idx="93">
                  <c:v>-1.6466830466830467E-4</c:v>
                </c:pt>
                <c:pt idx="94">
                  <c:v>-2.6132678132678131E-4</c:v>
                </c:pt>
                <c:pt idx="95">
                  <c:v>-3.5759213759213761E-4</c:v>
                </c:pt>
                <c:pt idx="96">
                  <c:v>-4.541523341523341E-4</c:v>
                </c:pt>
                <c:pt idx="97">
                  <c:v>-5.6299754299754296E-4</c:v>
                </c:pt>
                <c:pt idx="98">
                  <c:v>-6.2835380835380838E-4</c:v>
                </c:pt>
                <c:pt idx="99">
                  <c:v>-7.0422604422604412E-4</c:v>
                </c:pt>
                <c:pt idx="100">
                  <c:v>-8.0299754299754304E-4</c:v>
                </c:pt>
                <c:pt idx="101">
                  <c:v>-9.1557739557739559E-4</c:v>
                </c:pt>
                <c:pt idx="102">
                  <c:v>-1.0216707616707617E-3</c:v>
                </c:pt>
                <c:pt idx="103">
                  <c:v>-1.1107125307125308E-3</c:v>
                </c:pt>
                <c:pt idx="104">
                  <c:v>-1.2597051597051598E-3</c:v>
                </c:pt>
                <c:pt idx="105">
                  <c:v>-1.3694840294840294E-3</c:v>
                </c:pt>
                <c:pt idx="106">
                  <c:v>-1.4343980343980345E-3</c:v>
                </c:pt>
                <c:pt idx="107">
                  <c:v>-1.5345945945945947E-3</c:v>
                </c:pt>
                <c:pt idx="108">
                  <c:v>-1.6560687960687961E-3</c:v>
                </c:pt>
                <c:pt idx="109">
                  <c:v>-1.7335626535626533E-3</c:v>
                </c:pt>
                <c:pt idx="110">
                  <c:v>-1.8588697788697788E-3</c:v>
                </c:pt>
                <c:pt idx="111">
                  <c:v>-1.9360687960687962E-3</c:v>
                </c:pt>
                <c:pt idx="112">
                  <c:v>-2.0304176904176905E-3</c:v>
                </c:pt>
                <c:pt idx="113">
                  <c:v>-2.1712530712530713E-3</c:v>
                </c:pt>
                <c:pt idx="114">
                  <c:v>-2.287027027027027E-3</c:v>
                </c:pt>
                <c:pt idx="115">
                  <c:v>-2.3264373464373465E-3</c:v>
                </c:pt>
                <c:pt idx="116">
                  <c:v>-2.3797051597051599E-3</c:v>
                </c:pt>
                <c:pt idx="117">
                  <c:v>-2.5050614250614251E-3</c:v>
                </c:pt>
                <c:pt idx="118">
                  <c:v>-2.6142997542997542E-3</c:v>
                </c:pt>
                <c:pt idx="119">
                  <c:v>-2.7478624078624077E-3</c:v>
                </c:pt>
                <c:pt idx="120">
                  <c:v>-2.8184766584766585E-3</c:v>
                </c:pt>
                <c:pt idx="121">
                  <c:v>-2.937149877149877E-3</c:v>
                </c:pt>
                <c:pt idx="122">
                  <c:v>-3.0423095823095829E-3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378472"/>
        <c:axId val="384378864"/>
      </c:scatterChart>
      <c:valAx>
        <c:axId val="384378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378864"/>
        <c:crossesAt val="0"/>
        <c:crossBetween val="midCat"/>
      </c:valAx>
      <c:valAx>
        <c:axId val="3843788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37847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EDT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EDT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EDT zno Dark'!$K$10:$K$410</c:f>
              <c:numCache>
                <c:formatCode>General</c:formatCode>
                <c:ptCount val="401"/>
                <c:pt idx="0">
                  <c:v>-2.0343980343980346E-4</c:v>
                </c:pt>
                <c:pt idx="1">
                  <c:v>-1.0606879606879607E-3</c:v>
                </c:pt>
                <c:pt idx="2">
                  <c:v>-1.917985257985258E-3</c:v>
                </c:pt>
                <c:pt idx="3">
                  <c:v>-2.8234398034398035E-3</c:v>
                </c:pt>
                <c:pt idx="4">
                  <c:v>-3.7554299754299753E-3</c:v>
                </c:pt>
                <c:pt idx="5">
                  <c:v>-4.7699262899262903E-3</c:v>
                </c:pt>
                <c:pt idx="6">
                  <c:v>-5.864275184275184E-3</c:v>
                </c:pt>
                <c:pt idx="7">
                  <c:v>-7.0493857493857505E-3</c:v>
                </c:pt>
                <c:pt idx="8">
                  <c:v>-8.2994594594594587E-3</c:v>
                </c:pt>
                <c:pt idx="9">
                  <c:v>-9.6565110565110558E-3</c:v>
                </c:pt>
                <c:pt idx="10">
                  <c:v>-1.1011941031941032E-2</c:v>
                </c:pt>
                <c:pt idx="11">
                  <c:v>-1.2385307125307126E-2</c:v>
                </c:pt>
                <c:pt idx="12">
                  <c:v>-1.3795036855036856E-2</c:v>
                </c:pt>
                <c:pt idx="13">
                  <c:v>-1.5290024570024568E-2</c:v>
                </c:pt>
                <c:pt idx="14">
                  <c:v>-1.706083538083538E-2</c:v>
                </c:pt>
                <c:pt idx="15">
                  <c:v>-1.8608943488943489E-2</c:v>
                </c:pt>
                <c:pt idx="16">
                  <c:v>-2.0228108108108107E-2</c:v>
                </c:pt>
                <c:pt idx="17">
                  <c:v>-2.1805798525798524E-2</c:v>
                </c:pt>
                <c:pt idx="18">
                  <c:v>-2.3468108108108107E-2</c:v>
                </c:pt>
                <c:pt idx="19">
                  <c:v>-2.4981130221130222E-2</c:v>
                </c:pt>
                <c:pt idx="20">
                  <c:v>-2.6814250614250617E-2</c:v>
                </c:pt>
                <c:pt idx="21">
                  <c:v>-2.6790024570024568E-2</c:v>
                </c:pt>
                <c:pt idx="22">
                  <c:v>-2.479542997542997E-2</c:v>
                </c:pt>
                <c:pt idx="23">
                  <c:v>-2.2967714987714986E-2</c:v>
                </c:pt>
                <c:pt idx="24">
                  <c:v>-2.0974643734643736E-2</c:v>
                </c:pt>
                <c:pt idx="25">
                  <c:v>-1.9375135135135134E-2</c:v>
                </c:pt>
                <c:pt idx="26">
                  <c:v>-1.774899262899263E-2</c:v>
                </c:pt>
                <c:pt idx="27">
                  <c:v>-1.6096117936117937E-2</c:v>
                </c:pt>
                <c:pt idx="28">
                  <c:v>-1.4620638820638821E-2</c:v>
                </c:pt>
                <c:pt idx="29">
                  <c:v>-1.309095823095823E-2</c:v>
                </c:pt>
                <c:pt idx="30">
                  <c:v>-1.1816461916461917E-2</c:v>
                </c:pt>
                <c:pt idx="31">
                  <c:v>-1.0467174447174448E-2</c:v>
                </c:pt>
                <c:pt idx="32">
                  <c:v>-9.2396068796068796E-3</c:v>
                </c:pt>
                <c:pt idx="33">
                  <c:v>-7.953906633906634E-3</c:v>
                </c:pt>
                <c:pt idx="34">
                  <c:v>-6.8258968058968056E-3</c:v>
                </c:pt>
                <c:pt idx="35">
                  <c:v>-5.7188206388206391E-3</c:v>
                </c:pt>
                <c:pt idx="36">
                  <c:v>-4.6546928746928748E-3</c:v>
                </c:pt>
                <c:pt idx="37">
                  <c:v>-3.6915479115479117E-3</c:v>
                </c:pt>
                <c:pt idx="38">
                  <c:v>-2.7419164619164622E-3</c:v>
                </c:pt>
                <c:pt idx="39">
                  <c:v>-1.8577395577395578E-3</c:v>
                </c:pt>
                <c:pt idx="40">
                  <c:v>-9.9975429975429977E-4</c:v>
                </c:pt>
                <c:pt idx="41">
                  <c:v>-1.5405405405405405E-4</c:v>
                </c:pt>
                <c:pt idx="42">
                  <c:v>7.0348894348894349E-4</c:v>
                </c:pt>
                <c:pt idx="43">
                  <c:v>1.598132678132678E-3</c:v>
                </c:pt>
                <c:pt idx="44">
                  <c:v>2.5664864864864867E-3</c:v>
                </c:pt>
                <c:pt idx="45">
                  <c:v>3.577542997542997E-3</c:v>
                </c:pt>
                <c:pt idx="46">
                  <c:v>4.6709582309582311E-3</c:v>
                </c:pt>
                <c:pt idx="47">
                  <c:v>5.9066339066339074E-3</c:v>
                </c:pt>
                <c:pt idx="48">
                  <c:v>7.2371498771498771E-3</c:v>
                </c:pt>
                <c:pt idx="49">
                  <c:v>8.7040294840294834E-3</c:v>
                </c:pt>
                <c:pt idx="50">
                  <c:v>1.0275970515970515E-2</c:v>
                </c:pt>
                <c:pt idx="51">
                  <c:v>1.1987321867321868E-2</c:v>
                </c:pt>
                <c:pt idx="52">
                  <c:v>1.3857936117936119E-2</c:v>
                </c:pt>
                <c:pt idx="53">
                  <c:v>1.5729828009828011E-2</c:v>
                </c:pt>
                <c:pt idx="54">
                  <c:v>1.7826683046683046E-2</c:v>
                </c:pt>
                <c:pt idx="55">
                  <c:v>2.0128894348894349E-2</c:v>
                </c:pt>
                <c:pt idx="56">
                  <c:v>2.2658181818181817E-2</c:v>
                </c:pt>
                <c:pt idx="57">
                  <c:v>2.5465749385749387E-2</c:v>
                </c:pt>
                <c:pt idx="58">
                  <c:v>2.8608009828009828E-2</c:v>
                </c:pt>
                <c:pt idx="59">
                  <c:v>3.2242063882063882E-2</c:v>
                </c:pt>
                <c:pt idx="60">
                  <c:v>3.6694692874692875E-2</c:v>
                </c:pt>
                <c:pt idx="61">
                  <c:v>4.2391990171990176E-2</c:v>
                </c:pt>
                <c:pt idx="62">
                  <c:v>4.8957739557739556E-2</c:v>
                </c:pt>
                <c:pt idx="63">
                  <c:v>5.9745454545454546E-2</c:v>
                </c:pt>
                <c:pt idx="64">
                  <c:v>6.986191646191646E-2</c:v>
                </c:pt>
                <c:pt idx="65">
                  <c:v>8.297508599508599E-2</c:v>
                </c:pt>
                <c:pt idx="66">
                  <c:v>9.956265356265355E-2</c:v>
                </c:pt>
                <c:pt idx="67">
                  <c:v>0.11909896805896805</c:v>
                </c:pt>
                <c:pt idx="68">
                  <c:v>0.14349724815724815</c:v>
                </c:pt>
                <c:pt idx="69">
                  <c:v>0.1715666339066339</c:v>
                </c:pt>
                <c:pt idx="70">
                  <c:v>0.20509513513513514</c:v>
                </c:pt>
                <c:pt idx="71">
                  <c:v>0.24410422604422605</c:v>
                </c:pt>
                <c:pt idx="72">
                  <c:v>0.2889240786240786</c:v>
                </c:pt>
                <c:pt idx="73">
                  <c:v>0.34088879606879607</c:v>
                </c:pt>
                <c:pt idx="74">
                  <c:v>0.39949410319410317</c:v>
                </c:pt>
                <c:pt idx="75">
                  <c:v>0.4666059950859951</c:v>
                </c:pt>
                <c:pt idx="76">
                  <c:v>0.57945061425061428</c:v>
                </c:pt>
                <c:pt idx="77">
                  <c:v>0.66075773955773953</c:v>
                </c:pt>
                <c:pt idx="78">
                  <c:v>0.76036953316953326</c:v>
                </c:pt>
                <c:pt idx="79">
                  <c:v>0.87128894348894348</c:v>
                </c:pt>
                <c:pt idx="80">
                  <c:v>1.0012339066339067</c:v>
                </c:pt>
                <c:pt idx="81">
                  <c:v>1.1495366093366093</c:v>
                </c:pt>
                <c:pt idx="82">
                  <c:v>1.2082658476658477</c:v>
                </c:pt>
                <c:pt idx="83">
                  <c:v>1.1565552825552825</c:v>
                </c:pt>
                <c:pt idx="84">
                  <c:v>1.0800604422604423</c:v>
                </c:pt>
                <c:pt idx="85">
                  <c:v>0.99983341523341529</c:v>
                </c:pt>
                <c:pt idx="86">
                  <c:v>0.91551400491400481</c:v>
                </c:pt>
                <c:pt idx="87">
                  <c:v>0.83174103194103188</c:v>
                </c:pt>
                <c:pt idx="88">
                  <c:v>0.74975823095823091</c:v>
                </c:pt>
                <c:pt idx="89">
                  <c:v>0.66711891891891895</c:v>
                </c:pt>
                <c:pt idx="90">
                  <c:v>0.59139705159705158</c:v>
                </c:pt>
                <c:pt idx="91">
                  <c:v>0.51829631449631453</c:v>
                </c:pt>
                <c:pt idx="92">
                  <c:v>0.43817945945945946</c:v>
                </c:pt>
                <c:pt idx="93">
                  <c:v>0.38184304668304664</c:v>
                </c:pt>
                <c:pt idx="94">
                  <c:v>0.326147714987715</c:v>
                </c:pt>
                <c:pt idx="95">
                  <c:v>0.27635714987714988</c:v>
                </c:pt>
                <c:pt idx="96">
                  <c:v>0.23073965601965599</c:v>
                </c:pt>
                <c:pt idx="97">
                  <c:v>0.19014113022113022</c:v>
                </c:pt>
                <c:pt idx="98">
                  <c:v>0.15498412776412776</c:v>
                </c:pt>
                <c:pt idx="99">
                  <c:v>0.12413980343980344</c:v>
                </c:pt>
                <c:pt idx="100">
                  <c:v>9.8621916461916481E-2</c:v>
                </c:pt>
                <c:pt idx="101">
                  <c:v>7.8130810810810816E-2</c:v>
                </c:pt>
                <c:pt idx="102">
                  <c:v>6.2528796068796078E-2</c:v>
                </c:pt>
                <c:pt idx="103">
                  <c:v>5.0838329238329233E-2</c:v>
                </c:pt>
                <c:pt idx="104">
                  <c:v>4.0693906633906637E-2</c:v>
                </c:pt>
                <c:pt idx="105">
                  <c:v>3.4568452088452085E-2</c:v>
                </c:pt>
                <c:pt idx="106">
                  <c:v>2.968805896805897E-2</c:v>
                </c:pt>
                <c:pt idx="107">
                  <c:v>2.554796068796069E-2</c:v>
                </c:pt>
                <c:pt idx="108">
                  <c:v>2.2210761670761671E-2</c:v>
                </c:pt>
                <c:pt idx="109">
                  <c:v>1.9425307125307125E-2</c:v>
                </c:pt>
                <c:pt idx="110">
                  <c:v>1.6915577395577398E-2</c:v>
                </c:pt>
                <c:pt idx="111">
                  <c:v>1.4662604422604423E-2</c:v>
                </c:pt>
                <c:pt idx="112">
                  <c:v>1.2622899262899263E-2</c:v>
                </c:pt>
                <c:pt idx="113">
                  <c:v>1.0767665847665848E-2</c:v>
                </c:pt>
                <c:pt idx="114">
                  <c:v>9.0195577395577389E-3</c:v>
                </c:pt>
                <c:pt idx="115">
                  <c:v>7.3951351351351346E-3</c:v>
                </c:pt>
                <c:pt idx="116">
                  <c:v>5.9892874692874694E-3</c:v>
                </c:pt>
                <c:pt idx="117">
                  <c:v>4.6740049140049141E-3</c:v>
                </c:pt>
                <c:pt idx="118">
                  <c:v>3.4900245700245701E-3</c:v>
                </c:pt>
                <c:pt idx="119">
                  <c:v>2.4265847665847664E-3</c:v>
                </c:pt>
                <c:pt idx="120">
                  <c:v>1.4587714987714987E-3</c:v>
                </c:pt>
                <c:pt idx="121">
                  <c:v>5.5282555282555276E-4</c:v>
                </c:pt>
                <c:pt idx="122">
                  <c:v>-3.1316953316953318E-4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EDT zno Dark'!$N$10:$N$11</c:f>
              <c:numCache>
                <c:formatCode>0.00</c:formatCode>
                <c:ptCount val="2"/>
                <c:pt idx="0">
                  <c:v>-2.034398034398034E-4</c:v>
                </c:pt>
                <c:pt idx="1">
                  <c:v>-2.034398034398034E-4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EDT zno Dark'!$O$10:$O$11</c:f>
              <c:numCache>
                <c:formatCode>0.00</c:formatCode>
                <c:ptCount val="2"/>
                <c:pt idx="0">
                  <c:v>-1.5405405405405408E-4</c:v>
                </c:pt>
                <c:pt idx="1">
                  <c:v>-1.5405405405405408E-4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EDT zno Dark'!$P$10:$P$11</c:f>
              <c:numCache>
                <c:formatCode>0.00</c:formatCode>
                <c:ptCount val="2"/>
                <c:pt idx="0">
                  <c:v>-3.1316953316953318E-4</c:v>
                </c:pt>
                <c:pt idx="1">
                  <c:v>-3.1316953316953318E-4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Dark'!$M$13:$M$14</c:f>
              <c:numCache>
                <c:formatCode>General</c:formatCode>
                <c:ptCount val="2"/>
                <c:pt idx="0" formatCode="0.00">
                  <c:v>4.4911466391610814E-3</c:v>
                </c:pt>
                <c:pt idx="1">
                  <c:v>4.4911466391610814E-3</c:v>
                </c:pt>
              </c:numCache>
            </c:numRef>
          </c:xVal>
          <c:yVal>
            <c:numRef>
              <c:f>'pbscds 0_4 EDT zno Dark'!$N$13:$N$14</c:f>
              <c:numCache>
                <c:formatCode>0.00</c:formatCode>
                <c:ptCount val="2"/>
                <c:pt idx="0">
                  <c:v>-2.0877968877968879E-5</c:v>
                </c:pt>
                <c:pt idx="1">
                  <c:v>2.0877968877968879E-5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EDT zno Dark'!$N$15:$N$16</c:f>
              <c:numCache>
                <c:formatCode>0.00</c:formatCode>
                <c:ptCount val="2"/>
                <c:pt idx="0">
                  <c:v>-2.0877968877968879E-5</c:v>
                </c:pt>
                <c:pt idx="1">
                  <c:v>2.0877968877968879E-5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0_4 EDT zno Dark'!$N$18:$N$20</c:f>
              <c:numCache>
                <c:formatCode>General</c:formatCode>
                <c:ptCount val="3"/>
                <c:pt idx="0">
                  <c:v>-1.5405405405405405E-4</c:v>
                </c:pt>
                <c:pt idx="1">
                  <c:v>-1.5405405405405405E-4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0_4 EDT zno Dark'!$N$22:$N$24</c:f>
              <c:numCache>
                <c:formatCode>General</c:formatCode>
                <c:ptCount val="3"/>
                <c:pt idx="0">
                  <c:v>1.4587714987714987E-3</c:v>
                </c:pt>
                <c:pt idx="1">
                  <c:v>1.4587714987714987E-3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894448"/>
        <c:axId val="384892880"/>
      </c:scatterChart>
      <c:valAx>
        <c:axId val="384894448"/>
        <c:scaling>
          <c:orientation val="minMax"/>
          <c:max val="4.9500000000000004E-3"/>
          <c:min val="-4.4999999999999999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892880"/>
        <c:crossesAt val="0"/>
        <c:crossBetween val="midCat"/>
      </c:valAx>
      <c:valAx>
        <c:axId val="384892880"/>
        <c:scaling>
          <c:orientation val="minMax"/>
          <c:max val="3.1399999999999998E-5"/>
          <c:min val="-3.4499999999999998E-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89444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578947368421051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EDT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EDT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EDT zno Dark'!$K$10:$K$410</c:f>
              <c:numCache>
                <c:formatCode>General</c:formatCode>
                <c:ptCount val="401"/>
                <c:pt idx="0">
                  <c:v>-2.0343980343980346E-4</c:v>
                </c:pt>
                <c:pt idx="1">
                  <c:v>-1.0606879606879607E-3</c:v>
                </c:pt>
                <c:pt idx="2">
                  <c:v>-1.917985257985258E-3</c:v>
                </c:pt>
                <c:pt idx="3">
                  <c:v>-2.8234398034398035E-3</c:v>
                </c:pt>
                <c:pt idx="4">
                  <c:v>-3.7554299754299753E-3</c:v>
                </c:pt>
                <c:pt idx="5">
                  <c:v>-4.7699262899262903E-3</c:v>
                </c:pt>
                <c:pt idx="6">
                  <c:v>-5.864275184275184E-3</c:v>
                </c:pt>
                <c:pt idx="7">
                  <c:v>-7.0493857493857505E-3</c:v>
                </c:pt>
                <c:pt idx="8">
                  <c:v>-8.2994594594594587E-3</c:v>
                </c:pt>
                <c:pt idx="9">
                  <c:v>-9.6565110565110558E-3</c:v>
                </c:pt>
                <c:pt idx="10">
                  <c:v>-1.1011941031941032E-2</c:v>
                </c:pt>
                <c:pt idx="11">
                  <c:v>-1.2385307125307126E-2</c:v>
                </c:pt>
                <c:pt idx="12">
                  <c:v>-1.3795036855036856E-2</c:v>
                </c:pt>
                <c:pt idx="13">
                  <c:v>-1.5290024570024568E-2</c:v>
                </c:pt>
                <c:pt idx="14">
                  <c:v>-1.706083538083538E-2</c:v>
                </c:pt>
                <c:pt idx="15">
                  <c:v>-1.8608943488943489E-2</c:v>
                </c:pt>
                <c:pt idx="16">
                  <c:v>-2.0228108108108107E-2</c:v>
                </c:pt>
                <c:pt idx="17">
                  <c:v>-2.1805798525798524E-2</c:v>
                </c:pt>
                <c:pt idx="18">
                  <c:v>-2.3468108108108107E-2</c:v>
                </c:pt>
                <c:pt idx="19">
                  <c:v>-2.4981130221130222E-2</c:v>
                </c:pt>
                <c:pt idx="20">
                  <c:v>-2.6814250614250617E-2</c:v>
                </c:pt>
                <c:pt idx="21">
                  <c:v>-2.6790024570024568E-2</c:v>
                </c:pt>
                <c:pt idx="22">
                  <c:v>-2.479542997542997E-2</c:v>
                </c:pt>
                <c:pt idx="23">
                  <c:v>-2.2967714987714986E-2</c:v>
                </c:pt>
                <c:pt idx="24">
                  <c:v>-2.0974643734643736E-2</c:v>
                </c:pt>
                <c:pt idx="25">
                  <c:v>-1.9375135135135134E-2</c:v>
                </c:pt>
                <c:pt idx="26">
                  <c:v>-1.774899262899263E-2</c:v>
                </c:pt>
                <c:pt idx="27">
                  <c:v>-1.6096117936117937E-2</c:v>
                </c:pt>
                <c:pt idx="28">
                  <c:v>-1.4620638820638821E-2</c:v>
                </c:pt>
                <c:pt idx="29">
                  <c:v>-1.309095823095823E-2</c:v>
                </c:pt>
                <c:pt idx="30">
                  <c:v>-1.1816461916461917E-2</c:v>
                </c:pt>
                <c:pt idx="31">
                  <c:v>-1.0467174447174448E-2</c:v>
                </c:pt>
                <c:pt idx="32">
                  <c:v>-9.2396068796068796E-3</c:v>
                </c:pt>
                <c:pt idx="33">
                  <c:v>-7.953906633906634E-3</c:v>
                </c:pt>
                <c:pt idx="34">
                  <c:v>-6.8258968058968056E-3</c:v>
                </c:pt>
                <c:pt idx="35">
                  <c:v>-5.7188206388206391E-3</c:v>
                </c:pt>
                <c:pt idx="36">
                  <c:v>-4.6546928746928748E-3</c:v>
                </c:pt>
                <c:pt idx="37">
                  <c:v>-3.6915479115479117E-3</c:v>
                </c:pt>
                <c:pt idx="38">
                  <c:v>-2.7419164619164622E-3</c:v>
                </c:pt>
                <c:pt idx="39">
                  <c:v>-1.8577395577395578E-3</c:v>
                </c:pt>
                <c:pt idx="40">
                  <c:v>-9.9975429975429977E-4</c:v>
                </c:pt>
                <c:pt idx="41">
                  <c:v>-1.5405405405405405E-4</c:v>
                </c:pt>
                <c:pt idx="42">
                  <c:v>7.0348894348894349E-4</c:v>
                </c:pt>
                <c:pt idx="43">
                  <c:v>1.598132678132678E-3</c:v>
                </c:pt>
                <c:pt idx="44">
                  <c:v>2.5664864864864867E-3</c:v>
                </c:pt>
                <c:pt idx="45">
                  <c:v>3.577542997542997E-3</c:v>
                </c:pt>
                <c:pt idx="46">
                  <c:v>4.6709582309582311E-3</c:v>
                </c:pt>
                <c:pt idx="47">
                  <c:v>5.9066339066339074E-3</c:v>
                </c:pt>
                <c:pt idx="48">
                  <c:v>7.2371498771498771E-3</c:v>
                </c:pt>
                <c:pt idx="49">
                  <c:v>8.7040294840294834E-3</c:v>
                </c:pt>
                <c:pt idx="50">
                  <c:v>1.0275970515970515E-2</c:v>
                </c:pt>
                <c:pt idx="51">
                  <c:v>1.1987321867321868E-2</c:v>
                </c:pt>
                <c:pt idx="52">
                  <c:v>1.3857936117936119E-2</c:v>
                </c:pt>
                <c:pt idx="53">
                  <c:v>1.5729828009828011E-2</c:v>
                </c:pt>
                <c:pt idx="54">
                  <c:v>1.7826683046683046E-2</c:v>
                </c:pt>
                <c:pt idx="55">
                  <c:v>2.0128894348894349E-2</c:v>
                </c:pt>
                <c:pt idx="56">
                  <c:v>2.2658181818181817E-2</c:v>
                </c:pt>
                <c:pt idx="57">
                  <c:v>2.5465749385749387E-2</c:v>
                </c:pt>
                <c:pt idx="58">
                  <c:v>2.8608009828009828E-2</c:v>
                </c:pt>
                <c:pt idx="59">
                  <c:v>3.2242063882063882E-2</c:v>
                </c:pt>
                <c:pt idx="60">
                  <c:v>3.6694692874692875E-2</c:v>
                </c:pt>
                <c:pt idx="61">
                  <c:v>4.2391990171990176E-2</c:v>
                </c:pt>
                <c:pt idx="62">
                  <c:v>4.8957739557739556E-2</c:v>
                </c:pt>
                <c:pt idx="63">
                  <c:v>5.9745454545454546E-2</c:v>
                </c:pt>
                <c:pt idx="64">
                  <c:v>6.986191646191646E-2</c:v>
                </c:pt>
                <c:pt idx="65">
                  <c:v>8.297508599508599E-2</c:v>
                </c:pt>
                <c:pt idx="66">
                  <c:v>9.956265356265355E-2</c:v>
                </c:pt>
                <c:pt idx="67">
                  <c:v>0.11909896805896805</c:v>
                </c:pt>
                <c:pt idx="68">
                  <c:v>0.14349724815724815</c:v>
                </c:pt>
                <c:pt idx="69">
                  <c:v>0.1715666339066339</c:v>
                </c:pt>
                <c:pt idx="70">
                  <c:v>0.20509513513513514</c:v>
                </c:pt>
                <c:pt idx="71">
                  <c:v>0.24410422604422605</c:v>
                </c:pt>
                <c:pt idx="72">
                  <c:v>0.2889240786240786</c:v>
                </c:pt>
                <c:pt idx="73">
                  <c:v>0.34088879606879607</c:v>
                </c:pt>
                <c:pt idx="74">
                  <c:v>0.39949410319410317</c:v>
                </c:pt>
                <c:pt idx="75">
                  <c:v>0.4666059950859951</c:v>
                </c:pt>
                <c:pt idx="76">
                  <c:v>0.57945061425061428</c:v>
                </c:pt>
                <c:pt idx="77">
                  <c:v>0.66075773955773953</c:v>
                </c:pt>
                <c:pt idx="78">
                  <c:v>0.76036953316953326</c:v>
                </c:pt>
                <c:pt idx="79">
                  <c:v>0.87128894348894348</c:v>
                </c:pt>
                <c:pt idx="80">
                  <c:v>1.0012339066339067</c:v>
                </c:pt>
                <c:pt idx="81">
                  <c:v>1.1495366093366093</c:v>
                </c:pt>
                <c:pt idx="82">
                  <c:v>1.2082658476658477</c:v>
                </c:pt>
                <c:pt idx="83">
                  <c:v>1.1565552825552825</c:v>
                </c:pt>
                <c:pt idx="84">
                  <c:v>1.0800604422604423</c:v>
                </c:pt>
                <c:pt idx="85">
                  <c:v>0.99983341523341529</c:v>
                </c:pt>
                <c:pt idx="86">
                  <c:v>0.91551400491400481</c:v>
                </c:pt>
                <c:pt idx="87">
                  <c:v>0.83174103194103188</c:v>
                </c:pt>
                <c:pt idx="88">
                  <c:v>0.74975823095823091</c:v>
                </c:pt>
                <c:pt idx="89">
                  <c:v>0.66711891891891895</c:v>
                </c:pt>
                <c:pt idx="90">
                  <c:v>0.59139705159705158</c:v>
                </c:pt>
                <c:pt idx="91">
                  <c:v>0.51829631449631453</c:v>
                </c:pt>
                <c:pt idx="92">
                  <c:v>0.43817945945945946</c:v>
                </c:pt>
                <c:pt idx="93">
                  <c:v>0.38184304668304664</c:v>
                </c:pt>
                <c:pt idx="94">
                  <c:v>0.326147714987715</c:v>
                </c:pt>
                <c:pt idx="95">
                  <c:v>0.27635714987714988</c:v>
                </c:pt>
                <c:pt idx="96">
                  <c:v>0.23073965601965599</c:v>
                </c:pt>
                <c:pt idx="97">
                  <c:v>0.19014113022113022</c:v>
                </c:pt>
                <c:pt idx="98">
                  <c:v>0.15498412776412776</c:v>
                </c:pt>
                <c:pt idx="99">
                  <c:v>0.12413980343980344</c:v>
                </c:pt>
                <c:pt idx="100">
                  <c:v>9.8621916461916481E-2</c:v>
                </c:pt>
                <c:pt idx="101">
                  <c:v>7.8130810810810816E-2</c:v>
                </c:pt>
                <c:pt idx="102">
                  <c:v>6.2528796068796078E-2</c:v>
                </c:pt>
                <c:pt idx="103">
                  <c:v>5.0838329238329233E-2</c:v>
                </c:pt>
                <c:pt idx="104">
                  <c:v>4.0693906633906637E-2</c:v>
                </c:pt>
                <c:pt idx="105">
                  <c:v>3.4568452088452085E-2</c:v>
                </c:pt>
                <c:pt idx="106">
                  <c:v>2.968805896805897E-2</c:v>
                </c:pt>
                <c:pt idx="107">
                  <c:v>2.554796068796069E-2</c:v>
                </c:pt>
                <c:pt idx="108">
                  <c:v>2.2210761670761671E-2</c:v>
                </c:pt>
                <c:pt idx="109">
                  <c:v>1.9425307125307125E-2</c:v>
                </c:pt>
                <c:pt idx="110">
                  <c:v>1.6915577395577398E-2</c:v>
                </c:pt>
                <c:pt idx="111">
                  <c:v>1.4662604422604423E-2</c:v>
                </c:pt>
                <c:pt idx="112">
                  <c:v>1.2622899262899263E-2</c:v>
                </c:pt>
                <c:pt idx="113">
                  <c:v>1.0767665847665848E-2</c:v>
                </c:pt>
                <c:pt idx="114">
                  <c:v>9.0195577395577389E-3</c:v>
                </c:pt>
                <c:pt idx="115">
                  <c:v>7.3951351351351346E-3</c:v>
                </c:pt>
                <c:pt idx="116">
                  <c:v>5.9892874692874694E-3</c:v>
                </c:pt>
                <c:pt idx="117">
                  <c:v>4.6740049140049141E-3</c:v>
                </c:pt>
                <c:pt idx="118">
                  <c:v>3.4900245700245701E-3</c:v>
                </c:pt>
                <c:pt idx="119">
                  <c:v>2.4265847665847664E-3</c:v>
                </c:pt>
                <c:pt idx="120">
                  <c:v>1.4587714987714987E-3</c:v>
                </c:pt>
                <c:pt idx="121">
                  <c:v>5.5282555282555276E-4</c:v>
                </c:pt>
                <c:pt idx="122">
                  <c:v>-3.1316953316953318E-4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893272"/>
        <c:axId val="384894056"/>
      </c:scatterChart>
      <c:valAx>
        <c:axId val="384893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894056"/>
        <c:crossesAt val="0"/>
        <c:crossBetween val="midCat"/>
      </c:valAx>
      <c:valAx>
        <c:axId val="3848940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489327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edt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edt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edt zno'!$K$10:$K$410</c:f>
              <c:numCache>
                <c:formatCode>General</c:formatCode>
                <c:ptCount val="401"/>
                <c:pt idx="0">
                  <c:v>-2.1091056511056512</c:v>
                </c:pt>
                <c:pt idx="1">
                  <c:v>-2.1806137592137596</c:v>
                </c:pt>
                <c:pt idx="2">
                  <c:v>-2.2421081081081082</c:v>
                </c:pt>
                <c:pt idx="3">
                  <c:v>-2.311785257985258</c:v>
                </c:pt>
                <c:pt idx="4">
                  <c:v>-2.3740358722358721</c:v>
                </c:pt>
                <c:pt idx="5">
                  <c:v>-2.4418098280098279</c:v>
                </c:pt>
                <c:pt idx="6">
                  <c:v>-2.5000486486486486</c:v>
                </c:pt>
                <c:pt idx="7">
                  <c:v>-2.5648678132678135</c:v>
                </c:pt>
                <c:pt idx="8">
                  <c:v>-2.6293518427518427</c:v>
                </c:pt>
                <c:pt idx="9">
                  <c:v>-2.693838329238329</c:v>
                </c:pt>
                <c:pt idx="10">
                  <c:v>-2.7523027027027025</c:v>
                </c:pt>
                <c:pt idx="11">
                  <c:v>-2.8181194103194103</c:v>
                </c:pt>
                <c:pt idx="12">
                  <c:v>-2.8775228501228503</c:v>
                </c:pt>
                <c:pt idx="13">
                  <c:v>-2.9249936117936119</c:v>
                </c:pt>
                <c:pt idx="14">
                  <c:v>-2.9847267813267817</c:v>
                </c:pt>
                <c:pt idx="15">
                  <c:v>-3.0524992628992633</c:v>
                </c:pt>
                <c:pt idx="16">
                  <c:v>-3.1056427518427525</c:v>
                </c:pt>
                <c:pt idx="17">
                  <c:v>-3.1580555282555283</c:v>
                </c:pt>
                <c:pt idx="18">
                  <c:v>-3.219196068796069</c:v>
                </c:pt>
                <c:pt idx="19">
                  <c:v>-3.2773857493857492</c:v>
                </c:pt>
                <c:pt idx="20">
                  <c:v>-3.3265169533169532</c:v>
                </c:pt>
                <c:pt idx="21">
                  <c:v>-3.3242751842751841</c:v>
                </c:pt>
                <c:pt idx="22">
                  <c:v>-3.2576771498771495</c:v>
                </c:pt>
                <c:pt idx="23">
                  <c:v>-3.1944014742014741</c:v>
                </c:pt>
                <c:pt idx="24">
                  <c:v>-3.1350687960687966</c:v>
                </c:pt>
                <c:pt idx="25">
                  <c:v>-3.067370515970516</c:v>
                </c:pt>
                <c:pt idx="26">
                  <c:v>-3.0089434889434892</c:v>
                </c:pt>
                <c:pt idx="27">
                  <c:v>-2.9503631449631449</c:v>
                </c:pt>
                <c:pt idx="28">
                  <c:v>-2.8837508599508599</c:v>
                </c:pt>
                <c:pt idx="29">
                  <c:v>-2.8238393120393122</c:v>
                </c:pt>
                <c:pt idx="30">
                  <c:v>-2.768981326781327</c:v>
                </c:pt>
                <c:pt idx="31">
                  <c:v>-2.7022604422604424</c:v>
                </c:pt>
                <c:pt idx="32">
                  <c:v>-2.6425955773955772</c:v>
                </c:pt>
                <c:pt idx="33">
                  <c:v>-2.5760265356265357</c:v>
                </c:pt>
                <c:pt idx="34">
                  <c:v>-2.5196009828009829</c:v>
                </c:pt>
                <c:pt idx="35">
                  <c:v>-2.4512265356265353</c:v>
                </c:pt>
                <c:pt idx="36">
                  <c:v>-2.3915095823095824</c:v>
                </c:pt>
                <c:pt idx="37">
                  <c:v>-2.3287253071253073</c:v>
                </c:pt>
                <c:pt idx="38">
                  <c:v>-2.259300737100737</c:v>
                </c:pt>
                <c:pt idx="39">
                  <c:v>-2.1958058968058967</c:v>
                </c:pt>
                <c:pt idx="40">
                  <c:v>-2.1295646191646189</c:v>
                </c:pt>
                <c:pt idx="41">
                  <c:v>-2.0658992628992632</c:v>
                </c:pt>
                <c:pt idx="42">
                  <c:v>-1.9900348894348898</c:v>
                </c:pt>
                <c:pt idx="43">
                  <c:v>-1.9285542997542999</c:v>
                </c:pt>
                <c:pt idx="44">
                  <c:v>-1.8579056511056513</c:v>
                </c:pt>
                <c:pt idx="45">
                  <c:v>-1.78567714987715</c:v>
                </c:pt>
                <c:pt idx="46">
                  <c:v>-1.7158009828009826</c:v>
                </c:pt>
                <c:pt idx="47">
                  <c:v>-1.6389213759213759</c:v>
                </c:pt>
                <c:pt idx="48">
                  <c:v>-1.5693773955773955</c:v>
                </c:pt>
                <c:pt idx="49">
                  <c:v>-1.497990171990172</c:v>
                </c:pt>
                <c:pt idx="50">
                  <c:v>-1.4249808353808353</c:v>
                </c:pt>
                <c:pt idx="51">
                  <c:v>-1.3465911547911549</c:v>
                </c:pt>
                <c:pt idx="52">
                  <c:v>-1.2722004914004914</c:v>
                </c:pt>
                <c:pt idx="53">
                  <c:v>-1.1987724815724816</c:v>
                </c:pt>
                <c:pt idx="54">
                  <c:v>-1.1223081081081081</c:v>
                </c:pt>
                <c:pt idx="55">
                  <c:v>-1.0468732186732186</c:v>
                </c:pt>
                <c:pt idx="56">
                  <c:v>-0.96863931203931197</c:v>
                </c:pt>
                <c:pt idx="57">
                  <c:v>-0.89250859950859951</c:v>
                </c:pt>
                <c:pt idx="58">
                  <c:v>-0.81585110565110563</c:v>
                </c:pt>
                <c:pt idx="59">
                  <c:v>-0.73876805896805897</c:v>
                </c:pt>
                <c:pt idx="60">
                  <c:v>-0.66067960687960692</c:v>
                </c:pt>
                <c:pt idx="61">
                  <c:v>-0.58345356265356263</c:v>
                </c:pt>
                <c:pt idx="62">
                  <c:v>-0.50488599508599508</c:v>
                </c:pt>
                <c:pt idx="63">
                  <c:v>-0.42685690417690414</c:v>
                </c:pt>
                <c:pt idx="64">
                  <c:v>-0.34716201474201475</c:v>
                </c:pt>
                <c:pt idx="65">
                  <c:v>-0.26490879606879603</c:v>
                </c:pt>
                <c:pt idx="66">
                  <c:v>-0.18274132678132679</c:v>
                </c:pt>
                <c:pt idx="67">
                  <c:v>-9.8604766584766593E-2</c:v>
                </c:pt>
                <c:pt idx="68">
                  <c:v>-1.1562506142506141E-2</c:v>
                </c:pt>
                <c:pt idx="69">
                  <c:v>7.8376314496314492E-2</c:v>
                </c:pt>
                <c:pt idx="70">
                  <c:v>0.16681783783783782</c:v>
                </c:pt>
                <c:pt idx="71">
                  <c:v>0.25917783783783782</c:v>
                </c:pt>
                <c:pt idx="72">
                  <c:v>0.35469282555282555</c:v>
                </c:pt>
                <c:pt idx="73">
                  <c:v>0.45354643734643735</c:v>
                </c:pt>
                <c:pt idx="74">
                  <c:v>0.57080933660933664</c:v>
                </c:pt>
                <c:pt idx="75">
                  <c:v>0.67893120393120399</c:v>
                </c:pt>
                <c:pt idx="76">
                  <c:v>0.79332530712530724</c:v>
                </c:pt>
                <c:pt idx="77">
                  <c:v>0.91687420147420151</c:v>
                </c:pt>
                <c:pt idx="78">
                  <c:v>1.0520176904176903</c:v>
                </c:pt>
                <c:pt idx="79">
                  <c:v>1.1990619164619163</c:v>
                </c:pt>
                <c:pt idx="80">
                  <c:v>1.3707641277641278</c:v>
                </c:pt>
                <c:pt idx="81">
                  <c:v>1.5553277641277641</c:v>
                </c:pt>
                <c:pt idx="82">
                  <c:v>1.6080791154791156</c:v>
                </c:pt>
                <c:pt idx="83">
                  <c:v>1.5082432432432433</c:v>
                </c:pt>
                <c:pt idx="84">
                  <c:v>1.3988171990171991</c:v>
                </c:pt>
                <c:pt idx="85">
                  <c:v>1.2716250614250615</c:v>
                </c:pt>
                <c:pt idx="86">
                  <c:v>1.142440294840295</c:v>
                </c:pt>
                <c:pt idx="87">
                  <c:v>1.0108643734643734</c:v>
                </c:pt>
                <c:pt idx="88">
                  <c:v>0.88066830466830481</c:v>
                </c:pt>
                <c:pt idx="89">
                  <c:v>0.75539262899262904</c:v>
                </c:pt>
                <c:pt idx="90">
                  <c:v>0.63088157248157251</c:v>
                </c:pt>
                <c:pt idx="91">
                  <c:v>0.50972874692874692</c:v>
                </c:pt>
                <c:pt idx="92">
                  <c:v>0.38073140049140047</c:v>
                </c:pt>
                <c:pt idx="93">
                  <c:v>0.2700011793611794</c:v>
                </c:pt>
                <c:pt idx="94">
                  <c:v>0.15902398034398035</c:v>
                </c:pt>
                <c:pt idx="95">
                  <c:v>4.4579459459459458E-2</c:v>
                </c:pt>
                <c:pt idx="96">
                  <c:v>-7.2504619164619172E-2</c:v>
                </c:pt>
                <c:pt idx="97">
                  <c:v>-0.17122530712530712</c:v>
                </c:pt>
                <c:pt idx="98">
                  <c:v>-0.27001120393120392</c:v>
                </c:pt>
                <c:pt idx="99">
                  <c:v>-0.36746181818181822</c:v>
                </c:pt>
                <c:pt idx="100">
                  <c:v>-0.46205719901719894</c:v>
                </c:pt>
                <c:pt idx="101">
                  <c:v>-0.55591597051597053</c:v>
                </c:pt>
                <c:pt idx="102">
                  <c:v>-0.64075823095823092</c:v>
                </c:pt>
                <c:pt idx="103">
                  <c:v>-0.72461228501228503</c:v>
                </c:pt>
                <c:pt idx="104">
                  <c:v>-0.80657002457002458</c:v>
                </c:pt>
                <c:pt idx="105">
                  <c:v>-0.88856511056511067</c:v>
                </c:pt>
                <c:pt idx="106">
                  <c:v>-0.97024029484029484</c:v>
                </c:pt>
                <c:pt idx="107">
                  <c:v>-1.0501990171990172</c:v>
                </c:pt>
                <c:pt idx="108">
                  <c:v>-1.1278914004914007</c:v>
                </c:pt>
                <c:pt idx="109">
                  <c:v>-1.2070530712530712</c:v>
                </c:pt>
                <c:pt idx="110">
                  <c:v>-1.2852658476658476</c:v>
                </c:pt>
                <c:pt idx="111">
                  <c:v>-1.3653936117936118</c:v>
                </c:pt>
                <c:pt idx="112">
                  <c:v>-1.4394255528255528</c:v>
                </c:pt>
                <c:pt idx="113">
                  <c:v>-1.5169076167076165</c:v>
                </c:pt>
                <c:pt idx="114">
                  <c:v>-1.5897769041769041</c:v>
                </c:pt>
                <c:pt idx="115">
                  <c:v>-1.6676791154791157</c:v>
                </c:pt>
                <c:pt idx="116">
                  <c:v>-1.7408122850122849</c:v>
                </c:pt>
                <c:pt idx="117">
                  <c:v>-1.8129267813267813</c:v>
                </c:pt>
                <c:pt idx="118">
                  <c:v>-1.8857262899262899</c:v>
                </c:pt>
                <c:pt idx="119">
                  <c:v>-1.959433415233415</c:v>
                </c:pt>
                <c:pt idx="120">
                  <c:v>-2.0320555282555284</c:v>
                </c:pt>
                <c:pt idx="121">
                  <c:v>-2.0999965601965602</c:v>
                </c:pt>
                <c:pt idx="122">
                  <c:v>-2.1671390663390664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edt zno'!$M$10:$M$11</c:f>
              <c:numCache>
                <c:formatCode>0.00E+00</c:formatCode>
                <c:ptCount val="2"/>
                <c:pt idx="0">
                  <c:v>3.3910699601968033E-2</c:v>
                </c:pt>
                <c:pt idx="1">
                  <c:v>-3.3274065739943702E-2</c:v>
                </c:pt>
              </c:numCache>
            </c:numRef>
          </c:xVal>
          <c:yVal>
            <c:numRef>
              <c:f>'pbscds 0_4 edt zno'!$N$10:$N$11</c:f>
              <c:numCache>
                <c:formatCode>0.00</c:formatCode>
                <c:ptCount val="2"/>
                <c:pt idx="0">
                  <c:v>-2.1091056511056507</c:v>
                </c:pt>
                <c:pt idx="1">
                  <c:v>-2.1091056511056507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edt zno'!$M$10:$M$11</c:f>
              <c:numCache>
                <c:formatCode>0.00E+00</c:formatCode>
                <c:ptCount val="2"/>
                <c:pt idx="0">
                  <c:v>3.3910699601968033E-2</c:v>
                </c:pt>
                <c:pt idx="1">
                  <c:v>-3.3274065739943702E-2</c:v>
                </c:pt>
              </c:numCache>
            </c:numRef>
          </c:xVal>
          <c:yVal>
            <c:numRef>
              <c:f>'pbscds 0_4 edt zno'!$O$10:$O$11</c:f>
              <c:numCache>
                <c:formatCode>0.00</c:formatCode>
                <c:ptCount val="2"/>
                <c:pt idx="0">
                  <c:v>-2.0658992628992632</c:v>
                </c:pt>
                <c:pt idx="1">
                  <c:v>-2.0658992628992632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zno'!$M$10:$M$11</c:f>
              <c:numCache>
                <c:formatCode>0.00E+00</c:formatCode>
                <c:ptCount val="2"/>
                <c:pt idx="0">
                  <c:v>3.3910699601968033E-2</c:v>
                </c:pt>
                <c:pt idx="1">
                  <c:v>-3.3274065739943702E-2</c:v>
                </c:pt>
              </c:numCache>
            </c:numRef>
          </c:xVal>
          <c:yVal>
            <c:numRef>
              <c:f>'pbscds 0_4 edt zno'!$P$10:$P$11</c:f>
              <c:numCache>
                <c:formatCode>0.00</c:formatCode>
                <c:ptCount val="2"/>
                <c:pt idx="0">
                  <c:v>-2.1671390663390659</c:v>
                </c:pt>
                <c:pt idx="1">
                  <c:v>-2.1671390663390659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edt zno'!$M$13:$M$14</c:f>
              <c:numCache>
                <c:formatCode>General</c:formatCode>
                <c:ptCount val="2"/>
                <c:pt idx="0" formatCode="0.00">
                  <c:v>0.67821399203936061</c:v>
                </c:pt>
                <c:pt idx="1">
                  <c:v>0.67821399203936061</c:v>
                </c:pt>
              </c:numCache>
            </c:numRef>
          </c:xVal>
          <c:yVal>
            <c:numRef>
              <c:f>'pbscds 0_4 edt zno'!$N$13:$N$14</c:f>
              <c:numCache>
                <c:formatCode>0.00</c:formatCode>
                <c:ptCount val="2"/>
                <c:pt idx="0">
                  <c:v>-0.14447593775593773</c:v>
                </c:pt>
                <c:pt idx="1">
                  <c:v>0.14447593775593773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zno'!$M$15:$M$16</c:f>
              <c:numCache>
                <c:formatCode>General</c:formatCode>
                <c:ptCount val="2"/>
                <c:pt idx="0" formatCode="0.00">
                  <c:v>0.66548131479887407</c:v>
                </c:pt>
                <c:pt idx="1">
                  <c:v>0.66548131479887407</c:v>
                </c:pt>
              </c:numCache>
            </c:numRef>
          </c:xVal>
          <c:yVal>
            <c:numRef>
              <c:f>'pbscds 0_4 edt zno'!$N$15:$N$16</c:f>
              <c:numCache>
                <c:formatCode>0.00</c:formatCode>
                <c:ptCount val="2"/>
                <c:pt idx="0">
                  <c:v>-0.14447593775593773</c:v>
                </c:pt>
                <c:pt idx="1">
                  <c:v>0.14447593775593773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edt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0.35</c:v>
                </c:pt>
                <c:pt idx="2">
                  <c:v>0.35</c:v>
                </c:pt>
              </c:numCache>
            </c:numRef>
          </c:xVal>
          <c:yVal>
            <c:numRef>
              <c:f>'pbscds 0_4 edt zno'!$N$18:$N$20</c:f>
              <c:numCache>
                <c:formatCode>General</c:formatCode>
                <c:ptCount val="3"/>
                <c:pt idx="0">
                  <c:v>-1.0468732186732186</c:v>
                </c:pt>
                <c:pt idx="1">
                  <c:v>-1.0468732186732186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0.35</c:v>
                </c:pt>
                <c:pt idx="2">
                  <c:v>0.35</c:v>
                </c:pt>
              </c:numCache>
            </c:numRef>
          </c:xVal>
          <c:yVal>
            <c:numRef>
              <c:f>'pbscds 0_4 edt zno'!$N$22:$N$24</c:f>
              <c:numCache>
                <c:formatCode>General</c:formatCode>
                <c:ptCount val="3"/>
                <c:pt idx="0">
                  <c:v>-1.1278914004914007</c:v>
                </c:pt>
                <c:pt idx="1">
                  <c:v>-1.1278914004914007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459352"/>
        <c:axId val="385461704"/>
      </c:scatterChart>
      <c:valAx>
        <c:axId val="385459352"/>
        <c:scaling>
          <c:orientation val="minMax"/>
          <c:max val="0.747"/>
          <c:min val="-6.79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61704"/>
        <c:crossesAt val="0"/>
        <c:crossBetween val="midCat"/>
      </c:valAx>
      <c:valAx>
        <c:axId val="385461704"/>
        <c:scaling>
          <c:orientation val="minMax"/>
          <c:max val="0.217"/>
          <c:min val="-2.39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935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edt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edt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edt zno'!$K$10:$K$410</c:f>
              <c:numCache>
                <c:formatCode>General</c:formatCode>
                <c:ptCount val="401"/>
                <c:pt idx="0">
                  <c:v>-2.1091056511056512</c:v>
                </c:pt>
                <c:pt idx="1">
                  <c:v>-2.1806137592137596</c:v>
                </c:pt>
                <c:pt idx="2">
                  <c:v>-2.2421081081081082</c:v>
                </c:pt>
                <c:pt idx="3">
                  <c:v>-2.311785257985258</c:v>
                </c:pt>
                <c:pt idx="4">
                  <c:v>-2.3740358722358721</c:v>
                </c:pt>
                <c:pt idx="5">
                  <c:v>-2.4418098280098279</c:v>
                </c:pt>
                <c:pt idx="6">
                  <c:v>-2.5000486486486486</c:v>
                </c:pt>
                <c:pt idx="7">
                  <c:v>-2.5648678132678135</c:v>
                </c:pt>
                <c:pt idx="8">
                  <c:v>-2.6293518427518427</c:v>
                </c:pt>
                <c:pt idx="9">
                  <c:v>-2.693838329238329</c:v>
                </c:pt>
                <c:pt idx="10">
                  <c:v>-2.7523027027027025</c:v>
                </c:pt>
                <c:pt idx="11">
                  <c:v>-2.8181194103194103</c:v>
                </c:pt>
                <c:pt idx="12">
                  <c:v>-2.8775228501228503</c:v>
                </c:pt>
                <c:pt idx="13">
                  <c:v>-2.9249936117936119</c:v>
                </c:pt>
                <c:pt idx="14">
                  <c:v>-2.9847267813267817</c:v>
                </c:pt>
                <c:pt idx="15">
                  <c:v>-3.0524992628992633</c:v>
                </c:pt>
                <c:pt idx="16">
                  <c:v>-3.1056427518427525</c:v>
                </c:pt>
                <c:pt idx="17">
                  <c:v>-3.1580555282555283</c:v>
                </c:pt>
                <c:pt idx="18">
                  <c:v>-3.219196068796069</c:v>
                </c:pt>
                <c:pt idx="19">
                  <c:v>-3.2773857493857492</c:v>
                </c:pt>
                <c:pt idx="20">
                  <c:v>-3.3265169533169532</c:v>
                </c:pt>
                <c:pt idx="21">
                  <c:v>-3.3242751842751841</c:v>
                </c:pt>
                <c:pt idx="22">
                  <c:v>-3.2576771498771495</c:v>
                </c:pt>
                <c:pt idx="23">
                  <c:v>-3.1944014742014741</c:v>
                </c:pt>
                <c:pt idx="24">
                  <c:v>-3.1350687960687966</c:v>
                </c:pt>
                <c:pt idx="25">
                  <c:v>-3.067370515970516</c:v>
                </c:pt>
                <c:pt idx="26">
                  <c:v>-3.0089434889434892</c:v>
                </c:pt>
                <c:pt idx="27">
                  <c:v>-2.9503631449631449</c:v>
                </c:pt>
                <c:pt idx="28">
                  <c:v>-2.8837508599508599</c:v>
                </c:pt>
                <c:pt idx="29">
                  <c:v>-2.8238393120393122</c:v>
                </c:pt>
                <c:pt idx="30">
                  <c:v>-2.768981326781327</c:v>
                </c:pt>
                <c:pt idx="31">
                  <c:v>-2.7022604422604424</c:v>
                </c:pt>
                <c:pt idx="32">
                  <c:v>-2.6425955773955772</c:v>
                </c:pt>
                <c:pt idx="33">
                  <c:v>-2.5760265356265357</c:v>
                </c:pt>
                <c:pt idx="34">
                  <c:v>-2.5196009828009829</c:v>
                </c:pt>
                <c:pt idx="35">
                  <c:v>-2.4512265356265353</c:v>
                </c:pt>
                <c:pt idx="36">
                  <c:v>-2.3915095823095824</c:v>
                </c:pt>
                <c:pt idx="37">
                  <c:v>-2.3287253071253073</c:v>
                </c:pt>
                <c:pt idx="38">
                  <c:v>-2.259300737100737</c:v>
                </c:pt>
                <c:pt idx="39">
                  <c:v>-2.1958058968058967</c:v>
                </c:pt>
                <c:pt idx="40">
                  <c:v>-2.1295646191646189</c:v>
                </c:pt>
                <c:pt idx="41">
                  <c:v>-2.0658992628992632</c:v>
                </c:pt>
                <c:pt idx="42">
                  <c:v>-1.9900348894348898</c:v>
                </c:pt>
                <c:pt idx="43">
                  <c:v>-1.9285542997542999</c:v>
                </c:pt>
                <c:pt idx="44">
                  <c:v>-1.8579056511056513</c:v>
                </c:pt>
                <c:pt idx="45">
                  <c:v>-1.78567714987715</c:v>
                </c:pt>
                <c:pt idx="46">
                  <c:v>-1.7158009828009826</c:v>
                </c:pt>
                <c:pt idx="47">
                  <c:v>-1.6389213759213759</c:v>
                </c:pt>
                <c:pt idx="48">
                  <c:v>-1.5693773955773955</c:v>
                </c:pt>
                <c:pt idx="49">
                  <c:v>-1.497990171990172</c:v>
                </c:pt>
                <c:pt idx="50">
                  <c:v>-1.4249808353808353</c:v>
                </c:pt>
                <c:pt idx="51">
                  <c:v>-1.3465911547911549</c:v>
                </c:pt>
                <c:pt idx="52">
                  <c:v>-1.2722004914004914</c:v>
                </c:pt>
                <c:pt idx="53">
                  <c:v>-1.1987724815724816</c:v>
                </c:pt>
                <c:pt idx="54">
                  <c:v>-1.1223081081081081</c:v>
                </c:pt>
                <c:pt idx="55">
                  <c:v>-1.0468732186732186</c:v>
                </c:pt>
                <c:pt idx="56">
                  <c:v>-0.96863931203931197</c:v>
                </c:pt>
                <c:pt idx="57">
                  <c:v>-0.89250859950859951</c:v>
                </c:pt>
                <c:pt idx="58">
                  <c:v>-0.81585110565110563</c:v>
                </c:pt>
                <c:pt idx="59">
                  <c:v>-0.73876805896805897</c:v>
                </c:pt>
                <c:pt idx="60">
                  <c:v>-0.66067960687960692</c:v>
                </c:pt>
                <c:pt idx="61">
                  <c:v>-0.58345356265356263</c:v>
                </c:pt>
                <c:pt idx="62">
                  <c:v>-0.50488599508599508</c:v>
                </c:pt>
                <c:pt idx="63">
                  <c:v>-0.42685690417690414</c:v>
                </c:pt>
                <c:pt idx="64">
                  <c:v>-0.34716201474201475</c:v>
                </c:pt>
                <c:pt idx="65">
                  <c:v>-0.26490879606879603</c:v>
                </c:pt>
                <c:pt idx="66">
                  <c:v>-0.18274132678132679</c:v>
                </c:pt>
                <c:pt idx="67">
                  <c:v>-9.8604766584766593E-2</c:v>
                </c:pt>
                <c:pt idx="68">
                  <c:v>-1.1562506142506141E-2</c:v>
                </c:pt>
                <c:pt idx="69">
                  <c:v>7.8376314496314492E-2</c:v>
                </c:pt>
                <c:pt idx="70">
                  <c:v>0.16681783783783782</c:v>
                </c:pt>
                <c:pt idx="71">
                  <c:v>0.25917783783783782</c:v>
                </c:pt>
                <c:pt idx="72">
                  <c:v>0.35469282555282555</c:v>
                </c:pt>
                <c:pt idx="73">
                  <c:v>0.45354643734643735</c:v>
                </c:pt>
                <c:pt idx="74">
                  <c:v>0.57080933660933664</c:v>
                </c:pt>
                <c:pt idx="75">
                  <c:v>0.67893120393120399</c:v>
                </c:pt>
                <c:pt idx="76">
                  <c:v>0.79332530712530724</c:v>
                </c:pt>
                <c:pt idx="77">
                  <c:v>0.91687420147420151</c:v>
                </c:pt>
                <c:pt idx="78">
                  <c:v>1.0520176904176903</c:v>
                </c:pt>
                <c:pt idx="79">
                  <c:v>1.1990619164619163</c:v>
                </c:pt>
                <c:pt idx="80">
                  <c:v>1.3707641277641278</c:v>
                </c:pt>
                <c:pt idx="81">
                  <c:v>1.5553277641277641</c:v>
                </c:pt>
                <c:pt idx="82">
                  <c:v>1.6080791154791156</c:v>
                </c:pt>
                <c:pt idx="83">
                  <c:v>1.5082432432432433</c:v>
                </c:pt>
                <c:pt idx="84">
                  <c:v>1.3988171990171991</c:v>
                </c:pt>
                <c:pt idx="85">
                  <c:v>1.2716250614250615</c:v>
                </c:pt>
                <c:pt idx="86">
                  <c:v>1.142440294840295</c:v>
                </c:pt>
                <c:pt idx="87">
                  <c:v>1.0108643734643734</c:v>
                </c:pt>
                <c:pt idx="88">
                  <c:v>0.88066830466830481</c:v>
                </c:pt>
                <c:pt idx="89">
                  <c:v>0.75539262899262904</c:v>
                </c:pt>
                <c:pt idx="90">
                  <c:v>0.63088157248157251</c:v>
                </c:pt>
                <c:pt idx="91">
                  <c:v>0.50972874692874692</c:v>
                </c:pt>
                <c:pt idx="92">
                  <c:v>0.38073140049140047</c:v>
                </c:pt>
                <c:pt idx="93">
                  <c:v>0.2700011793611794</c:v>
                </c:pt>
                <c:pt idx="94">
                  <c:v>0.15902398034398035</c:v>
                </c:pt>
                <c:pt idx="95">
                  <c:v>4.4579459459459458E-2</c:v>
                </c:pt>
                <c:pt idx="96">
                  <c:v>-7.2504619164619172E-2</c:v>
                </c:pt>
                <c:pt idx="97">
                  <c:v>-0.17122530712530712</c:v>
                </c:pt>
                <c:pt idx="98">
                  <c:v>-0.27001120393120392</c:v>
                </c:pt>
                <c:pt idx="99">
                  <c:v>-0.36746181818181822</c:v>
                </c:pt>
                <c:pt idx="100">
                  <c:v>-0.46205719901719894</c:v>
                </c:pt>
                <c:pt idx="101">
                  <c:v>-0.55591597051597053</c:v>
                </c:pt>
                <c:pt idx="102">
                  <c:v>-0.64075823095823092</c:v>
                </c:pt>
                <c:pt idx="103">
                  <c:v>-0.72461228501228503</c:v>
                </c:pt>
                <c:pt idx="104">
                  <c:v>-0.80657002457002458</c:v>
                </c:pt>
                <c:pt idx="105">
                  <c:v>-0.88856511056511067</c:v>
                </c:pt>
                <c:pt idx="106">
                  <c:v>-0.97024029484029484</c:v>
                </c:pt>
                <c:pt idx="107">
                  <c:v>-1.0501990171990172</c:v>
                </c:pt>
                <c:pt idx="108">
                  <c:v>-1.1278914004914007</c:v>
                </c:pt>
                <c:pt idx="109">
                  <c:v>-1.2070530712530712</c:v>
                </c:pt>
                <c:pt idx="110">
                  <c:v>-1.2852658476658476</c:v>
                </c:pt>
                <c:pt idx="111">
                  <c:v>-1.3653936117936118</c:v>
                </c:pt>
                <c:pt idx="112">
                  <c:v>-1.4394255528255528</c:v>
                </c:pt>
                <c:pt idx="113">
                  <c:v>-1.5169076167076165</c:v>
                </c:pt>
                <c:pt idx="114">
                  <c:v>-1.5897769041769041</c:v>
                </c:pt>
                <c:pt idx="115">
                  <c:v>-1.6676791154791157</c:v>
                </c:pt>
                <c:pt idx="116">
                  <c:v>-1.7408122850122849</c:v>
                </c:pt>
                <c:pt idx="117">
                  <c:v>-1.8129267813267813</c:v>
                </c:pt>
                <c:pt idx="118">
                  <c:v>-1.8857262899262899</c:v>
                </c:pt>
                <c:pt idx="119">
                  <c:v>-1.959433415233415</c:v>
                </c:pt>
                <c:pt idx="120">
                  <c:v>-2.0320555282555284</c:v>
                </c:pt>
                <c:pt idx="121">
                  <c:v>-2.0999965601965602</c:v>
                </c:pt>
                <c:pt idx="122">
                  <c:v>-2.1671390663390664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460920"/>
        <c:axId val="385460528"/>
      </c:scatterChart>
      <c:valAx>
        <c:axId val="385460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60528"/>
        <c:crossesAt val="0"/>
        <c:crossBetween val="midCat"/>
      </c:valAx>
      <c:valAx>
        <c:axId val="385460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6092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Cdcl anneal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Cdcl anneal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Cdcl anneal zno Dark'!$K$10:$K$410</c:f>
              <c:numCache>
                <c:formatCode>General</c:formatCode>
                <c:ptCount val="401"/>
                <c:pt idx="0">
                  <c:v>-1.657985257985258E-4</c:v>
                </c:pt>
                <c:pt idx="1">
                  <c:v>-2.2863882063882063E-3</c:v>
                </c:pt>
                <c:pt idx="2">
                  <c:v>-4.3839803439803433E-3</c:v>
                </c:pt>
                <c:pt idx="3">
                  <c:v>-6.5475184275184273E-3</c:v>
                </c:pt>
                <c:pt idx="4">
                  <c:v>-8.7968550368550374E-3</c:v>
                </c:pt>
                <c:pt idx="5">
                  <c:v>-1.1237788697788697E-2</c:v>
                </c:pt>
                <c:pt idx="6">
                  <c:v>-1.3820835380835381E-2</c:v>
                </c:pt>
                <c:pt idx="7">
                  <c:v>-1.6553071253071254E-2</c:v>
                </c:pt>
                <c:pt idx="8">
                  <c:v>-1.9505405405405404E-2</c:v>
                </c:pt>
                <c:pt idx="9">
                  <c:v>-2.2679312039312043E-2</c:v>
                </c:pt>
                <c:pt idx="10">
                  <c:v>-2.6007960687960685E-2</c:v>
                </c:pt>
                <c:pt idx="11">
                  <c:v>-2.9552825552825551E-2</c:v>
                </c:pt>
                <c:pt idx="12">
                  <c:v>-3.3423538083538082E-2</c:v>
                </c:pt>
                <c:pt idx="13">
                  <c:v>-3.7389434889434893E-2</c:v>
                </c:pt>
                <c:pt idx="14">
                  <c:v>-4.1739213759213759E-2</c:v>
                </c:pt>
                <c:pt idx="15">
                  <c:v>-4.6122948402948401E-2</c:v>
                </c:pt>
                <c:pt idx="16">
                  <c:v>-5.0723636363636367E-2</c:v>
                </c:pt>
                <c:pt idx="17">
                  <c:v>-5.5852530712530719E-2</c:v>
                </c:pt>
                <c:pt idx="18">
                  <c:v>-6.0619754299754303E-2</c:v>
                </c:pt>
                <c:pt idx="19">
                  <c:v>-6.5859410319410325E-2</c:v>
                </c:pt>
                <c:pt idx="20">
                  <c:v>-7.1616265356265349E-2</c:v>
                </c:pt>
                <c:pt idx="21">
                  <c:v>-7.1740442260442266E-2</c:v>
                </c:pt>
                <c:pt idx="22">
                  <c:v>-6.7120982800982804E-2</c:v>
                </c:pt>
                <c:pt idx="23">
                  <c:v>-6.2228402948402942E-2</c:v>
                </c:pt>
                <c:pt idx="24">
                  <c:v>-5.7552628992628994E-2</c:v>
                </c:pt>
                <c:pt idx="25">
                  <c:v>-5.2953071253071249E-2</c:v>
                </c:pt>
                <c:pt idx="26">
                  <c:v>-4.839135135135135E-2</c:v>
                </c:pt>
                <c:pt idx="27">
                  <c:v>-4.4069631449631448E-2</c:v>
                </c:pt>
                <c:pt idx="28">
                  <c:v>-4.0056609336609338E-2</c:v>
                </c:pt>
                <c:pt idx="29">
                  <c:v>-3.6063685503685501E-2</c:v>
                </c:pt>
                <c:pt idx="30">
                  <c:v>-3.2146339066339069E-2</c:v>
                </c:pt>
                <c:pt idx="31">
                  <c:v>-2.8445405405405407E-2</c:v>
                </c:pt>
                <c:pt idx="32">
                  <c:v>-2.4884520884520887E-2</c:v>
                </c:pt>
                <c:pt idx="33">
                  <c:v>-2.1469975429975429E-2</c:v>
                </c:pt>
                <c:pt idx="34">
                  <c:v>-1.8276068796068797E-2</c:v>
                </c:pt>
                <c:pt idx="35">
                  <c:v>-1.5327616707616711E-2</c:v>
                </c:pt>
                <c:pt idx="36">
                  <c:v>-1.2426732186732186E-2</c:v>
                </c:pt>
                <c:pt idx="37">
                  <c:v>-9.7203931203931199E-3</c:v>
                </c:pt>
                <c:pt idx="38">
                  <c:v>-7.1838329238329236E-3</c:v>
                </c:pt>
                <c:pt idx="39">
                  <c:v>-4.7487469287469282E-3</c:v>
                </c:pt>
                <c:pt idx="40">
                  <c:v>-2.4028009828009826E-3</c:v>
                </c:pt>
                <c:pt idx="41">
                  <c:v>-5.941031941031941E-5</c:v>
                </c:pt>
                <c:pt idx="42">
                  <c:v>2.3156265356265356E-3</c:v>
                </c:pt>
                <c:pt idx="43">
                  <c:v>4.789484029484029E-3</c:v>
                </c:pt>
                <c:pt idx="44">
                  <c:v>7.398722358722359E-3</c:v>
                </c:pt>
                <c:pt idx="45">
                  <c:v>1.0291105651105652E-2</c:v>
                </c:pt>
                <c:pt idx="46">
                  <c:v>1.3489287469287469E-2</c:v>
                </c:pt>
                <c:pt idx="47">
                  <c:v>1.7007174447174447E-2</c:v>
                </c:pt>
                <c:pt idx="48">
                  <c:v>2.0889287469287469E-2</c:v>
                </c:pt>
                <c:pt idx="49">
                  <c:v>2.5254152334152333E-2</c:v>
                </c:pt>
                <c:pt idx="50">
                  <c:v>3.0041179361179362E-2</c:v>
                </c:pt>
                <c:pt idx="51">
                  <c:v>3.5362014742014738E-2</c:v>
                </c:pt>
                <c:pt idx="52">
                  <c:v>4.1168353808353812E-2</c:v>
                </c:pt>
                <c:pt idx="53">
                  <c:v>4.7503882063882071E-2</c:v>
                </c:pt>
                <c:pt idx="54">
                  <c:v>5.5052678132678133E-2</c:v>
                </c:pt>
                <c:pt idx="55">
                  <c:v>6.2675921375921373E-2</c:v>
                </c:pt>
                <c:pt idx="56">
                  <c:v>7.1154889434889443E-2</c:v>
                </c:pt>
                <c:pt idx="57">
                  <c:v>8.0610515970515967E-2</c:v>
                </c:pt>
                <c:pt idx="58">
                  <c:v>9.0862751842751846E-2</c:v>
                </c:pt>
                <c:pt idx="59">
                  <c:v>0.10212687960687961</c:v>
                </c:pt>
                <c:pt idx="60">
                  <c:v>0.11474570024570023</c:v>
                </c:pt>
                <c:pt idx="61">
                  <c:v>0.12857336609336609</c:v>
                </c:pt>
                <c:pt idx="62">
                  <c:v>0.14385007371007372</c:v>
                </c:pt>
                <c:pt idx="63">
                  <c:v>0.16079724815724816</c:v>
                </c:pt>
                <c:pt idx="64">
                  <c:v>0.17955931203931205</c:v>
                </c:pt>
                <c:pt idx="65">
                  <c:v>0.200542800982801</c:v>
                </c:pt>
                <c:pt idx="66">
                  <c:v>0.22336835380835382</c:v>
                </c:pt>
                <c:pt idx="67">
                  <c:v>0.24890117936117934</c:v>
                </c:pt>
                <c:pt idx="68">
                  <c:v>0.27738938574938571</c:v>
                </c:pt>
                <c:pt idx="69">
                  <c:v>0.30845140049140052</c:v>
                </c:pt>
                <c:pt idx="70">
                  <c:v>0.34295203931203933</c:v>
                </c:pt>
                <c:pt idx="71">
                  <c:v>0.38065572481572479</c:v>
                </c:pt>
                <c:pt idx="72">
                  <c:v>0.4221741031941032</c:v>
                </c:pt>
                <c:pt idx="73">
                  <c:v>0.4675330712530712</c:v>
                </c:pt>
                <c:pt idx="74">
                  <c:v>0.54004471744471749</c:v>
                </c:pt>
                <c:pt idx="75">
                  <c:v>0.59313611793611798</c:v>
                </c:pt>
                <c:pt idx="76">
                  <c:v>0.65155380835380827</c:v>
                </c:pt>
                <c:pt idx="77">
                  <c:v>0.71553562653562652</c:v>
                </c:pt>
                <c:pt idx="78">
                  <c:v>0.78448058968058976</c:v>
                </c:pt>
                <c:pt idx="79">
                  <c:v>0.85962653562653557</c:v>
                </c:pt>
                <c:pt idx="80">
                  <c:v>0.93897149877149866</c:v>
                </c:pt>
                <c:pt idx="81">
                  <c:v>1.0246113022113021</c:v>
                </c:pt>
                <c:pt idx="82">
                  <c:v>1.0528152334152336</c:v>
                </c:pt>
                <c:pt idx="83">
                  <c:v>1.0139695331695331</c:v>
                </c:pt>
                <c:pt idx="84">
                  <c:v>0.96762702702702708</c:v>
                </c:pt>
                <c:pt idx="85">
                  <c:v>0.91770958230958233</c:v>
                </c:pt>
                <c:pt idx="86">
                  <c:v>0.86642309582309573</c:v>
                </c:pt>
                <c:pt idx="87">
                  <c:v>0.81294496314496323</c:v>
                </c:pt>
                <c:pt idx="88">
                  <c:v>0.75957641277641286</c:v>
                </c:pt>
                <c:pt idx="89">
                  <c:v>0.70563292383292386</c:v>
                </c:pt>
                <c:pt idx="90">
                  <c:v>0.65199606879606886</c:v>
                </c:pt>
                <c:pt idx="91">
                  <c:v>0.6000781326781327</c:v>
                </c:pt>
                <c:pt idx="92">
                  <c:v>0.54930909090909097</c:v>
                </c:pt>
                <c:pt idx="93">
                  <c:v>0.50056609336609337</c:v>
                </c:pt>
                <c:pt idx="94">
                  <c:v>0.45153390663390663</c:v>
                </c:pt>
                <c:pt idx="95">
                  <c:v>0.40851597051597055</c:v>
                </c:pt>
                <c:pt idx="96">
                  <c:v>0.36726324324324328</c:v>
                </c:pt>
                <c:pt idx="97">
                  <c:v>0.32849208845208844</c:v>
                </c:pt>
                <c:pt idx="98">
                  <c:v>0.29248820638820638</c:v>
                </c:pt>
                <c:pt idx="99">
                  <c:v>0.2594017199017199</c:v>
                </c:pt>
                <c:pt idx="100">
                  <c:v>0.22909926289926286</c:v>
                </c:pt>
                <c:pt idx="101">
                  <c:v>0.20103980343980343</c:v>
                </c:pt>
                <c:pt idx="102">
                  <c:v>0.17613675675675675</c:v>
                </c:pt>
                <c:pt idx="103">
                  <c:v>0.15393616707616709</c:v>
                </c:pt>
                <c:pt idx="104">
                  <c:v>0.13422054054054053</c:v>
                </c:pt>
                <c:pt idx="105">
                  <c:v>0.11643857493857493</c:v>
                </c:pt>
                <c:pt idx="106">
                  <c:v>0.10074265356265355</c:v>
                </c:pt>
                <c:pt idx="107">
                  <c:v>8.6904176904176914E-2</c:v>
                </c:pt>
                <c:pt idx="108">
                  <c:v>7.4641572481572493E-2</c:v>
                </c:pt>
                <c:pt idx="109">
                  <c:v>6.3795282555282565E-2</c:v>
                </c:pt>
                <c:pt idx="110">
                  <c:v>5.4243095823095826E-2</c:v>
                </c:pt>
                <c:pt idx="111">
                  <c:v>4.5421670761670765E-2</c:v>
                </c:pt>
                <c:pt idx="112">
                  <c:v>3.8186977886977884E-2</c:v>
                </c:pt>
                <c:pt idx="113">
                  <c:v>3.1688550368550367E-2</c:v>
                </c:pt>
                <c:pt idx="114">
                  <c:v>2.6094840294840292E-2</c:v>
                </c:pt>
                <c:pt idx="115">
                  <c:v>2.1094348894348892E-2</c:v>
                </c:pt>
                <c:pt idx="116">
                  <c:v>1.6819852579852582E-2</c:v>
                </c:pt>
                <c:pt idx="117">
                  <c:v>1.2990270270270271E-2</c:v>
                </c:pt>
                <c:pt idx="118">
                  <c:v>9.6427027027027028E-3</c:v>
                </c:pt>
                <c:pt idx="119">
                  <c:v>6.7467813267813263E-3</c:v>
                </c:pt>
                <c:pt idx="120">
                  <c:v>4.1749385749385746E-3</c:v>
                </c:pt>
                <c:pt idx="121">
                  <c:v>1.8514496314496313E-3</c:v>
                </c:pt>
                <c:pt idx="122">
                  <c:v>-3.0727272727272727E-4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Cdcl anneal zno Dark'!$N$10:$N$11</c:f>
              <c:numCache>
                <c:formatCode>0.00</c:formatCode>
                <c:ptCount val="2"/>
                <c:pt idx="0">
                  <c:v>-1.6579852579852585E-4</c:v>
                </c:pt>
                <c:pt idx="1">
                  <c:v>-1.6579852579852585E-4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Cdcl anneal zno Dark'!$O$10:$O$11</c:f>
              <c:numCache>
                <c:formatCode>0.00</c:formatCode>
                <c:ptCount val="2"/>
                <c:pt idx="0">
                  <c:v>-5.9410319410319309E-5</c:v>
                </c:pt>
                <c:pt idx="1">
                  <c:v>-5.9410319410319309E-5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Cdcl anneal zno Dark'!$P$10:$P$11</c:f>
              <c:numCache>
                <c:formatCode>0.00</c:formatCode>
                <c:ptCount val="2"/>
                <c:pt idx="0">
                  <c:v>-3.072727272727271E-4</c:v>
                </c:pt>
                <c:pt idx="1">
                  <c:v>-3.072727272727271E-4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Dark'!$M$13:$M$14</c:f>
              <c:numCache>
                <c:formatCode>General</c:formatCode>
                <c:ptCount val="2"/>
                <c:pt idx="0" formatCode="0.00">
                  <c:v>6.2536207895390328E-4</c:v>
                </c:pt>
                <c:pt idx="1">
                  <c:v>6.2536207895390328E-4</c:v>
                </c:pt>
              </c:numCache>
            </c:numRef>
          </c:xVal>
          <c:yVal>
            <c:numRef>
              <c:f>'pbscds 0_4 Cdcl anneal zno Dark'!$N$13:$N$14</c:f>
              <c:numCache>
                <c:formatCode>0.00</c:formatCode>
                <c:ptCount val="2"/>
                <c:pt idx="0">
                  <c:v>-2.0484848484848475E-5</c:v>
                </c:pt>
                <c:pt idx="1">
                  <c:v>2.0484848484848475E-5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Cdcl anneal zno Dark'!$N$15:$N$16</c:f>
              <c:numCache>
                <c:formatCode>0.00</c:formatCode>
                <c:ptCount val="2"/>
                <c:pt idx="0">
                  <c:v>-2.0484848484848475E-5</c:v>
                </c:pt>
                <c:pt idx="1">
                  <c:v>2.0484848484848475E-5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0_4 Cdcl anneal zno Dark'!$N$18:$N$20</c:f>
              <c:numCache>
                <c:formatCode>General</c:formatCode>
                <c:ptCount val="3"/>
                <c:pt idx="0">
                  <c:v>-5.941031941031941E-5</c:v>
                </c:pt>
                <c:pt idx="1">
                  <c:v>-5.941031941031941E-5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0_4 Cdcl anneal zno Dark'!$N$22:$N$24</c:f>
              <c:numCache>
                <c:formatCode>General</c:formatCode>
                <c:ptCount val="3"/>
                <c:pt idx="0">
                  <c:v>4.1749385749385746E-3</c:v>
                </c:pt>
                <c:pt idx="1">
                  <c:v>4.1749385749385746E-3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460136"/>
        <c:axId val="386450344"/>
      </c:scatterChart>
      <c:valAx>
        <c:axId val="385460136"/>
        <c:scaling>
          <c:orientation val="minMax"/>
          <c:max val="6.8800000000000003E-4"/>
          <c:min val="-6.2600000000000004E-5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450344"/>
        <c:crossesAt val="0"/>
        <c:crossBetween val="midCat"/>
      </c:valAx>
      <c:valAx>
        <c:axId val="386450344"/>
        <c:scaling>
          <c:orientation val="minMax"/>
          <c:max val="3.0800000000000003E-5"/>
          <c:min val="-3.3799999999999998E-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6013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185758513931893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Cdcl anneal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Cdcl anneal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Cdcl anneal zno Dark'!$K$10:$K$410</c:f>
              <c:numCache>
                <c:formatCode>General</c:formatCode>
                <c:ptCount val="401"/>
                <c:pt idx="0">
                  <c:v>-1.657985257985258E-4</c:v>
                </c:pt>
                <c:pt idx="1">
                  <c:v>-2.2863882063882063E-3</c:v>
                </c:pt>
                <c:pt idx="2">
                  <c:v>-4.3839803439803433E-3</c:v>
                </c:pt>
                <c:pt idx="3">
                  <c:v>-6.5475184275184273E-3</c:v>
                </c:pt>
                <c:pt idx="4">
                  <c:v>-8.7968550368550374E-3</c:v>
                </c:pt>
                <c:pt idx="5">
                  <c:v>-1.1237788697788697E-2</c:v>
                </c:pt>
                <c:pt idx="6">
                  <c:v>-1.3820835380835381E-2</c:v>
                </c:pt>
                <c:pt idx="7">
                  <c:v>-1.6553071253071254E-2</c:v>
                </c:pt>
                <c:pt idx="8">
                  <c:v>-1.9505405405405404E-2</c:v>
                </c:pt>
                <c:pt idx="9">
                  <c:v>-2.2679312039312043E-2</c:v>
                </c:pt>
                <c:pt idx="10">
                  <c:v>-2.6007960687960685E-2</c:v>
                </c:pt>
                <c:pt idx="11">
                  <c:v>-2.9552825552825551E-2</c:v>
                </c:pt>
                <c:pt idx="12">
                  <c:v>-3.3423538083538082E-2</c:v>
                </c:pt>
                <c:pt idx="13">
                  <c:v>-3.7389434889434893E-2</c:v>
                </c:pt>
                <c:pt idx="14">
                  <c:v>-4.1739213759213759E-2</c:v>
                </c:pt>
                <c:pt idx="15">
                  <c:v>-4.6122948402948401E-2</c:v>
                </c:pt>
                <c:pt idx="16">
                  <c:v>-5.0723636363636367E-2</c:v>
                </c:pt>
                <c:pt idx="17">
                  <c:v>-5.5852530712530719E-2</c:v>
                </c:pt>
                <c:pt idx="18">
                  <c:v>-6.0619754299754303E-2</c:v>
                </c:pt>
                <c:pt idx="19">
                  <c:v>-6.5859410319410325E-2</c:v>
                </c:pt>
                <c:pt idx="20">
                  <c:v>-7.1616265356265349E-2</c:v>
                </c:pt>
                <c:pt idx="21">
                  <c:v>-7.1740442260442266E-2</c:v>
                </c:pt>
                <c:pt idx="22">
                  <c:v>-6.7120982800982804E-2</c:v>
                </c:pt>
                <c:pt idx="23">
                  <c:v>-6.2228402948402942E-2</c:v>
                </c:pt>
                <c:pt idx="24">
                  <c:v>-5.7552628992628994E-2</c:v>
                </c:pt>
                <c:pt idx="25">
                  <c:v>-5.2953071253071249E-2</c:v>
                </c:pt>
                <c:pt idx="26">
                  <c:v>-4.839135135135135E-2</c:v>
                </c:pt>
                <c:pt idx="27">
                  <c:v>-4.4069631449631448E-2</c:v>
                </c:pt>
                <c:pt idx="28">
                  <c:v>-4.0056609336609338E-2</c:v>
                </c:pt>
                <c:pt idx="29">
                  <c:v>-3.6063685503685501E-2</c:v>
                </c:pt>
                <c:pt idx="30">
                  <c:v>-3.2146339066339069E-2</c:v>
                </c:pt>
                <c:pt idx="31">
                  <c:v>-2.8445405405405407E-2</c:v>
                </c:pt>
                <c:pt idx="32">
                  <c:v>-2.4884520884520887E-2</c:v>
                </c:pt>
                <c:pt idx="33">
                  <c:v>-2.1469975429975429E-2</c:v>
                </c:pt>
                <c:pt idx="34">
                  <c:v>-1.8276068796068797E-2</c:v>
                </c:pt>
                <c:pt idx="35">
                  <c:v>-1.5327616707616711E-2</c:v>
                </c:pt>
                <c:pt idx="36">
                  <c:v>-1.2426732186732186E-2</c:v>
                </c:pt>
                <c:pt idx="37">
                  <c:v>-9.7203931203931199E-3</c:v>
                </c:pt>
                <c:pt idx="38">
                  <c:v>-7.1838329238329236E-3</c:v>
                </c:pt>
                <c:pt idx="39">
                  <c:v>-4.7487469287469282E-3</c:v>
                </c:pt>
                <c:pt idx="40">
                  <c:v>-2.4028009828009826E-3</c:v>
                </c:pt>
                <c:pt idx="41">
                  <c:v>-5.941031941031941E-5</c:v>
                </c:pt>
                <c:pt idx="42">
                  <c:v>2.3156265356265356E-3</c:v>
                </c:pt>
                <c:pt idx="43">
                  <c:v>4.789484029484029E-3</c:v>
                </c:pt>
                <c:pt idx="44">
                  <c:v>7.398722358722359E-3</c:v>
                </c:pt>
                <c:pt idx="45">
                  <c:v>1.0291105651105652E-2</c:v>
                </c:pt>
                <c:pt idx="46">
                  <c:v>1.3489287469287469E-2</c:v>
                </c:pt>
                <c:pt idx="47">
                  <c:v>1.7007174447174447E-2</c:v>
                </c:pt>
                <c:pt idx="48">
                  <c:v>2.0889287469287469E-2</c:v>
                </c:pt>
                <c:pt idx="49">
                  <c:v>2.5254152334152333E-2</c:v>
                </c:pt>
                <c:pt idx="50">
                  <c:v>3.0041179361179362E-2</c:v>
                </c:pt>
                <c:pt idx="51">
                  <c:v>3.5362014742014738E-2</c:v>
                </c:pt>
                <c:pt idx="52">
                  <c:v>4.1168353808353812E-2</c:v>
                </c:pt>
                <c:pt idx="53">
                  <c:v>4.7503882063882071E-2</c:v>
                </c:pt>
                <c:pt idx="54">
                  <c:v>5.5052678132678133E-2</c:v>
                </c:pt>
                <c:pt idx="55">
                  <c:v>6.2675921375921373E-2</c:v>
                </c:pt>
                <c:pt idx="56">
                  <c:v>7.1154889434889443E-2</c:v>
                </c:pt>
                <c:pt idx="57">
                  <c:v>8.0610515970515967E-2</c:v>
                </c:pt>
                <c:pt idx="58">
                  <c:v>9.0862751842751846E-2</c:v>
                </c:pt>
                <c:pt idx="59">
                  <c:v>0.10212687960687961</c:v>
                </c:pt>
                <c:pt idx="60">
                  <c:v>0.11474570024570023</c:v>
                </c:pt>
                <c:pt idx="61">
                  <c:v>0.12857336609336609</c:v>
                </c:pt>
                <c:pt idx="62">
                  <c:v>0.14385007371007372</c:v>
                </c:pt>
                <c:pt idx="63">
                  <c:v>0.16079724815724816</c:v>
                </c:pt>
                <c:pt idx="64">
                  <c:v>0.17955931203931205</c:v>
                </c:pt>
                <c:pt idx="65">
                  <c:v>0.200542800982801</c:v>
                </c:pt>
                <c:pt idx="66">
                  <c:v>0.22336835380835382</c:v>
                </c:pt>
                <c:pt idx="67">
                  <c:v>0.24890117936117934</c:v>
                </c:pt>
                <c:pt idx="68">
                  <c:v>0.27738938574938571</c:v>
                </c:pt>
                <c:pt idx="69">
                  <c:v>0.30845140049140052</c:v>
                </c:pt>
                <c:pt idx="70">
                  <c:v>0.34295203931203933</c:v>
                </c:pt>
                <c:pt idx="71">
                  <c:v>0.38065572481572479</c:v>
                </c:pt>
                <c:pt idx="72">
                  <c:v>0.4221741031941032</c:v>
                </c:pt>
                <c:pt idx="73">
                  <c:v>0.4675330712530712</c:v>
                </c:pt>
                <c:pt idx="74">
                  <c:v>0.54004471744471749</c:v>
                </c:pt>
                <c:pt idx="75">
                  <c:v>0.59313611793611798</c:v>
                </c:pt>
                <c:pt idx="76">
                  <c:v>0.65155380835380827</c:v>
                </c:pt>
                <c:pt idx="77">
                  <c:v>0.71553562653562652</c:v>
                </c:pt>
                <c:pt idx="78">
                  <c:v>0.78448058968058976</c:v>
                </c:pt>
                <c:pt idx="79">
                  <c:v>0.85962653562653557</c:v>
                </c:pt>
                <c:pt idx="80">
                  <c:v>0.93897149877149866</c:v>
                </c:pt>
                <c:pt idx="81">
                  <c:v>1.0246113022113021</c:v>
                </c:pt>
                <c:pt idx="82">
                  <c:v>1.0528152334152336</c:v>
                </c:pt>
                <c:pt idx="83">
                  <c:v>1.0139695331695331</c:v>
                </c:pt>
                <c:pt idx="84">
                  <c:v>0.96762702702702708</c:v>
                </c:pt>
                <c:pt idx="85">
                  <c:v>0.91770958230958233</c:v>
                </c:pt>
                <c:pt idx="86">
                  <c:v>0.86642309582309573</c:v>
                </c:pt>
                <c:pt idx="87">
                  <c:v>0.81294496314496323</c:v>
                </c:pt>
                <c:pt idx="88">
                  <c:v>0.75957641277641286</c:v>
                </c:pt>
                <c:pt idx="89">
                  <c:v>0.70563292383292386</c:v>
                </c:pt>
                <c:pt idx="90">
                  <c:v>0.65199606879606886</c:v>
                </c:pt>
                <c:pt idx="91">
                  <c:v>0.6000781326781327</c:v>
                </c:pt>
                <c:pt idx="92">
                  <c:v>0.54930909090909097</c:v>
                </c:pt>
                <c:pt idx="93">
                  <c:v>0.50056609336609337</c:v>
                </c:pt>
                <c:pt idx="94">
                  <c:v>0.45153390663390663</c:v>
                </c:pt>
                <c:pt idx="95">
                  <c:v>0.40851597051597055</c:v>
                </c:pt>
                <c:pt idx="96">
                  <c:v>0.36726324324324328</c:v>
                </c:pt>
                <c:pt idx="97">
                  <c:v>0.32849208845208844</c:v>
                </c:pt>
                <c:pt idx="98">
                  <c:v>0.29248820638820638</c:v>
                </c:pt>
                <c:pt idx="99">
                  <c:v>0.2594017199017199</c:v>
                </c:pt>
                <c:pt idx="100">
                  <c:v>0.22909926289926286</c:v>
                </c:pt>
                <c:pt idx="101">
                  <c:v>0.20103980343980343</c:v>
                </c:pt>
                <c:pt idx="102">
                  <c:v>0.17613675675675675</c:v>
                </c:pt>
                <c:pt idx="103">
                  <c:v>0.15393616707616709</c:v>
                </c:pt>
                <c:pt idx="104">
                  <c:v>0.13422054054054053</c:v>
                </c:pt>
                <c:pt idx="105">
                  <c:v>0.11643857493857493</c:v>
                </c:pt>
                <c:pt idx="106">
                  <c:v>0.10074265356265355</c:v>
                </c:pt>
                <c:pt idx="107">
                  <c:v>8.6904176904176914E-2</c:v>
                </c:pt>
                <c:pt idx="108">
                  <c:v>7.4641572481572493E-2</c:v>
                </c:pt>
                <c:pt idx="109">
                  <c:v>6.3795282555282565E-2</c:v>
                </c:pt>
                <c:pt idx="110">
                  <c:v>5.4243095823095826E-2</c:v>
                </c:pt>
                <c:pt idx="111">
                  <c:v>4.5421670761670765E-2</c:v>
                </c:pt>
                <c:pt idx="112">
                  <c:v>3.8186977886977884E-2</c:v>
                </c:pt>
                <c:pt idx="113">
                  <c:v>3.1688550368550367E-2</c:v>
                </c:pt>
                <c:pt idx="114">
                  <c:v>2.6094840294840292E-2</c:v>
                </c:pt>
                <c:pt idx="115">
                  <c:v>2.1094348894348892E-2</c:v>
                </c:pt>
                <c:pt idx="116">
                  <c:v>1.6819852579852582E-2</c:v>
                </c:pt>
                <c:pt idx="117">
                  <c:v>1.2990270270270271E-2</c:v>
                </c:pt>
                <c:pt idx="118">
                  <c:v>9.6427027027027028E-3</c:v>
                </c:pt>
                <c:pt idx="119">
                  <c:v>6.7467813267813263E-3</c:v>
                </c:pt>
                <c:pt idx="120">
                  <c:v>4.1749385749385746E-3</c:v>
                </c:pt>
                <c:pt idx="121">
                  <c:v>1.8514496314496313E-3</c:v>
                </c:pt>
                <c:pt idx="122">
                  <c:v>-3.0727272727272727E-4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451520"/>
        <c:axId val="386452304"/>
      </c:scatterChart>
      <c:valAx>
        <c:axId val="386451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452304"/>
        <c:crossesAt val="0"/>
        <c:crossBetween val="midCat"/>
      </c:valAx>
      <c:valAx>
        <c:axId val="3864523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45152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cdcl anneal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cdcl anneal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cdcl anneal zno'!$K$10:$K$410</c:f>
              <c:numCache>
                <c:formatCode>General</c:formatCode>
                <c:ptCount val="401"/>
                <c:pt idx="0">
                  <c:v>-2.9490972972972971</c:v>
                </c:pt>
                <c:pt idx="1">
                  <c:v>-3.0394737100737101</c:v>
                </c:pt>
                <c:pt idx="2">
                  <c:v>-3.1195665847665848</c:v>
                </c:pt>
                <c:pt idx="3">
                  <c:v>-3.1846265356265362</c:v>
                </c:pt>
                <c:pt idx="4">
                  <c:v>-3.2621262899262895</c:v>
                </c:pt>
                <c:pt idx="5">
                  <c:v>-3.3525125307125312</c:v>
                </c:pt>
                <c:pt idx="6">
                  <c:v>-3.4488805896805901</c:v>
                </c:pt>
                <c:pt idx="7">
                  <c:v>-3.5198511056511057</c:v>
                </c:pt>
                <c:pt idx="8">
                  <c:v>-3.569325307125307</c:v>
                </c:pt>
                <c:pt idx="9">
                  <c:v>-3.6827901719901721</c:v>
                </c:pt>
                <c:pt idx="10">
                  <c:v>-3.7502221130221129</c:v>
                </c:pt>
                <c:pt idx="11">
                  <c:v>-3.8331832923832923</c:v>
                </c:pt>
                <c:pt idx="12">
                  <c:v>-3.9029773955773956</c:v>
                </c:pt>
                <c:pt idx="13">
                  <c:v>-3.9792280098280104</c:v>
                </c:pt>
                <c:pt idx="14">
                  <c:v>-4.0487154791154794</c:v>
                </c:pt>
                <c:pt idx="15">
                  <c:v>-4.1206398034398033</c:v>
                </c:pt>
                <c:pt idx="16">
                  <c:v>-4.1707656019656012</c:v>
                </c:pt>
                <c:pt idx="17">
                  <c:v>-4.2645832923832927</c:v>
                </c:pt>
                <c:pt idx="18">
                  <c:v>-4.3322869778869775</c:v>
                </c:pt>
                <c:pt idx="19">
                  <c:v>-4.4092402948402949</c:v>
                </c:pt>
                <c:pt idx="20">
                  <c:v>-4.4847734643734638</c:v>
                </c:pt>
                <c:pt idx="21">
                  <c:v>-4.4972230958230952</c:v>
                </c:pt>
                <c:pt idx="22">
                  <c:v>-4.4215867321867313</c:v>
                </c:pt>
                <c:pt idx="23">
                  <c:v>-4.3351901719901722</c:v>
                </c:pt>
                <c:pt idx="24">
                  <c:v>-4.2670540540540536</c:v>
                </c:pt>
                <c:pt idx="25">
                  <c:v>-4.2026609336609333</c:v>
                </c:pt>
                <c:pt idx="26">
                  <c:v>-4.1307105651105651</c:v>
                </c:pt>
                <c:pt idx="27">
                  <c:v>-4.0406638820638818</c:v>
                </c:pt>
                <c:pt idx="28">
                  <c:v>-3.9676712530712535</c:v>
                </c:pt>
                <c:pt idx="29">
                  <c:v>-3.8675449631449625</c:v>
                </c:pt>
                <c:pt idx="30">
                  <c:v>-3.7874417690417692</c:v>
                </c:pt>
                <c:pt idx="31">
                  <c:v>-3.7181690417690416</c:v>
                </c:pt>
                <c:pt idx="32">
                  <c:v>-3.643081081081081</c:v>
                </c:pt>
                <c:pt idx="33">
                  <c:v>-3.5619144963144964</c:v>
                </c:pt>
                <c:pt idx="34">
                  <c:v>-3.4839218673218668</c:v>
                </c:pt>
                <c:pt idx="35">
                  <c:v>-3.382928255528256</c:v>
                </c:pt>
                <c:pt idx="36">
                  <c:v>-3.3217125307125306</c:v>
                </c:pt>
                <c:pt idx="37">
                  <c:v>-3.2197469287469289</c:v>
                </c:pt>
                <c:pt idx="38">
                  <c:v>-3.1346461916461918</c:v>
                </c:pt>
                <c:pt idx="39">
                  <c:v>-3.0514678132678132</c:v>
                </c:pt>
                <c:pt idx="40">
                  <c:v>-2.9810024570024569</c:v>
                </c:pt>
                <c:pt idx="41">
                  <c:v>-2.9021454545454546</c:v>
                </c:pt>
                <c:pt idx="42">
                  <c:v>-2.8217203931203931</c:v>
                </c:pt>
                <c:pt idx="43">
                  <c:v>-2.7416628992628995</c:v>
                </c:pt>
                <c:pt idx="44">
                  <c:v>-2.6468904176904178</c:v>
                </c:pt>
                <c:pt idx="45">
                  <c:v>-2.5609238329238329</c:v>
                </c:pt>
                <c:pt idx="46">
                  <c:v>-2.4741710073710075</c:v>
                </c:pt>
                <c:pt idx="47">
                  <c:v>-2.3801105651105652</c:v>
                </c:pt>
                <c:pt idx="48">
                  <c:v>-2.3028771498771499</c:v>
                </c:pt>
                <c:pt idx="49">
                  <c:v>-2.2013828009828011</c:v>
                </c:pt>
                <c:pt idx="50">
                  <c:v>-2.1120525798525795</c:v>
                </c:pt>
                <c:pt idx="51">
                  <c:v>-2.0234452088452088</c:v>
                </c:pt>
                <c:pt idx="52">
                  <c:v>-1.9363326781326782</c:v>
                </c:pt>
                <c:pt idx="53">
                  <c:v>-1.8428447174447176</c:v>
                </c:pt>
                <c:pt idx="54">
                  <c:v>-1.7527434889434887</c:v>
                </c:pt>
                <c:pt idx="55">
                  <c:v>-1.6647115479115477</c:v>
                </c:pt>
                <c:pt idx="56">
                  <c:v>-1.5672162162162162</c:v>
                </c:pt>
                <c:pt idx="57">
                  <c:v>-1.4741955773955773</c:v>
                </c:pt>
                <c:pt idx="58">
                  <c:v>-1.3747592137592135</c:v>
                </c:pt>
                <c:pt idx="59">
                  <c:v>-1.263985257985258</c:v>
                </c:pt>
                <c:pt idx="60">
                  <c:v>-1.1622452088452089</c:v>
                </c:pt>
                <c:pt idx="61">
                  <c:v>-1.0546029484029482</c:v>
                </c:pt>
                <c:pt idx="62">
                  <c:v>-0.94320393120393131</c:v>
                </c:pt>
                <c:pt idx="63">
                  <c:v>-0.82182309582309587</c:v>
                </c:pt>
                <c:pt idx="64">
                  <c:v>-0.70320049140049146</c:v>
                </c:pt>
                <c:pt idx="65">
                  <c:v>-0.56571990171990172</c:v>
                </c:pt>
                <c:pt idx="66">
                  <c:v>-0.43187597051597054</c:v>
                </c:pt>
                <c:pt idx="67">
                  <c:v>-0.28983975429975428</c:v>
                </c:pt>
                <c:pt idx="68">
                  <c:v>-0.13650520884520884</c:v>
                </c:pt>
                <c:pt idx="69">
                  <c:v>1.9111351351351353E-2</c:v>
                </c:pt>
                <c:pt idx="70">
                  <c:v>0.17519253071253071</c:v>
                </c:pt>
                <c:pt idx="71">
                  <c:v>0.34119601965601964</c:v>
                </c:pt>
                <c:pt idx="72">
                  <c:v>0.51330663390663389</c:v>
                </c:pt>
                <c:pt idx="73">
                  <c:v>0.72818722358722354</c:v>
                </c:pt>
                <c:pt idx="74">
                  <c:v>0.91350368550368555</c:v>
                </c:pt>
                <c:pt idx="75">
                  <c:v>1.1092643734643735</c:v>
                </c:pt>
                <c:pt idx="76">
                  <c:v>1.3019027027027028</c:v>
                </c:pt>
                <c:pt idx="77">
                  <c:v>1.4991734643734644</c:v>
                </c:pt>
                <c:pt idx="78">
                  <c:v>1.702651597051597</c:v>
                </c:pt>
                <c:pt idx="79">
                  <c:v>1.9096113022113022</c:v>
                </c:pt>
                <c:pt idx="80">
                  <c:v>2.1233754299754302</c:v>
                </c:pt>
                <c:pt idx="81">
                  <c:v>2.3340457002457002</c:v>
                </c:pt>
                <c:pt idx="82">
                  <c:v>2.3444879606879603</c:v>
                </c:pt>
                <c:pt idx="83">
                  <c:v>2.1559257985257982</c:v>
                </c:pt>
                <c:pt idx="84">
                  <c:v>1.9454884520884519</c:v>
                </c:pt>
                <c:pt idx="85">
                  <c:v>1.7306019656019656</c:v>
                </c:pt>
                <c:pt idx="86">
                  <c:v>1.5273547911547913</c:v>
                </c:pt>
                <c:pt idx="87">
                  <c:v>1.3164540540540541</c:v>
                </c:pt>
                <c:pt idx="88">
                  <c:v>1.1095729729729731</c:v>
                </c:pt>
                <c:pt idx="89">
                  <c:v>0.90194643734643731</c:v>
                </c:pt>
                <c:pt idx="90">
                  <c:v>0.69664963144963143</c:v>
                </c:pt>
                <c:pt idx="91">
                  <c:v>0.50011695331695327</c:v>
                </c:pt>
                <c:pt idx="92">
                  <c:v>0.30212004914004914</c:v>
                </c:pt>
                <c:pt idx="93">
                  <c:v>0.1144928746928747</c:v>
                </c:pt>
                <c:pt idx="94">
                  <c:v>-6.9783587223587226E-2</c:v>
                </c:pt>
                <c:pt idx="95">
                  <c:v>-0.24515385749385751</c:v>
                </c:pt>
                <c:pt idx="96">
                  <c:v>-0.41823670761670761</c:v>
                </c:pt>
                <c:pt idx="97">
                  <c:v>-0.58799164619164612</c:v>
                </c:pt>
                <c:pt idx="98">
                  <c:v>-0.74467911547911547</c:v>
                </c:pt>
                <c:pt idx="99">
                  <c:v>-0.88969484029484025</c:v>
                </c:pt>
                <c:pt idx="100">
                  <c:v>-1.0362796068796067</c:v>
                </c:pt>
                <c:pt idx="101">
                  <c:v>-1.1700098280098279</c:v>
                </c:pt>
                <c:pt idx="102">
                  <c:v>-1.2955793611793611</c:v>
                </c:pt>
                <c:pt idx="103">
                  <c:v>-1.4247773955773955</c:v>
                </c:pt>
                <c:pt idx="104">
                  <c:v>-1.5513272727272724</c:v>
                </c:pt>
                <c:pt idx="105">
                  <c:v>-1.6600221130221129</c:v>
                </c:pt>
                <c:pt idx="106">
                  <c:v>-1.7799857493857496</c:v>
                </c:pt>
                <c:pt idx="107">
                  <c:v>-1.8859739557739559</c:v>
                </c:pt>
                <c:pt idx="108">
                  <c:v>-1.9889434889434892</c:v>
                </c:pt>
                <c:pt idx="109">
                  <c:v>-2.1055837837837839</c:v>
                </c:pt>
                <c:pt idx="110">
                  <c:v>-2.2071616707616704</c:v>
                </c:pt>
                <c:pt idx="111">
                  <c:v>-2.3141208845208845</c:v>
                </c:pt>
                <c:pt idx="112">
                  <c:v>-2.4134889434889435</c:v>
                </c:pt>
                <c:pt idx="113">
                  <c:v>-2.5127218673218672</c:v>
                </c:pt>
                <c:pt idx="114">
                  <c:v>-2.6043936117936117</c:v>
                </c:pt>
                <c:pt idx="115">
                  <c:v>-2.6978122850122852</c:v>
                </c:pt>
                <c:pt idx="116">
                  <c:v>-2.7966889434889435</c:v>
                </c:pt>
                <c:pt idx="117">
                  <c:v>-2.8864820638820636</c:v>
                </c:pt>
                <c:pt idx="118">
                  <c:v>-2.9638501228501228</c:v>
                </c:pt>
                <c:pt idx="119">
                  <c:v>-3.0543921375921377</c:v>
                </c:pt>
                <c:pt idx="120">
                  <c:v>-3.1407208845208849</c:v>
                </c:pt>
                <c:pt idx="121">
                  <c:v>-3.2344461916461915</c:v>
                </c:pt>
                <c:pt idx="122">
                  <c:v>-3.3036280098280102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zno'!$M$10:$M$11</c:f>
              <c:numCache>
                <c:formatCode>0.00E+00</c:formatCode>
                <c:ptCount val="2"/>
                <c:pt idx="0">
                  <c:v>3.5473362051356441E-2</c:v>
                </c:pt>
                <c:pt idx="1">
                  <c:v>-3.5473362051356441E-2</c:v>
                </c:pt>
              </c:numCache>
            </c:numRef>
          </c:xVal>
          <c:yVal>
            <c:numRef>
              <c:f>'pbscds 0_4 cdcl anneal zno'!$N$10:$N$11</c:f>
              <c:numCache>
                <c:formatCode>0.00</c:formatCode>
                <c:ptCount val="2"/>
                <c:pt idx="0">
                  <c:v>-2.9490972972972975</c:v>
                </c:pt>
                <c:pt idx="1">
                  <c:v>-2.9490972972972975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zno'!$M$10:$M$11</c:f>
              <c:numCache>
                <c:formatCode>0.00E+00</c:formatCode>
                <c:ptCount val="2"/>
                <c:pt idx="0">
                  <c:v>3.5473362051356441E-2</c:v>
                </c:pt>
                <c:pt idx="1">
                  <c:v>-3.5473362051356441E-2</c:v>
                </c:pt>
              </c:numCache>
            </c:numRef>
          </c:xVal>
          <c:yVal>
            <c:numRef>
              <c:f>'pbscds 0_4 cdcl anneal zno'!$O$10:$O$11</c:f>
              <c:numCache>
                <c:formatCode>0.00</c:formatCode>
                <c:ptCount val="2"/>
                <c:pt idx="0">
                  <c:v>-2.9021454545454546</c:v>
                </c:pt>
                <c:pt idx="1">
                  <c:v>-2.9021454545454546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zno'!$M$10:$M$11</c:f>
              <c:numCache>
                <c:formatCode>0.00E+00</c:formatCode>
                <c:ptCount val="2"/>
                <c:pt idx="0">
                  <c:v>3.5473362051356441E-2</c:v>
                </c:pt>
                <c:pt idx="1">
                  <c:v>-3.5473362051356441E-2</c:v>
                </c:pt>
              </c:numCache>
            </c:numRef>
          </c:xVal>
          <c:yVal>
            <c:numRef>
              <c:f>'pbscds 0_4 cdcl anneal zno'!$P$10:$P$11</c:f>
              <c:numCache>
                <c:formatCode>0.00</c:formatCode>
                <c:ptCount val="2"/>
                <c:pt idx="0">
                  <c:v>-3.3036280098280102</c:v>
                </c:pt>
                <c:pt idx="1">
                  <c:v>-3.3036280098280102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zno'!$M$13:$M$14</c:f>
              <c:numCache>
                <c:formatCode>General</c:formatCode>
                <c:ptCount val="2"/>
                <c:pt idx="0" formatCode="0.00">
                  <c:v>0.69692973689188153</c:v>
                </c:pt>
                <c:pt idx="1">
                  <c:v>0.69692973689188153</c:v>
                </c:pt>
              </c:numCache>
            </c:numRef>
          </c:xVal>
          <c:yVal>
            <c:numRef>
              <c:f>'pbscds 0_4 cdcl anneal zno'!$N$13:$N$14</c:f>
              <c:numCache>
                <c:formatCode>0.00</c:formatCode>
                <c:ptCount val="2"/>
                <c:pt idx="0">
                  <c:v>-0.22024186732186735</c:v>
                </c:pt>
                <c:pt idx="1">
                  <c:v>0.22024186732186735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zno'!$M$15:$M$16</c:f>
              <c:numCache>
                <c:formatCode>General</c:formatCode>
                <c:ptCount val="2"/>
                <c:pt idx="0" formatCode="0.00">
                  <c:v>0.70946724102712877</c:v>
                </c:pt>
                <c:pt idx="1">
                  <c:v>0.70946724102712877</c:v>
                </c:pt>
              </c:numCache>
            </c:numRef>
          </c:xVal>
          <c:yVal>
            <c:numRef>
              <c:f>'pbscds 0_4 cdcl anneal zno'!$N$15:$N$16</c:f>
              <c:numCache>
                <c:formatCode>0.00</c:formatCode>
                <c:ptCount val="2"/>
                <c:pt idx="0">
                  <c:v>-0.22024186732186735</c:v>
                </c:pt>
                <c:pt idx="1">
                  <c:v>0.22024186732186735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0.4</c:v>
                </c:pt>
                <c:pt idx="2">
                  <c:v>0.4</c:v>
                </c:pt>
              </c:numCache>
            </c:numRef>
          </c:xVal>
          <c:yVal>
            <c:numRef>
              <c:f>'pbscds 0_4 cdcl anneal zno'!$N$18:$N$20</c:f>
              <c:numCache>
                <c:formatCode>General</c:formatCode>
                <c:ptCount val="3"/>
                <c:pt idx="0">
                  <c:v>-1.4741955773955773</c:v>
                </c:pt>
                <c:pt idx="1">
                  <c:v>-1.4741955773955773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</c:v>
                </c:pt>
                <c:pt idx="2">
                  <c:v>0.4</c:v>
                </c:pt>
              </c:numCache>
            </c:numRef>
          </c:xVal>
          <c:yVal>
            <c:numRef>
              <c:f>'pbscds 0_4 cdcl anneal zno'!$N$22:$N$24</c:f>
              <c:numCache>
                <c:formatCode>General</c:formatCode>
                <c:ptCount val="3"/>
                <c:pt idx="0">
                  <c:v>-1.7799857493857496</c:v>
                </c:pt>
                <c:pt idx="1">
                  <c:v>-1.7799857493857496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452696"/>
        <c:axId val="386449168"/>
      </c:scatterChart>
      <c:valAx>
        <c:axId val="386452696"/>
        <c:scaling>
          <c:orientation val="minMax"/>
          <c:max val="0.78100000000000003"/>
          <c:min val="-7.0999999999999994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449168"/>
        <c:crossesAt val="0"/>
        <c:crossBetween val="midCat"/>
      </c:valAx>
      <c:valAx>
        <c:axId val="386449168"/>
        <c:scaling>
          <c:orientation val="minMax"/>
          <c:max val="0.33100000000000002"/>
          <c:min val="-3.6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45269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6253869969040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cdcl anneal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cdcl anneal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cdcl anneal zno'!$K$10:$K$410</c:f>
              <c:numCache>
                <c:formatCode>General</c:formatCode>
                <c:ptCount val="401"/>
                <c:pt idx="0">
                  <c:v>-2.9490972972972971</c:v>
                </c:pt>
                <c:pt idx="1">
                  <c:v>-3.0394737100737101</c:v>
                </c:pt>
                <c:pt idx="2">
                  <c:v>-3.1195665847665848</c:v>
                </c:pt>
                <c:pt idx="3">
                  <c:v>-3.1846265356265362</c:v>
                </c:pt>
                <c:pt idx="4">
                  <c:v>-3.2621262899262895</c:v>
                </c:pt>
                <c:pt idx="5">
                  <c:v>-3.3525125307125312</c:v>
                </c:pt>
                <c:pt idx="6">
                  <c:v>-3.4488805896805901</c:v>
                </c:pt>
                <c:pt idx="7">
                  <c:v>-3.5198511056511057</c:v>
                </c:pt>
                <c:pt idx="8">
                  <c:v>-3.569325307125307</c:v>
                </c:pt>
                <c:pt idx="9">
                  <c:v>-3.6827901719901721</c:v>
                </c:pt>
                <c:pt idx="10">
                  <c:v>-3.7502221130221129</c:v>
                </c:pt>
                <c:pt idx="11">
                  <c:v>-3.8331832923832923</c:v>
                </c:pt>
                <c:pt idx="12">
                  <c:v>-3.9029773955773956</c:v>
                </c:pt>
                <c:pt idx="13">
                  <c:v>-3.9792280098280104</c:v>
                </c:pt>
                <c:pt idx="14">
                  <c:v>-4.0487154791154794</c:v>
                </c:pt>
                <c:pt idx="15">
                  <c:v>-4.1206398034398033</c:v>
                </c:pt>
                <c:pt idx="16">
                  <c:v>-4.1707656019656012</c:v>
                </c:pt>
                <c:pt idx="17">
                  <c:v>-4.2645832923832927</c:v>
                </c:pt>
                <c:pt idx="18">
                  <c:v>-4.3322869778869775</c:v>
                </c:pt>
                <c:pt idx="19">
                  <c:v>-4.4092402948402949</c:v>
                </c:pt>
                <c:pt idx="20">
                  <c:v>-4.4847734643734638</c:v>
                </c:pt>
                <c:pt idx="21">
                  <c:v>-4.4972230958230952</c:v>
                </c:pt>
                <c:pt idx="22">
                  <c:v>-4.4215867321867313</c:v>
                </c:pt>
                <c:pt idx="23">
                  <c:v>-4.3351901719901722</c:v>
                </c:pt>
                <c:pt idx="24">
                  <c:v>-4.2670540540540536</c:v>
                </c:pt>
                <c:pt idx="25">
                  <c:v>-4.2026609336609333</c:v>
                </c:pt>
                <c:pt idx="26">
                  <c:v>-4.1307105651105651</c:v>
                </c:pt>
                <c:pt idx="27">
                  <c:v>-4.0406638820638818</c:v>
                </c:pt>
                <c:pt idx="28">
                  <c:v>-3.9676712530712535</c:v>
                </c:pt>
                <c:pt idx="29">
                  <c:v>-3.8675449631449625</c:v>
                </c:pt>
                <c:pt idx="30">
                  <c:v>-3.7874417690417692</c:v>
                </c:pt>
                <c:pt idx="31">
                  <c:v>-3.7181690417690416</c:v>
                </c:pt>
                <c:pt idx="32">
                  <c:v>-3.643081081081081</c:v>
                </c:pt>
                <c:pt idx="33">
                  <c:v>-3.5619144963144964</c:v>
                </c:pt>
                <c:pt idx="34">
                  <c:v>-3.4839218673218668</c:v>
                </c:pt>
                <c:pt idx="35">
                  <c:v>-3.382928255528256</c:v>
                </c:pt>
                <c:pt idx="36">
                  <c:v>-3.3217125307125306</c:v>
                </c:pt>
                <c:pt idx="37">
                  <c:v>-3.2197469287469289</c:v>
                </c:pt>
                <c:pt idx="38">
                  <c:v>-3.1346461916461918</c:v>
                </c:pt>
                <c:pt idx="39">
                  <c:v>-3.0514678132678132</c:v>
                </c:pt>
                <c:pt idx="40">
                  <c:v>-2.9810024570024569</c:v>
                </c:pt>
                <c:pt idx="41">
                  <c:v>-2.9021454545454546</c:v>
                </c:pt>
                <c:pt idx="42">
                  <c:v>-2.8217203931203931</c:v>
                </c:pt>
                <c:pt idx="43">
                  <c:v>-2.7416628992628995</c:v>
                </c:pt>
                <c:pt idx="44">
                  <c:v>-2.6468904176904178</c:v>
                </c:pt>
                <c:pt idx="45">
                  <c:v>-2.5609238329238329</c:v>
                </c:pt>
                <c:pt idx="46">
                  <c:v>-2.4741710073710075</c:v>
                </c:pt>
                <c:pt idx="47">
                  <c:v>-2.3801105651105652</c:v>
                </c:pt>
                <c:pt idx="48">
                  <c:v>-2.3028771498771499</c:v>
                </c:pt>
                <c:pt idx="49">
                  <c:v>-2.2013828009828011</c:v>
                </c:pt>
                <c:pt idx="50">
                  <c:v>-2.1120525798525795</c:v>
                </c:pt>
                <c:pt idx="51">
                  <c:v>-2.0234452088452088</c:v>
                </c:pt>
                <c:pt idx="52">
                  <c:v>-1.9363326781326782</c:v>
                </c:pt>
                <c:pt idx="53">
                  <c:v>-1.8428447174447176</c:v>
                </c:pt>
                <c:pt idx="54">
                  <c:v>-1.7527434889434887</c:v>
                </c:pt>
                <c:pt idx="55">
                  <c:v>-1.6647115479115477</c:v>
                </c:pt>
                <c:pt idx="56">
                  <c:v>-1.5672162162162162</c:v>
                </c:pt>
                <c:pt idx="57">
                  <c:v>-1.4741955773955773</c:v>
                </c:pt>
                <c:pt idx="58">
                  <c:v>-1.3747592137592135</c:v>
                </c:pt>
                <c:pt idx="59">
                  <c:v>-1.263985257985258</c:v>
                </c:pt>
                <c:pt idx="60">
                  <c:v>-1.1622452088452089</c:v>
                </c:pt>
                <c:pt idx="61">
                  <c:v>-1.0546029484029482</c:v>
                </c:pt>
                <c:pt idx="62">
                  <c:v>-0.94320393120393131</c:v>
                </c:pt>
                <c:pt idx="63">
                  <c:v>-0.82182309582309587</c:v>
                </c:pt>
                <c:pt idx="64">
                  <c:v>-0.70320049140049146</c:v>
                </c:pt>
                <c:pt idx="65">
                  <c:v>-0.56571990171990172</c:v>
                </c:pt>
                <c:pt idx="66">
                  <c:v>-0.43187597051597054</c:v>
                </c:pt>
                <c:pt idx="67">
                  <c:v>-0.28983975429975428</c:v>
                </c:pt>
                <c:pt idx="68">
                  <c:v>-0.13650520884520884</c:v>
                </c:pt>
                <c:pt idx="69">
                  <c:v>1.9111351351351353E-2</c:v>
                </c:pt>
                <c:pt idx="70">
                  <c:v>0.17519253071253071</c:v>
                </c:pt>
                <c:pt idx="71">
                  <c:v>0.34119601965601964</c:v>
                </c:pt>
                <c:pt idx="72">
                  <c:v>0.51330663390663389</c:v>
                </c:pt>
                <c:pt idx="73">
                  <c:v>0.72818722358722354</c:v>
                </c:pt>
                <c:pt idx="74">
                  <c:v>0.91350368550368555</c:v>
                </c:pt>
                <c:pt idx="75">
                  <c:v>1.1092643734643735</c:v>
                </c:pt>
                <c:pt idx="76">
                  <c:v>1.3019027027027028</c:v>
                </c:pt>
                <c:pt idx="77">
                  <c:v>1.4991734643734644</c:v>
                </c:pt>
                <c:pt idx="78">
                  <c:v>1.702651597051597</c:v>
                </c:pt>
                <c:pt idx="79">
                  <c:v>1.9096113022113022</c:v>
                </c:pt>
                <c:pt idx="80">
                  <c:v>2.1233754299754302</c:v>
                </c:pt>
                <c:pt idx="81">
                  <c:v>2.3340457002457002</c:v>
                </c:pt>
                <c:pt idx="82">
                  <c:v>2.3444879606879603</c:v>
                </c:pt>
                <c:pt idx="83">
                  <c:v>2.1559257985257982</c:v>
                </c:pt>
                <c:pt idx="84">
                  <c:v>1.9454884520884519</c:v>
                </c:pt>
                <c:pt idx="85">
                  <c:v>1.7306019656019656</c:v>
                </c:pt>
                <c:pt idx="86">
                  <c:v>1.5273547911547913</c:v>
                </c:pt>
                <c:pt idx="87">
                  <c:v>1.3164540540540541</c:v>
                </c:pt>
                <c:pt idx="88">
                  <c:v>1.1095729729729731</c:v>
                </c:pt>
                <c:pt idx="89">
                  <c:v>0.90194643734643731</c:v>
                </c:pt>
                <c:pt idx="90">
                  <c:v>0.69664963144963143</c:v>
                </c:pt>
                <c:pt idx="91">
                  <c:v>0.50011695331695327</c:v>
                </c:pt>
                <c:pt idx="92">
                  <c:v>0.30212004914004914</c:v>
                </c:pt>
                <c:pt idx="93">
                  <c:v>0.1144928746928747</c:v>
                </c:pt>
                <c:pt idx="94">
                  <c:v>-6.9783587223587226E-2</c:v>
                </c:pt>
                <c:pt idx="95">
                  <c:v>-0.24515385749385751</c:v>
                </c:pt>
                <c:pt idx="96">
                  <c:v>-0.41823670761670761</c:v>
                </c:pt>
                <c:pt idx="97">
                  <c:v>-0.58799164619164612</c:v>
                </c:pt>
                <c:pt idx="98">
                  <c:v>-0.74467911547911547</c:v>
                </c:pt>
                <c:pt idx="99">
                  <c:v>-0.88969484029484025</c:v>
                </c:pt>
                <c:pt idx="100">
                  <c:v>-1.0362796068796067</c:v>
                </c:pt>
                <c:pt idx="101">
                  <c:v>-1.1700098280098279</c:v>
                </c:pt>
                <c:pt idx="102">
                  <c:v>-1.2955793611793611</c:v>
                </c:pt>
                <c:pt idx="103">
                  <c:v>-1.4247773955773955</c:v>
                </c:pt>
                <c:pt idx="104">
                  <c:v>-1.5513272727272724</c:v>
                </c:pt>
                <c:pt idx="105">
                  <c:v>-1.6600221130221129</c:v>
                </c:pt>
                <c:pt idx="106">
                  <c:v>-1.7799857493857496</c:v>
                </c:pt>
                <c:pt idx="107">
                  <c:v>-1.8859739557739559</c:v>
                </c:pt>
                <c:pt idx="108">
                  <c:v>-1.9889434889434892</c:v>
                </c:pt>
                <c:pt idx="109">
                  <c:v>-2.1055837837837839</c:v>
                </c:pt>
                <c:pt idx="110">
                  <c:v>-2.2071616707616704</c:v>
                </c:pt>
                <c:pt idx="111">
                  <c:v>-2.3141208845208845</c:v>
                </c:pt>
                <c:pt idx="112">
                  <c:v>-2.4134889434889435</c:v>
                </c:pt>
                <c:pt idx="113">
                  <c:v>-2.5127218673218672</c:v>
                </c:pt>
                <c:pt idx="114">
                  <c:v>-2.6043936117936117</c:v>
                </c:pt>
                <c:pt idx="115">
                  <c:v>-2.6978122850122852</c:v>
                </c:pt>
                <c:pt idx="116">
                  <c:v>-2.7966889434889435</c:v>
                </c:pt>
                <c:pt idx="117">
                  <c:v>-2.8864820638820636</c:v>
                </c:pt>
                <c:pt idx="118">
                  <c:v>-2.9638501228501228</c:v>
                </c:pt>
                <c:pt idx="119">
                  <c:v>-3.0543921375921377</c:v>
                </c:pt>
                <c:pt idx="120">
                  <c:v>-3.1407208845208849</c:v>
                </c:pt>
                <c:pt idx="121">
                  <c:v>-3.2344461916461915</c:v>
                </c:pt>
                <c:pt idx="122">
                  <c:v>-3.3036280098280102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71488"/>
        <c:axId val="386569920"/>
      </c:scatterChart>
      <c:valAx>
        <c:axId val="386571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69920"/>
        <c:crossesAt val="0"/>
        <c:crossBetween val="midCat"/>
      </c:valAx>
      <c:valAx>
        <c:axId val="3865699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7148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Br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Br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Br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Br zno Dark'!$K$10:$K$410</c:f>
              <c:numCache>
                <c:formatCode>General</c:formatCode>
                <c:ptCount val="401"/>
                <c:pt idx="0">
                  <c:v>2.7002457002457003E-4</c:v>
                </c:pt>
                <c:pt idx="1">
                  <c:v>-4.1816216216216215E-2</c:v>
                </c:pt>
                <c:pt idx="2">
                  <c:v>-8.1967469287469286E-2</c:v>
                </c:pt>
                <c:pt idx="3">
                  <c:v>-0.12392171990171991</c:v>
                </c:pt>
                <c:pt idx="4">
                  <c:v>-0.167330171990172</c:v>
                </c:pt>
                <c:pt idx="5">
                  <c:v>-0.2134082063882064</c:v>
                </c:pt>
                <c:pt idx="6">
                  <c:v>-0.26209872235872234</c:v>
                </c:pt>
                <c:pt idx="7">
                  <c:v>-0.31339179361179359</c:v>
                </c:pt>
                <c:pt idx="8">
                  <c:v>-0.36804466830466831</c:v>
                </c:pt>
                <c:pt idx="9">
                  <c:v>-0.42522550368550377</c:v>
                </c:pt>
                <c:pt idx="10">
                  <c:v>-0.48544624078624082</c:v>
                </c:pt>
                <c:pt idx="11">
                  <c:v>-0.53773660933660938</c:v>
                </c:pt>
                <c:pt idx="12">
                  <c:v>-0.60452088452088459</c:v>
                </c:pt>
                <c:pt idx="13">
                  <c:v>-0.67431547911547907</c:v>
                </c:pt>
                <c:pt idx="14">
                  <c:v>-0.746278624078624</c:v>
                </c:pt>
                <c:pt idx="15">
                  <c:v>-0.82213759213759208</c:v>
                </c:pt>
                <c:pt idx="16">
                  <c:v>-0.90011646191646189</c:v>
                </c:pt>
                <c:pt idx="17">
                  <c:v>-0.98178083538083527</c:v>
                </c:pt>
                <c:pt idx="18">
                  <c:v>-1.0683169533169532</c:v>
                </c:pt>
                <c:pt idx="19">
                  <c:v>-1.1572506142506143</c:v>
                </c:pt>
                <c:pt idx="20">
                  <c:v>-1.2507572481572482</c:v>
                </c:pt>
                <c:pt idx="21">
                  <c:v>-1.242925307125307</c:v>
                </c:pt>
                <c:pt idx="22">
                  <c:v>-1.1374791154791155</c:v>
                </c:pt>
                <c:pt idx="23">
                  <c:v>-1.03992628992629</c:v>
                </c:pt>
                <c:pt idx="24">
                  <c:v>-0.94909336609336603</c:v>
                </c:pt>
                <c:pt idx="25">
                  <c:v>-0.86288648648648647</c:v>
                </c:pt>
                <c:pt idx="26">
                  <c:v>-0.7818083538083539</c:v>
                </c:pt>
                <c:pt idx="27">
                  <c:v>-0.70515135135135132</c:v>
                </c:pt>
                <c:pt idx="28">
                  <c:v>-0.63257395577395581</c:v>
                </c:pt>
                <c:pt idx="29">
                  <c:v>-0.56478624078624085</c:v>
                </c:pt>
                <c:pt idx="30">
                  <c:v>-0.50014545454545456</c:v>
                </c:pt>
                <c:pt idx="31">
                  <c:v>-0.44323783783783788</c:v>
                </c:pt>
                <c:pt idx="32">
                  <c:v>-0.38516496314496307</c:v>
                </c:pt>
                <c:pt idx="33">
                  <c:v>-0.33111518427518427</c:v>
                </c:pt>
                <c:pt idx="34">
                  <c:v>-0.28096663390663396</c:v>
                </c:pt>
                <c:pt idx="35">
                  <c:v>-0.23400363636363639</c:v>
                </c:pt>
                <c:pt idx="36">
                  <c:v>-0.19031356265356267</c:v>
                </c:pt>
                <c:pt idx="37">
                  <c:v>-0.14955695331695332</c:v>
                </c:pt>
                <c:pt idx="38">
                  <c:v>-0.11093488943488945</c:v>
                </c:pt>
                <c:pt idx="39">
                  <c:v>-7.404029484029484E-2</c:v>
                </c:pt>
                <c:pt idx="40">
                  <c:v>-3.820584766584767E-2</c:v>
                </c:pt>
                <c:pt idx="41">
                  <c:v>2.2918918918918917E-4</c:v>
                </c:pt>
                <c:pt idx="42">
                  <c:v>4.2095085995085997E-2</c:v>
                </c:pt>
                <c:pt idx="43">
                  <c:v>9.228216216216216E-2</c:v>
                </c:pt>
                <c:pt idx="44">
                  <c:v>0.14955636363636363</c:v>
                </c:pt>
                <c:pt idx="45">
                  <c:v>0.21827331695331698</c:v>
                </c:pt>
                <c:pt idx="46">
                  <c:v>0.30012530712530711</c:v>
                </c:pt>
                <c:pt idx="47">
                  <c:v>0.39720466830466833</c:v>
                </c:pt>
                <c:pt idx="48">
                  <c:v>0.51007469287469287</c:v>
                </c:pt>
                <c:pt idx="49">
                  <c:v>0.65859557739557739</c:v>
                </c:pt>
                <c:pt idx="50">
                  <c:v>0.80281425061425071</c:v>
                </c:pt>
                <c:pt idx="51">
                  <c:v>0.9643685503685504</c:v>
                </c:pt>
                <c:pt idx="52">
                  <c:v>1.142429484029484</c:v>
                </c:pt>
                <c:pt idx="53">
                  <c:v>1.3371970515970517</c:v>
                </c:pt>
                <c:pt idx="54">
                  <c:v>1.5488265356265358</c:v>
                </c:pt>
                <c:pt idx="55">
                  <c:v>1.7755085995085995</c:v>
                </c:pt>
                <c:pt idx="56">
                  <c:v>2.0180933660933662</c:v>
                </c:pt>
                <c:pt idx="57">
                  <c:v>2.2780668304668303</c:v>
                </c:pt>
                <c:pt idx="58">
                  <c:v>2.5524496314496319</c:v>
                </c:pt>
                <c:pt idx="59">
                  <c:v>2.8427164619164622</c:v>
                </c:pt>
                <c:pt idx="60">
                  <c:v>3.1474624078624078</c:v>
                </c:pt>
                <c:pt idx="61">
                  <c:v>3.4764791154791155</c:v>
                </c:pt>
                <c:pt idx="62">
                  <c:v>3.8107538083538088</c:v>
                </c:pt>
                <c:pt idx="63">
                  <c:v>4.1599449631449632</c:v>
                </c:pt>
                <c:pt idx="64">
                  <c:v>4.5304501228501231</c:v>
                </c:pt>
                <c:pt idx="65">
                  <c:v>4.916746928746929</c:v>
                </c:pt>
                <c:pt idx="66">
                  <c:v>5.4267321867321865</c:v>
                </c:pt>
                <c:pt idx="67">
                  <c:v>5.8347272727272728</c:v>
                </c:pt>
                <c:pt idx="68">
                  <c:v>6.2564471744471746</c:v>
                </c:pt>
                <c:pt idx="69">
                  <c:v>6.6990368550368542</c:v>
                </c:pt>
                <c:pt idx="70">
                  <c:v>7.1442555282555285</c:v>
                </c:pt>
                <c:pt idx="71">
                  <c:v>7.6145405405405411</c:v>
                </c:pt>
                <c:pt idx="72">
                  <c:v>8.101223587223588</c:v>
                </c:pt>
                <c:pt idx="73">
                  <c:v>8.6049287469287474</c:v>
                </c:pt>
                <c:pt idx="74">
                  <c:v>9.0987321867321871</c:v>
                </c:pt>
                <c:pt idx="75">
                  <c:v>9.6500982800982804</c:v>
                </c:pt>
                <c:pt idx="76">
                  <c:v>10.186781326781327</c:v>
                </c:pt>
                <c:pt idx="77">
                  <c:v>10.750545454545454</c:v>
                </c:pt>
                <c:pt idx="78">
                  <c:v>11.335931203931205</c:v>
                </c:pt>
                <c:pt idx="79">
                  <c:v>11.94</c:v>
                </c:pt>
                <c:pt idx="80">
                  <c:v>12.533877149877151</c:v>
                </c:pt>
                <c:pt idx="81">
                  <c:v>13.138604422604423</c:v>
                </c:pt>
                <c:pt idx="82">
                  <c:v>13.17548402948403</c:v>
                </c:pt>
                <c:pt idx="83">
                  <c:v>12.772471744471744</c:v>
                </c:pt>
                <c:pt idx="84">
                  <c:v>12.279474201474201</c:v>
                </c:pt>
                <c:pt idx="85">
                  <c:v>11.806280098280098</c:v>
                </c:pt>
                <c:pt idx="86">
                  <c:v>11.311159705159705</c:v>
                </c:pt>
                <c:pt idx="87">
                  <c:v>10.822167076167075</c:v>
                </c:pt>
                <c:pt idx="88">
                  <c:v>10.310285012285012</c:v>
                </c:pt>
                <c:pt idx="89">
                  <c:v>9.8497837837837832</c:v>
                </c:pt>
                <c:pt idx="90">
                  <c:v>9.3681326781326781</c:v>
                </c:pt>
                <c:pt idx="91">
                  <c:v>8.8874398034398041</c:v>
                </c:pt>
                <c:pt idx="92">
                  <c:v>8.4243882063882065</c:v>
                </c:pt>
                <c:pt idx="93">
                  <c:v>7.9560000000000004</c:v>
                </c:pt>
                <c:pt idx="94">
                  <c:v>7.5060589680589667</c:v>
                </c:pt>
                <c:pt idx="95">
                  <c:v>7.0684914004913999</c:v>
                </c:pt>
                <c:pt idx="96">
                  <c:v>6.6348648648648654</c:v>
                </c:pt>
                <c:pt idx="97">
                  <c:v>6.2043243243243245</c:v>
                </c:pt>
                <c:pt idx="98">
                  <c:v>5.7900982800982801</c:v>
                </c:pt>
                <c:pt idx="99">
                  <c:v>5.3908009828009833</c:v>
                </c:pt>
                <c:pt idx="100">
                  <c:v>4.9926437346437345</c:v>
                </c:pt>
                <c:pt idx="101">
                  <c:v>4.5823395577395587</c:v>
                </c:pt>
                <c:pt idx="102">
                  <c:v>4.2200609336609336</c:v>
                </c:pt>
                <c:pt idx="103">
                  <c:v>3.871429975429975</c:v>
                </c:pt>
                <c:pt idx="104">
                  <c:v>3.5344687960687966</c:v>
                </c:pt>
                <c:pt idx="105">
                  <c:v>3.2155572481572481</c:v>
                </c:pt>
                <c:pt idx="106">
                  <c:v>2.9044068796068796</c:v>
                </c:pt>
                <c:pt idx="107">
                  <c:v>2.6070427518427515</c:v>
                </c:pt>
                <c:pt idx="108">
                  <c:v>2.320467321867322</c:v>
                </c:pt>
                <c:pt idx="109">
                  <c:v>2.0489017199017194</c:v>
                </c:pt>
                <c:pt idx="110">
                  <c:v>1.7955223587223588</c:v>
                </c:pt>
                <c:pt idx="111">
                  <c:v>1.5573906633906636</c:v>
                </c:pt>
                <c:pt idx="112">
                  <c:v>1.3358869778869777</c:v>
                </c:pt>
                <c:pt idx="113">
                  <c:v>1.1297773955773955</c:v>
                </c:pt>
                <c:pt idx="114">
                  <c:v>0.9398014742014742</c:v>
                </c:pt>
                <c:pt idx="115">
                  <c:v>0.76711203931203942</c:v>
                </c:pt>
                <c:pt idx="116">
                  <c:v>0.61060147420147415</c:v>
                </c:pt>
                <c:pt idx="117">
                  <c:v>0.4632776904176904</c:v>
                </c:pt>
                <c:pt idx="118">
                  <c:v>0.34326049140049142</c:v>
                </c:pt>
                <c:pt idx="119">
                  <c:v>0.23830972972972975</c:v>
                </c:pt>
                <c:pt idx="120">
                  <c:v>0.14744496314496314</c:v>
                </c:pt>
                <c:pt idx="121">
                  <c:v>6.899670761670762E-2</c:v>
                </c:pt>
                <c:pt idx="122">
                  <c:v>4.0122850122850125E-4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Br zno Dark'!$N$10:$N$11</c:f>
              <c:numCache>
                <c:formatCode>0.00</c:formatCode>
                <c:ptCount val="2"/>
                <c:pt idx="0">
                  <c:v>2.7002457002456791E-4</c:v>
                </c:pt>
                <c:pt idx="1">
                  <c:v>2.7002457002456791E-4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Br zno Dark'!$O$10:$O$11</c:f>
              <c:numCache>
                <c:formatCode>0.00</c:formatCode>
                <c:ptCount val="2"/>
                <c:pt idx="0">
                  <c:v>2.2918918918918892E-4</c:v>
                </c:pt>
                <c:pt idx="1">
                  <c:v>2.2918918918918892E-4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Br zno Dark'!$P$10:$P$11</c:f>
              <c:numCache>
                <c:formatCode>0.00</c:formatCode>
                <c:ptCount val="2"/>
                <c:pt idx="0">
                  <c:v>4.0122850122850483E-4</c:v>
                </c:pt>
                <c:pt idx="1">
                  <c:v>4.0122850122850483E-4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Dark'!$M$13:$M$14</c:f>
              <c:numCache>
                <c:formatCode>General</c:formatCode>
                <c:ptCount val="2"/>
                <c:pt idx="0" formatCode="0.00">
                  <c:v>-1.4907569235175257E-4</c:v>
                </c:pt>
                <c:pt idx="1">
                  <c:v>-1.4907569235175257E-4</c:v>
                </c:pt>
              </c:numCache>
            </c:numRef>
          </c:xVal>
          <c:yVal>
            <c:numRef>
              <c:f>'pbscds 0_4 Br zno Dark'!$N$13:$N$14</c:f>
              <c:numCache>
                <c:formatCode>0.00</c:formatCode>
                <c:ptCount val="2"/>
                <c:pt idx="0">
                  <c:v>1.5279279279279262E-5</c:v>
                </c:pt>
                <c:pt idx="1">
                  <c:v>-1.5279279279279262E-5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Br zno Dark'!$N$15:$N$16</c:f>
              <c:numCache>
                <c:formatCode>0.00</c:formatCode>
                <c:ptCount val="2"/>
                <c:pt idx="0">
                  <c:v>1.5279279279279262E-5</c:v>
                </c:pt>
                <c:pt idx="1">
                  <c:v>-1.5279279279279262E-5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0_4 Br zno Dark'!$N$18:$N$20</c:f>
              <c:numCache>
                <c:formatCode>General</c:formatCode>
                <c:ptCount val="3"/>
                <c:pt idx="0">
                  <c:v>2.2918918918918917E-4</c:v>
                </c:pt>
                <c:pt idx="1">
                  <c:v>2.2918918918918917E-4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0_4 Br zno Dark'!$N$22:$N$24</c:f>
              <c:numCache>
                <c:formatCode>General</c:formatCode>
                <c:ptCount val="3"/>
                <c:pt idx="0">
                  <c:v>0.14744496314496314</c:v>
                </c:pt>
                <c:pt idx="1">
                  <c:v>0.14744496314496314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73840"/>
        <c:axId val="386574624"/>
      </c:scatterChart>
      <c:valAx>
        <c:axId val="386573840"/>
        <c:scaling>
          <c:orientation val="minMax"/>
          <c:max val="-1.7000000000000001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74624"/>
        <c:crossesAt val="0"/>
        <c:crossBetween val="midCat"/>
      </c:valAx>
      <c:valAx>
        <c:axId val="386574624"/>
        <c:scaling>
          <c:orientation val="minMax"/>
          <c:max val="-2.3E-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73840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Br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Br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Br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Br zno Dark'!$K$10:$K$410</c:f>
              <c:numCache>
                <c:formatCode>General</c:formatCode>
                <c:ptCount val="401"/>
                <c:pt idx="0">
                  <c:v>2.7002457002457003E-4</c:v>
                </c:pt>
                <c:pt idx="1">
                  <c:v>-4.1816216216216215E-2</c:v>
                </c:pt>
                <c:pt idx="2">
                  <c:v>-8.1967469287469286E-2</c:v>
                </c:pt>
                <c:pt idx="3">
                  <c:v>-0.12392171990171991</c:v>
                </c:pt>
                <c:pt idx="4">
                  <c:v>-0.167330171990172</c:v>
                </c:pt>
                <c:pt idx="5">
                  <c:v>-0.2134082063882064</c:v>
                </c:pt>
                <c:pt idx="6">
                  <c:v>-0.26209872235872234</c:v>
                </c:pt>
                <c:pt idx="7">
                  <c:v>-0.31339179361179359</c:v>
                </c:pt>
                <c:pt idx="8">
                  <c:v>-0.36804466830466831</c:v>
                </c:pt>
                <c:pt idx="9">
                  <c:v>-0.42522550368550377</c:v>
                </c:pt>
                <c:pt idx="10">
                  <c:v>-0.48544624078624082</c:v>
                </c:pt>
                <c:pt idx="11">
                  <c:v>-0.53773660933660938</c:v>
                </c:pt>
                <c:pt idx="12">
                  <c:v>-0.60452088452088459</c:v>
                </c:pt>
                <c:pt idx="13">
                  <c:v>-0.67431547911547907</c:v>
                </c:pt>
                <c:pt idx="14">
                  <c:v>-0.746278624078624</c:v>
                </c:pt>
                <c:pt idx="15">
                  <c:v>-0.82213759213759208</c:v>
                </c:pt>
                <c:pt idx="16">
                  <c:v>-0.90011646191646189</c:v>
                </c:pt>
                <c:pt idx="17">
                  <c:v>-0.98178083538083527</c:v>
                </c:pt>
                <c:pt idx="18">
                  <c:v>-1.0683169533169532</c:v>
                </c:pt>
                <c:pt idx="19">
                  <c:v>-1.1572506142506143</c:v>
                </c:pt>
                <c:pt idx="20">
                  <c:v>-1.2507572481572482</c:v>
                </c:pt>
                <c:pt idx="21">
                  <c:v>-1.242925307125307</c:v>
                </c:pt>
                <c:pt idx="22">
                  <c:v>-1.1374791154791155</c:v>
                </c:pt>
                <c:pt idx="23">
                  <c:v>-1.03992628992629</c:v>
                </c:pt>
                <c:pt idx="24">
                  <c:v>-0.94909336609336603</c:v>
                </c:pt>
                <c:pt idx="25">
                  <c:v>-0.86288648648648647</c:v>
                </c:pt>
                <c:pt idx="26">
                  <c:v>-0.7818083538083539</c:v>
                </c:pt>
                <c:pt idx="27">
                  <c:v>-0.70515135135135132</c:v>
                </c:pt>
                <c:pt idx="28">
                  <c:v>-0.63257395577395581</c:v>
                </c:pt>
                <c:pt idx="29">
                  <c:v>-0.56478624078624085</c:v>
                </c:pt>
                <c:pt idx="30">
                  <c:v>-0.50014545454545456</c:v>
                </c:pt>
                <c:pt idx="31">
                  <c:v>-0.44323783783783788</c:v>
                </c:pt>
                <c:pt idx="32">
                  <c:v>-0.38516496314496307</c:v>
                </c:pt>
                <c:pt idx="33">
                  <c:v>-0.33111518427518427</c:v>
                </c:pt>
                <c:pt idx="34">
                  <c:v>-0.28096663390663396</c:v>
                </c:pt>
                <c:pt idx="35">
                  <c:v>-0.23400363636363639</c:v>
                </c:pt>
                <c:pt idx="36">
                  <c:v>-0.19031356265356267</c:v>
                </c:pt>
                <c:pt idx="37">
                  <c:v>-0.14955695331695332</c:v>
                </c:pt>
                <c:pt idx="38">
                  <c:v>-0.11093488943488945</c:v>
                </c:pt>
                <c:pt idx="39">
                  <c:v>-7.404029484029484E-2</c:v>
                </c:pt>
                <c:pt idx="40">
                  <c:v>-3.820584766584767E-2</c:v>
                </c:pt>
                <c:pt idx="41">
                  <c:v>2.2918918918918917E-4</c:v>
                </c:pt>
                <c:pt idx="42">
                  <c:v>4.2095085995085997E-2</c:v>
                </c:pt>
                <c:pt idx="43">
                  <c:v>9.228216216216216E-2</c:v>
                </c:pt>
                <c:pt idx="44">
                  <c:v>0.14955636363636363</c:v>
                </c:pt>
                <c:pt idx="45">
                  <c:v>0.21827331695331698</c:v>
                </c:pt>
                <c:pt idx="46">
                  <c:v>0.30012530712530711</c:v>
                </c:pt>
                <c:pt idx="47">
                  <c:v>0.39720466830466833</c:v>
                </c:pt>
                <c:pt idx="48">
                  <c:v>0.51007469287469287</c:v>
                </c:pt>
                <c:pt idx="49">
                  <c:v>0.65859557739557739</c:v>
                </c:pt>
                <c:pt idx="50">
                  <c:v>0.80281425061425071</c:v>
                </c:pt>
                <c:pt idx="51">
                  <c:v>0.9643685503685504</c:v>
                </c:pt>
                <c:pt idx="52">
                  <c:v>1.142429484029484</c:v>
                </c:pt>
                <c:pt idx="53">
                  <c:v>1.3371970515970517</c:v>
                </c:pt>
                <c:pt idx="54">
                  <c:v>1.5488265356265358</c:v>
                </c:pt>
                <c:pt idx="55">
                  <c:v>1.7755085995085995</c:v>
                </c:pt>
                <c:pt idx="56">
                  <c:v>2.0180933660933662</c:v>
                </c:pt>
                <c:pt idx="57">
                  <c:v>2.2780668304668303</c:v>
                </c:pt>
                <c:pt idx="58">
                  <c:v>2.5524496314496319</c:v>
                </c:pt>
                <c:pt idx="59">
                  <c:v>2.8427164619164622</c:v>
                </c:pt>
                <c:pt idx="60">
                  <c:v>3.1474624078624078</c:v>
                </c:pt>
                <c:pt idx="61">
                  <c:v>3.4764791154791155</c:v>
                </c:pt>
                <c:pt idx="62">
                  <c:v>3.8107538083538088</c:v>
                </c:pt>
                <c:pt idx="63">
                  <c:v>4.1599449631449632</c:v>
                </c:pt>
                <c:pt idx="64">
                  <c:v>4.5304501228501231</c:v>
                </c:pt>
                <c:pt idx="65">
                  <c:v>4.916746928746929</c:v>
                </c:pt>
                <c:pt idx="66">
                  <c:v>5.4267321867321865</c:v>
                </c:pt>
                <c:pt idx="67">
                  <c:v>5.8347272727272728</c:v>
                </c:pt>
                <c:pt idx="68">
                  <c:v>6.2564471744471746</c:v>
                </c:pt>
                <c:pt idx="69">
                  <c:v>6.6990368550368542</c:v>
                </c:pt>
                <c:pt idx="70">
                  <c:v>7.1442555282555285</c:v>
                </c:pt>
                <c:pt idx="71">
                  <c:v>7.6145405405405411</c:v>
                </c:pt>
                <c:pt idx="72">
                  <c:v>8.101223587223588</c:v>
                </c:pt>
                <c:pt idx="73">
                  <c:v>8.6049287469287474</c:v>
                </c:pt>
                <c:pt idx="74">
                  <c:v>9.0987321867321871</c:v>
                </c:pt>
                <c:pt idx="75">
                  <c:v>9.6500982800982804</c:v>
                </c:pt>
                <c:pt idx="76">
                  <c:v>10.186781326781327</c:v>
                </c:pt>
                <c:pt idx="77">
                  <c:v>10.750545454545454</c:v>
                </c:pt>
                <c:pt idx="78">
                  <c:v>11.335931203931205</c:v>
                </c:pt>
                <c:pt idx="79">
                  <c:v>11.94</c:v>
                </c:pt>
                <c:pt idx="80">
                  <c:v>12.533877149877151</c:v>
                </c:pt>
                <c:pt idx="81">
                  <c:v>13.138604422604423</c:v>
                </c:pt>
                <c:pt idx="82">
                  <c:v>13.17548402948403</c:v>
                </c:pt>
                <c:pt idx="83">
                  <c:v>12.772471744471744</c:v>
                </c:pt>
                <c:pt idx="84">
                  <c:v>12.279474201474201</c:v>
                </c:pt>
                <c:pt idx="85">
                  <c:v>11.806280098280098</c:v>
                </c:pt>
                <c:pt idx="86">
                  <c:v>11.311159705159705</c:v>
                </c:pt>
                <c:pt idx="87">
                  <c:v>10.822167076167075</c:v>
                </c:pt>
                <c:pt idx="88">
                  <c:v>10.310285012285012</c:v>
                </c:pt>
                <c:pt idx="89">
                  <c:v>9.8497837837837832</c:v>
                </c:pt>
                <c:pt idx="90">
                  <c:v>9.3681326781326781</c:v>
                </c:pt>
                <c:pt idx="91">
                  <c:v>8.8874398034398041</c:v>
                </c:pt>
                <c:pt idx="92">
                  <c:v>8.4243882063882065</c:v>
                </c:pt>
                <c:pt idx="93">
                  <c:v>7.9560000000000004</c:v>
                </c:pt>
                <c:pt idx="94">
                  <c:v>7.5060589680589667</c:v>
                </c:pt>
                <c:pt idx="95">
                  <c:v>7.0684914004913999</c:v>
                </c:pt>
                <c:pt idx="96">
                  <c:v>6.6348648648648654</c:v>
                </c:pt>
                <c:pt idx="97">
                  <c:v>6.2043243243243245</c:v>
                </c:pt>
                <c:pt idx="98">
                  <c:v>5.7900982800982801</c:v>
                </c:pt>
                <c:pt idx="99">
                  <c:v>5.3908009828009833</c:v>
                </c:pt>
                <c:pt idx="100">
                  <c:v>4.9926437346437345</c:v>
                </c:pt>
                <c:pt idx="101">
                  <c:v>4.5823395577395587</c:v>
                </c:pt>
                <c:pt idx="102">
                  <c:v>4.2200609336609336</c:v>
                </c:pt>
                <c:pt idx="103">
                  <c:v>3.871429975429975</c:v>
                </c:pt>
                <c:pt idx="104">
                  <c:v>3.5344687960687966</c:v>
                </c:pt>
                <c:pt idx="105">
                  <c:v>3.2155572481572481</c:v>
                </c:pt>
                <c:pt idx="106">
                  <c:v>2.9044068796068796</c:v>
                </c:pt>
                <c:pt idx="107">
                  <c:v>2.6070427518427515</c:v>
                </c:pt>
                <c:pt idx="108">
                  <c:v>2.320467321867322</c:v>
                </c:pt>
                <c:pt idx="109">
                  <c:v>2.0489017199017194</c:v>
                </c:pt>
                <c:pt idx="110">
                  <c:v>1.7955223587223588</c:v>
                </c:pt>
                <c:pt idx="111">
                  <c:v>1.5573906633906636</c:v>
                </c:pt>
                <c:pt idx="112">
                  <c:v>1.3358869778869777</c:v>
                </c:pt>
                <c:pt idx="113">
                  <c:v>1.1297773955773955</c:v>
                </c:pt>
                <c:pt idx="114">
                  <c:v>0.9398014742014742</c:v>
                </c:pt>
                <c:pt idx="115">
                  <c:v>0.76711203931203942</c:v>
                </c:pt>
                <c:pt idx="116">
                  <c:v>0.61060147420147415</c:v>
                </c:pt>
                <c:pt idx="117">
                  <c:v>0.4632776904176904</c:v>
                </c:pt>
                <c:pt idx="118">
                  <c:v>0.34326049140049142</c:v>
                </c:pt>
                <c:pt idx="119">
                  <c:v>0.23830972972972975</c:v>
                </c:pt>
                <c:pt idx="120">
                  <c:v>0.14744496314496314</c:v>
                </c:pt>
                <c:pt idx="121">
                  <c:v>6.899670761670762E-2</c:v>
                </c:pt>
                <c:pt idx="122">
                  <c:v>4.0122850122850125E-4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70704"/>
        <c:axId val="386568352"/>
      </c:scatterChart>
      <c:valAx>
        <c:axId val="3865707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68352"/>
        <c:crossesAt val="0"/>
        <c:crossBetween val="midCat"/>
      </c:valAx>
      <c:valAx>
        <c:axId val="3865683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70704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Br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Br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Br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Br zno'!$K$10:$K$410</c:f>
              <c:numCache>
                <c:formatCode>General</c:formatCode>
                <c:ptCount val="401"/>
                <c:pt idx="0">
                  <c:v>-7.9903882063882072</c:v>
                </c:pt>
                <c:pt idx="1">
                  <c:v>-8.3956412776412765</c:v>
                </c:pt>
                <c:pt idx="2">
                  <c:v>-8.7979606879606873</c:v>
                </c:pt>
                <c:pt idx="3">
                  <c:v>-9.1866977886977885</c:v>
                </c:pt>
                <c:pt idx="4">
                  <c:v>-9.5534889434889436</c:v>
                </c:pt>
                <c:pt idx="5">
                  <c:v>-9.9673611793611805</c:v>
                </c:pt>
                <c:pt idx="6">
                  <c:v>-10.321282555282554</c:v>
                </c:pt>
                <c:pt idx="7">
                  <c:v>-10.715857493857493</c:v>
                </c:pt>
                <c:pt idx="8">
                  <c:v>-11.115169533169533</c:v>
                </c:pt>
                <c:pt idx="9">
                  <c:v>-11.494486486486487</c:v>
                </c:pt>
                <c:pt idx="10">
                  <c:v>-11.86574447174447</c:v>
                </c:pt>
                <c:pt idx="11">
                  <c:v>-12.20036855036855</c:v>
                </c:pt>
                <c:pt idx="12">
                  <c:v>-12.546614250614249</c:v>
                </c:pt>
                <c:pt idx="13">
                  <c:v>-12.889513513513512</c:v>
                </c:pt>
                <c:pt idx="14">
                  <c:v>-13.301405405405406</c:v>
                </c:pt>
                <c:pt idx="15">
                  <c:v>-13.635695331695331</c:v>
                </c:pt>
                <c:pt idx="16">
                  <c:v>-13.896137592137592</c:v>
                </c:pt>
                <c:pt idx="17">
                  <c:v>-14.284304668304667</c:v>
                </c:pt>
                <c:pt idx="18">
                  <c:v>-14.569238329238331</c:v>
                </c:pt>
                <c:pt idx="19">
                  <c:v>-14.916742014742017</c:v>
                </c:pt>
                <c:pt idx="20">
                  <c:v>-15.237257985257983</c:v>
                </c:pt>
                <c:pt idx="21">
                  <c:v>-15.230697788697789</c:v>
                </c:pt>
                <c:pt idx="22">
                  <c:v>-14.911164619164621</c:v>
                </c:pt>
                <c:pt idx="23">
                  <c:v>-14.552928746928748</c:v>
                </c:pt>
                <c:pt idx="24">
                  <c:v>-14.14165601965602</c:v>
                </c:pt>
                <c:pt idx="25">
                  <c:v>-13.898088452088453</c:v>
                </c:pt>
                <c:pt idx="26">
                  <c:v>-13.535542997542999</c:v>
                </c:pt>
                <c:pt idx="27">
                  <c:v>-13.189616707616707</c:v>
                </c:pt>
                <c:pt idx="28">
                  <c:v>-12.737174447174446</c:v>
                </c:pt>
                <c:pt idx="29">
                  <c:v>-12.3775085995086</c:v>
                </c:pt>
                <c:pt idx="30">
                  <c:v>-11.972560196560195</c:v>
                </c:pt>
                <c:pt idx="31">
                  <c:v>-11.570250614250615</c:v>
                </c:pt>
                <c:pt idx="32">
                  <c:v>-11.225592137592137</c:v>
                </c:pt>
                <c:pt idx="33">
                  <c:v>-10.871882063882063</c:v>
                </c:pt>
                <c:pt idx="34">
                  <c:v>-10.507606879606879</c:v>
                </c:pt>
                <c:pt idx="35">
                  <c:v>-10.081017199017198</c:v>
                </c:pt>
                <c:pt idx="36">
                  <c:v>-9.7308648648648646</c:v>
                </c:pt>
                <c:pt idx="37">
                  <c:v>-9.3288108108108112</c:v>
                </c:pt>
                <c:pt idx="38">
                  <c:v>-8.9569582309582305</c:v>
                </c:pt>
                <c:pt idx="39">
                  <c:v>-8.5569729729729733</c:v>
                </c:pt>
                <c:pt idx="40">
                  <c:v>-8.1669090909090905</c:v>
                </c:pt>
                <c:pt idx="41">
                  <c:v>-7.771931203931203</c:v>
                </c:pt>
                <c:pt idx="42">
                  <c:v>-7.385272727272727</c:v>
                </c:pt>
                <c:pt idx="43">
                  <c:v>-6.9798968058968054</c:v>
                </c:pt>
                <c:pt idx="44">
                  <c:v>-6.5596904176904189</c:v>
                </c:pt>
                <c:pt idx="45">
                  <c:v>-6.1869828009828005</c:v>
                </c:pt>
                <c:pt idx="46">
                  <c:v>-5.7627076167076172</c:v>
                </c:pt>
                <c:pt idx="47">
                  <c:v>-5.3425503685503681</c:v>
                </c:pt>
                <c:pt idx="48">
                  <c:v>-4.9335577395577399</c:v>
                </c:pt>
                <c:pt idx="49">
                  <c:v>-4.5096791154791154</c:v>
                </c:pt>
                <c:pt idx="50">
                  <c:v>-4.1023621621621622</c:v>
                </c:pt>
                <c:pt idx="51">
                  <c:v>-3.6629130221130222</c:v>
                </c:pt>
                <c:pt idx="52">
                  <c:v>-3.2510471744471743</c:v>
                </c:pt>
                <c:pt idx="53">
                  <c:v>-2.8214889434889439</c:v>
                </c:pt>
                <c:pt idx="54">
                  <c:v>-2.3979395577395577</c:v>
                </c:pt>
                <c:pt idx="55">
                  <c:v>-1.9646570024570025</c:v>
                </c:pt>
                <c:pt idx="56">
                  <c:v>-1.5217941031941034</c:v>
                </c:pt>
                <c:pt idx="57">
                  <c:v>-1.0929071253071252</c:v>
                </c:pt>
                <c:pt idx="58">
                  <c:v>-0.65448304668304669</c:v>
                </c:pt>
                <c:pt idx="59">
                  <c:v>-0.20092044226044226</c:v>
                </c:pt>
                <c:pt idx="60">
                  <c:v>0.23764309582309584</c:v>
                </c:pt>
                <c:pt idx="61">
                  <c:v>0.74648402948402948</c:v>
                </c:pt>
                <c:pt idx="62">
                  <c:v>1.2306574938574939</c:v>
                </c:pt>
                <c:pt idx="63">
                  <c:v>1.7200191646191647</c:v>
                </c:pt>
                <c:pt idx="64">
                  <c:v>2.2278004914004916</c:v>
                </c:pt>
                <c:pt idx="65">
                  <c:v>2.7332628992628991</c:v>
                </c:pt>
                <c:pt idx="66">
                  <c:v>3.2816289926289923</c:v>
                </c:pt>
                <c:pt idx="67">
                  <c:v>3.8237479115479118</c:v>
                </c:pt>
                <c:pt idx="68">
                  <c:v>4.3948152334152333</c:v>
                </c:pt>
                <c:pt idx="69">
                  <c:v>4.95607371007371</c:v>
                </c:pt>
                <c:pt idx="70">
                  <c:v>5.7557886977886978</c:v>
                </c:pt>
                <c:pt idx="71">
                  <c:v>6.3348648648648647</c:v>
                </c:pt>
                <c:pt idx="72">
                  <c:v>6.9685601965601975</c:v>
                </c:pt>
                <c:pt idx="73">
                  <c:v>7.6182653562653559</c:v>
                </c:pt>
                <c:pt idx="74">
                  <c:v>8.2820687960687955</c:v>
                </c:pt>
                <c:pt idx="75">
                  <c:v>9.0162653562653556</c:v>
                </c:pt>
                <c:pt idx="76">
                  <c:v>9.7272579852579852</c:v>
                </c:pt>
                <c:pt idx="77">
                  <c:v>10.436452088452087</c:v>
                </c:pt>
                <c:pt idx="78">
                  <c:v>11.146958230958232</c:v>
                </c:pt>
                <c:pt idx="79">
                  <c:v>11.903277641277642</c:v>
                </c:pt>
                <c:pt idx="80">
                  <c:v>12.704216216216217</c:v>
                </c:pt>
                <c:pt idx="81">
                  <c:v>13.507552825552827</c:v>
                </c:pt>
                <c:pt idx="82">
                  <c:v>13.606309582309583</c:v>
                </c:pt>
                <c:pt idx="83">
                  <c:v>12.946481572481572</c:v>
                </c:pt>
                <c:pt idx="84">
                  <c:v>12.303002457002457</c:v>
                </c:pt>
                <c:pt idx="85">
                  <c:v>11.571744471744472</c:v>
                </c:pt>
                <c:pt idx="86">
                  <c:v>10.887562653562654</c:v>
                </c:pt>
                <c:pt idx="87">
                  <c:v>10.154678132678134</c:v>
                </c:pt>
                <c:pt idx="88">
                  <c:v>9.4891793611793602</c:v>
                </c:pt>
                <c:pt idx="89">
                  <c:v>8.7976560196560207</c:v>
                </c:pt>
                <c:pt idx="90">
                  <c:v>8.1079459459459464</c:v>
                </c:pt>
                <c:pt idx="91">
                  <c:v>7.470968058968058</c:v>
                </c:pt>
                <c:pt idx="92">
                  <c:v>6.8449729729729718</c:v>
                </c:pt>
                <c:pt idx="93">
                  <c:v>6.2065110565110562</c:v>
                </c:pt>
                <c:pt idx="94">
                  <c:v>5.5847911547911551</c:v>
                </c:pt>
                <c:pt idx="95">
                  <c:v>4.969012285012286</c:v>
                </c:pt>
                <c:pt idx="96">
                  <c:v>4.3417066339066333</c:v>
                </c:pt>
                <c:pt idx="97">
                  <c:v>3.7518977886977884</c:v>
                </c:pt>
                <c:pt idx="98">
                  <c:v>3.173555773955774</c:v>
                </c:pt>
                <c:pt idx="99">
                  <c:v>2.6333680589680588</c:v>
                </c:pt>
                <c:pt idx="100">
                  <c:v>2.0754909090909086</c:v>
                </c:pt>
                <c:pt idx="101">
                  <c:v>1.5351366093366094</c:v>
                </c:pt>
                <c:pt idx="102">
                  <c:v>1.0110742014742016</c:v>
                </c:pt>
                <c:pt idx="103">
                  <c:v>0.49212628992628998</c:v>
                </c:pt>
                <c:pt idx="104">
                  <c:v>-2.5409336609336607E-2</c:v>
                </c:pt>
                <c:pt idx="105">
                  <c:v>-0.5477616707616707</c:v>
                </c:pt>
                <c:pt idx="106">
                  <c:v>-1.0312407862407862</c:v>
                </c:pt>
                <c:pt idx="107">
                  <c:v>-1.5194864864864865</c:v>
                </c:pt>
                <c:pt idx="108">
                  <c:v>-1.9874987714987713</c:v>
                </c:pt>
                <c:pt idx="109">
                  <c:v>-2.4900127764127764</c:v>
                </c:pt>
                <c:pt idx="110">
                  <c:v>-2.9468034398034395</c:v>
                </c:pt>
                <c:pt idx="111">
                  <c:v>-3.4248049140049139</c:v>
                </c:pt>
                <c:pt idx="112">
                  <c:v>-3.9082692874692881</c:v>
                </c:pt>
                <c:pt idx="113">
                  <c:v>-4.3775886977886973</c:v>
                </c:pt>
                <c:pt idx="114">
                  <c:v>-4.8166845208845208</c:v>
                </c:pt>
                <c:pt idx="115">
                  <c:v>-5.2689975429975426</c:v>
                </c:pt>
                <c:pt idx="116">
                  <c:v>-5.7144963144963148</c:v>
                </c:pt>
                <c:pt idx="117">
                  <c:v>-6.1317985257985255</c:v>
                </c:pt>
                <c:pt idx="118">
                  <c:v>-6.5769287469287452</c:v>
                </c:pt>
                <c:pt idx="119">
                  <c:v>-7.057385749385749</c:v>
                </c:pt>
                <c:pt idx="120">
                  <c:v>-7.4651646191646188</c:v>
                </c:pt>
                <c:pt idx="121">
                  <c:v>-7.8420098280098278</c:v>
                </c:pt>
                <c:pt idx="122">
                  <c:v>-8.2870810810810802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Br zno'!$M$10:$M$11</c:f>
              <c:numCache>
                <c:formatCode>0.00E+00</c:formatCode>
                <c:ptCount val="2"/>
                <c:pt idx="0">
                  <c:v>2.3072666286675463E-2</c:v>
                </c:pt>
                <c:pt idx="1">
                  <c:v>-2.2561370984205055E-2</c:v>
                </c:pt>
              </c:numCache>
            </c:numRef>
          </c:xVal>
          <c:yVal>
            <c:numRef>
              <c:f>'pbscds 0_4 Br zno'!$N$10:$N$11</c:f>
              <c:numCache>
                <c:formatCode>0.00</c:formatCode>
                <c:ptCount val="2"/>
                <c:pt idx="0">
                  <c:v>-7.9903882063882072</c:v>
                </c:pt>
                <c:pt idx="1">
                  <c:v>-7.9903882063882072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Br zno'!$M$10:$M$11</c:f>
              <c:numCache>
                <c:formatCode>0.00E+00</c:formatCode>
                <c:ptCount val="2"/>
                <c:pt idx="0">
                  <c:v>2.3072666286675463E-2</c:v>
                </c:pt>
                <c:pt idx="1">
                  <c:v>-2.2561370984205055E-2</c:v>
                </c:pt>
              </c:numCache>
            </c:numRef>
          </c:xVal>
          <c:yVal>
            <c:numRef>
              <c:f>'pbscds 0_4 Br zno'!$O$10:$O$11</c:f>
              <c:numCache>
                <c:formatCode>0.00</c:formatCode>
                <c:ptCount val="2"/>
                <c:pt idx="0">
                  <c:v>-7.771931203931203</c:v>
                </c:pt>
                <c:pt idx="1">
                  <c:v>-7.771931203931203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zno'!$M$10:$M$11</c:f>
              <c:numCache>
                <c:formatCode>0.00E+00</c:formatCode>
                <c:ptCount val="2"/>
                <c:pt idx="0">
                  <c:v>2.3072666286675463E-2</c:v>
                </c:pt>
                <c:pt idx="1">
                  <c:v>-2.2561370984205055E-2</c:v>
                </c:pt>
              </c:numCache>
            </c:numRef>
          </c:xVal>
          <c:yVal>
            <c:numRef>
              <c:f>'pbscds 0_4 Br zno'!$P$10:$P$11</c:f>
              <c:numCache>
                <c:formatCode>0.00</c:formatCode>
                <c:ptCount val="2"/>
                <c:pt idx="0">
                  <c:v>-8.2870810810810802</c:v>
                </c:pt>
                <c:pt idx="1">
                  <c:v>-8.2870810810810802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Br zno'!$M$13:$M$14</c:f>
              <c:numCache>
                <c:formatCode>General</c:formatCode>
                <c:ptCount val="2"/>
                <c:pt idx="0" formatCode="0.00">
                  <c:v>0.46145332573350928</c:v>
                </c:pt>
                <c:pt idx="1">
                  <c:v>0.46145332573350928</c:v>
                </c:pt>
              </c:numCache>
            </c:numRef>
          </c:xVal>
          <c:yVal>
            <c:numRef>
              <c:f>'pbscds 0_4 Br zno'!$N$13:$N$14</c:f>
              <c:numCache>
                <c:formatCode>0.00</c:formatCode>
                <c:ptCount val="2"/>
                <c:pt idx="0">
                  <c:v>-0.55247207207207205</c:v>
                </c:pt>
                <c:pt idx="1">
                  <c:v>0.55247207207207205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zno'!$M$15:$M$16</c:f>
              <c:numCache>
                <c:formatCode>General</c:formatCode>
                <c:ptCount val="2"/>
                <c:pt idx="0" formatCode="0.00">
                  <c:v>0.45122741968410113</c:v>
                </c:pt>
                <c:pt idx="1">
                  <c:v>0.45122741968410113</c:v>
                </c:pt>
              </c:numCache>
            </c:numRef>
          </c:xVal>
          <c:yVal>
            <c:numRef>
              <c:f>'pbscds 0_4 Br zno'!$N$15:$N$16</c:f>
              <c:numCache>
                <c:formatCode>0.00</c:formatCode>
                <c:ptCount val="2"/>
                <c:pt idx="0">
                  <c:v>-0.55247207207207205</c:v>
                </c:pt>
                <c:pt idx="1">
                  <c:v>0.55247207207207205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Br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0.22500000000000001</c:v>
                </c:pt>
                <c:pt idx="2">
                  <c:v>0.22500000000000001</c:v>
                </c:pt>
              </c:numCache>
            </c:numRef>
          </c:xVal>
          <c:yVal>
            <c:numRef>
              <c:f>'pbscds 0_4 Br zno'!$N$18:$N$20</c:f>
              <c:numCache>
                <c:formatCode>General</c:formatCode>
                <c:ptCount val="3"/>
                <c:pt idx="0">
                  <c:v>-4.1023621621621622</c:v>
                </c:pt>
                <c:pt idx="1">
                  <c:v>-4.1023621621621622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0.22500000000000001</c:v>
                </c:pt>
                <c:pt idx="2">
                  <c:v>0.22500000000000001</c:v>
                </c:pt>
              </c:numCache>
            </c:numRef>
          </c:xVal>
          <c:yVal>
            <c:numRef>
              <c:f>'pbscds 0_4 Br zno'!$N$22:$N$24</c:f>
              <c:numCache>
                <c:formatCode>General</c:formatCode>
                <c:ptCount val="3"/>
                <c:pt idx="0">
                  <c:v>-4.3775886977886973</c:v>
                </c:pt>
                <c:pt idx="1">
                  <c:v>-4.3775886977886973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69528"/>
        <c:axId val="386568744"/>
      </c:scatterChart>
      <c:valAx>
        <c:axId val="386569528"/>
        <c:scaling>
          <c:orientation val="minMax"/>
          <c:max val="0.50800000000000001"/>
          <c:min val="-4.6199999999999998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68744"/>
        <c:crossesAt val="0"/>
        <c:crossBetween val="midCat"/>
      </c:valAx>
      <c:valAx>
        <c:axId val="386568744"/>
        <c:scaling>
          <c:orientation val="minMax"/>
          <c:max val="0.82899999999999996"/>
          <c:min val="-9.1199999999999992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6952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Br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Br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Br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Br zno'!$K$10:$K$410</c:f>
              <c:numCache>
                <c:formatCode>General</c:formatCode>
                <c:ptCount val="401"/>
                <c:pt idx="0">
                  <c:v>-7.9903882063882072</c:v>
                </c:pt>
                <c:pt idx="1">
                  <c:v>-8.3956412776412765</c:v>
                </c:pt>
                <c:pt idx="2">
                  <c:v>-8.7979606879606873</c:v>
                </c:pt>
                <c:pt idx="3">
                  <c:v>-9.1866977886977885</c:v>
                </c:pt>
                <c:pt idx="4">
                  <c:v>-9.5534889434889436</c:v>
                </c:pt>
                <c:pt idx="5">
                  <c:v>-9.9673611793611805</c:v>
                </c:pt>
                <c:pt idx="6">
                  <c:v>-10.321282555282554</c:v>
                </c:pt>
                <c:pt idx="7">
                  <c:v>-10.715857493857493</c:v>
                </c:pt>
                <c:pt idx="8">
                  <c:v>-11.115169533169533</c:v>
                </c:pt>
                <c:pt idx="9">
                  <c:v>-11.494486486486487</c:v>
                </c:pt>
                <c:pt idx="10">
                  <c:v>-11.86574447174447</c:v>
                </c:pt>
                <c:pt idx="11">
                  <c:v>-12.20036855036855</c:v>
                </c:pt>
                <c:pt idx="12">
                  <c:v>-12.546614250614249</c:v>
                </c:pt>
                <c:pt idx="13">
                  <c:v>-12.889513513513512</c:v>
                </c:pt>
                <c:pt idx="14">
                  <c:v>-13.301405405405406</c:v>
                </c:pt>
                <c:pt idx="15">
                  <c:v>-13.635695331695331</c:v>
                </c:pt>
                <c:pt idx="16">
                  <c:v>-13.896137592137592</c:v>
                </c:pt>
                <c:pt idx="17">
                  <c:v>-14.284304668304667</c:v>
                </c:pt>
                <c:pt idx="18">
                  <c:v>-14.569238329238331</c:v>
                </c:pt>
                <c:pt idx="19">
                  <c:v>-14.916742014742017</c:v>
                </c:pt>
                <c:pt idx="20">
                  <c:v>-15.237257985257983</c:v>
                </c:pt>
                <c:pt idx="21">
                  <c:v>-15.230697788697789</c:v>
                </c:pt>
                <c:pt idx="22">
                  <c:v>-14.911164619164621</c:v>
                </c:pt>
                <c:pt idx="23">
                  <c:v>-14.552928746928748</c:v>
                </c:pt>
                <c:pt idx="24">
                  <c:v>-14.14165601965602</c:v>
                </c:pt>
                <c:pt idx="25">
                  <c:v>-13.898088452088453</c:v>
                </c:pt>
                <c:pt idx="26">
                  <c:v>-13.535542997542999</c:v>
                </c:pt>
                <c:pt idx="27">
                  <c:v>-13.189616707616707</c:v>
                </c:pt>
                <c:pt idx="28">
                  <c:v>-12.737174447174446</c:v>
                </c:pt>
                <c:pt idx="29">
                  <c:v>-12.3775085995086</c:v>
                </c:pt>
                <c:pt idx="30">
                  <c:v>-11.972560196560195</c:v>
                </c:pt>
                <c:pt idx="31">
                  <c:v>-11.570250614250615</c:v>
                </c:pt>
                <c:pt idx="32">
                  <c:v>-11.225592137592137</c:v>
                </c:pt>
                <c:pt idx="33">
                  <c:v>-10.871882063882063</c:v>
                </c:pt>
                <c:pt idx="34">
                  <c:v>-10.507606879606879</c:v>
                </c:pt>
                <c:pt idx="35">
                  <c:v>-10.081017199017198</c:v>
                </c:pt>
                <c:pt idx="36">
                  <c:v>-9.7308648648648646</c:v>
                </c:pt>
                <c:pt idx="37">
                  <c:v>-9.3288108108108112</c:v>
                </c:pt>
                <c:pt idx="38">
                  <c:v>-8.9569582309582305</c:v>
                </c:pt>
                <c:pt idx="39">
                  <c:v>-8.5569729729729733</c:v>
                </c:pt>
                <c:pt idx="40">
                  <c:v>-8.1669090909090905</c:v>
                </c:pt>
                <c:pt idx="41">
                  <c:v>-7.771931203931203</c:v>
                </c:pt>
                <c:pt idx="42">
                  <c:v>-7.385272727272727</c:v>
                </c:pt>
                <c:pt idx="43">
                  <c:v>-6.9798968058968054</c:v>
                </c:pt>
                <c:pt idx="44">
                  <c:v>-6.5596904176904189</c:v>
                </c:pt>
                <c:pt idx="45">
                  <c:v>-6.1869828009828005</c:v>
                </c:pt>
                <c:pt idx="46">
                  <c:v>-5.7627076167076172</c:v>
                </c:pt>
                <c:pt idx="47">
                  <c:v>-5.3425503685503681</c:v>
                </c:pt>
                <c:pt idx="48">
                  <c:v>-4.9335577395577399</c:v>
                </c:pt>
                <c:pt idx="49">
                  <c:v>-4.5096791154791154</c:v>
                </c:pt>
                <c:pt idx="50">
                  <c:v>-4.1023621621621622</c:v>
                </c:pt>
                <c:pt idx="51">
                  <c:v>-3.6629130221130222</c:v>
                </c:pt>
                <c:pt idx="52">
                  <c:v>-3.2510471744471743</c:v>
                </c:pt>
                <c:pt idx="53">
                  <c:v>-2.8214889434889439</c:v>
                </c:pt>
                <c:pt idx="54">
                  <c:v>-2.3979395577395577</c:v>
                </c:pt>
                <c:pt idx="55">
                  <c:v>-1.9646570024570025</c:v>
                </c:pt>
                <c:pt idx="56">
                  <c:v>-1.5217941031941034</c:v>
                </c:pt>
                <c:pt idx="57">
                  <c:v>-1.0929071253071252</c:v>
                </c:pt>
                <c:pt idx="58">
                  <c:v>-0.65448304668304669</c:v>
                </c:pt>
                <c:pt idx="59">
                  <c:v>-0.20092044226044226</c:v>
                </c:pt>
                <c:pt idx="60">
                  <c:v>0.23764309582309584</c:v>
                </c:pt>
                <c:pt idx="61">
                  <c:v>0.74648402948402948</c:v>
                </c:pt>
                <c:pt idx="62">
                  <c:v>1.2306574938574939</c:v>
                </c:pt>
                <c:pt idx="63">
                  <c:v>1.7200191646191647</c:v>
                </c:pt>
                <c:pt idx="64">
                  <c:v>2.2278004914004916</c:v>
                </c:pt>
                <c:pt idx="65">
                  <c:v>2.7332628992628991</c:v>
                </c:pt>
                <c:pt idx="66">
                  <c:v>3.2816289926289923</c:v>
                </c:pt>
                <c:pt idx="67">
                  <c:v>3.8237479115479118</c:v>
                </c:pt>
                <c:pt idx="68">
                  <c:v>4.3948152334152333</c:v>
                </c:pt>
                <c:pt idx="69">
                  <c:v>4.95607371007371</c:v>
                </c:pt>
                <c:pt idx="70">
                  <c:v>5.7557886977886978</c:v>
                </c:pt>
                <c:pt idx="71">
                  <c:v>6.3348648648648647</c:v>
                </c:pt>
                <c:pt idx="72">
                  <c:v>6.9685601965601975</c:v>
                </c:pt>
                <c:pt idx="73">
                  <c:v>7.6182653562653559</c:v>
                </c:pt>
                <c:pt idx="74">
                  <c:v>8.2820687960687955</c:v>
                </c:pt>
                <c:pt idx="75">
                  <c:v>9.0162653562653556</c:v>
                </c:pt>
                <c:pt idx="76">
                  <c:v>9.7272579852579852</c:v>
                </c:pt>
                <c:pt idx="77">
                  <c:v>10.436452088452087</c:v>
                </c:pt>
                <c:pt idx="78">
                  <c:v>11.146958230958232</c:v>
                </c:pt>
                <c:pt idx="79">
                  <c:v>11.903277641277642</c:v>
                </c:pt>
                <c:pt idx="80">
                  <c:v>12.704216216216217</c:v>
                </c:pt>
                <c:pt idx="81">
                  <c:v>13.507552825552827</c:v>
                </c:pt>
                <c:pt idx="82">
                  <c:v>13.606309582309583</c:v>
                </c:pt>
                <c:pt idx="83">
                  <c:v>12.946481572481572</c:v>
                </c:pt>
                <c:pt idx="84">
                  <c:v>12.303002457002457</c:v>
                </c:pt>
                <c:pt idx="85">
                  <c:v>11.571744471744472</c:v>
                </c:pt>
                <c:pt idx="86">
                  <c:v>10.887562653562654</c:v>
                </c:pt>
                <c:pt idx="87">
                  <c:v>10.154678132678134</c:v>
                </c:pt>
                <c:pt idx="88">
                  <c:v>9.4891793611793602</c:v>
                </c:pt>
                <c:pt idx="89">
                  <c:v>8.7976560196560207</c:v>
                </c:pt>
                <c:pt idx="90">
                  <c:v>8.1079459459459464</c:v>
                </c:pt>
                <c:pt idx="91">
                  <c:v>7.470968058968058</c:v>
                </c:pt>
                <c:pt idx="92">
                  <c:v>6.8449729729729718</c:v>
                </c:pt>
                <c:pt idx="93">
                  <c:v>6.2065110565110562</c:v>
                </c:pt>
                <c:pt idx="94">
                  <c:v>5.5847911547911551</c:v>
                </c:pt>
                <c:pt idx="95">
                  <c:v>4.969012285012286</c:v>
                </c:pt>
                <c:pt idx="96">
                  <c:v>4.3417066339066333</c:v>
                </c:pt>
                <c:pt idx="97">
                  <c:v>3.7518977886977884</c:v>
                </c:pt>
                <c:pt idx="98">
                  <c:v>3.173555773955774</c:v>
                </c:pt>
                <c:pt idx="99">
                  <c:v>2.6333680589680588</c:v>
                </c:pt>
                <c:pt idx="100">
                  <c:v>2.0754909090909086</c:v>
                </c:pt>
                <c:pt idx="101">
                  <c:v>1.5351366093366094</c:v>
                </c:pt>
                <c:pt idx="102">
                  <c:v>1.0110742014742016</c:v>
                </c:pt>
                <c:pt idx="103">
                  <c:v>0.49212628992628998</c:v>
                </c:pt>
                <c:pt idx="104">
                  <c:v>-2.5409336609336607E-2</c:v>
                </c:pt>
                <c:pt idx="105">
                  <c:v>-0.5477616707616707</c:v>
                </c:pt>
                <c:pt idx="106">
                  <c:v>-1.0312407862407862</c:v>
                </c:pt>
                <c:pt idx="107">
                  <c:v>-1.5194864864864865</c:v>
                </c:pt>
                <c:pt idx="108">
                  <c:v>-1.9874987714987713</c:v>
                </c:pt>
                <c:pt idx="109">
                  <c:v>-2.4900127764127764</c:v>
                </c:pt>
                <c:pt idx="110">
                  <c:v>-2.9468034398034395</c:v>
                </c:pt>
                <c:pt idx="111">
                  <c:v>-3.4248049140049139</c:v>
                </c:pt>
                <c:pt idx="112">
                  <c:v>-3.9082692874692881</c:v>
                </c:pt>
                <c:pt idx="113">
                  <c:v>-4.3775886977886973</c:v>
                </c:pt>
                <c:pt idx="114">
                  <c:v>-4.8166845208845208</c:v>
                </c:pt>
                <c:pt idx="115">
                  <c:v>-5.2689975429975426</c:v>
                </c:pt>
                <c:pt idx="116">
                  <c:v>-5.7144963144963148</c:v>
                </c:pt>
                <c:pt idx="117">
                  <c:v>-6.1317985257985255</c:v>
                </c:pt>
                <c:pt idx="118">
                  <c:v>-6.5769287469287452</c:v>
                </c:pt>
                <c:pt idx="119">
                  <c:v>-7.057385749385749</c:v>
                </c:pt>
                <c:pt idx="120">
                  <c:v>-7.4651646191646188</c:v>
                </c:pt>
                <c:pt idx="121">
                  <c:v>-7.8420098280098278</c:v>
                </c:pt>
                <c:pt idx="122">
                  <c:v>-8.2870810810810802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75408"/>
        <c:axId val="386567960"/>
      </c:scatterChart>
      <c:valAx>
        <c:axId val="386575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67960"/>
        <c:crossesAt val="0"/>
        <c:crossBetween val="midCat"/>
      </c:valAx>
      <c:valAx>
        <c:axId val="3865679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57540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0_2 EDT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0_2 EDT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EDT zno Dark'!$K$10:$K$410</c:f>
              <c:numCache>
                <c:formatCode>General</c:formatCode>
                <c:ptCount val="401"/>
                <c:pt idx="0">
                  <c:v>-2.9719901719901717E-4</c:v>
                </c:pt>
                <c:pt idx="1">
                  <c:v>-1.6158722358722358E-3</c:v>
                </c:pt>
                <c:pt idx="2">
                  <c:v>-2.8417199017199018E-3</c:v>
                </c:pt>
                <c:pt idx="3">
                  <c:v>-4.2642260442260441E-3</c:v>
                </c:pt>
                <c:pt idx="4">
                  <c:v>-5.4973955773955771E-3</c:v>
                </c:pt>
                <c:pt idx="5">
                  <c:v>-7.2021130221130219E-3</c:v>
                </c:pt>
                <c:pt idx="6">
                  <c:v>-8.7404422604422608E-3</c:v>
                </c:pt>
                <c:pt idx="7">
                  <c:v>-1.0559852579852579E-2</c:v>
                </c:pt>
                <c:pt idx="8">
                  <c:v>-1.2766830466830466E-2</c:v>
                </c:pt>
                <c:pt idx="9">
                  <c:v>-1.4388353808353809E-2</c:v>
                </c:pt>
                <c:pt idx="10">
                  <c:v>-1.6694299754299754E-2</c:v>
                </c:pt>
                <c:pt idx="11">
                  <c:v>-1.8968992628992629E-2</c:v>
                </c:pt>
                <c:pt idx="12">
                  <c:v>-2.1269631449631451E-2</c:v>
                </c:pt>
                <c:pt idx="13">
                  <c:v>-2.4291253071253072E-2</c:v>
                </c:pt>
                <c:pt idx="14">
                  <c:v>-2.7557149877149877E-2</c:v>
                </c:pt>
                <c:pt idx="15">
                  <c:v>-3.0376560196560199E-2</c:v>
                </c:pt>
                <c:pt idx="16">
                  <c:v>-3.4361572481572483E-2</c:v>
                </c:pt>
                <c:pt idx="17">
                  <c:v>-3.4885651105651103E-2</c:v>
                </c:pt>
                <c:pt idx="18">
                  <c:v>-3.7146977886977885E-2</c:v>
                </c:pt>
                <c:pt idx="19">
                  <c:v>-4.2793169533169528E-2</c:v>
                </c:pt>
                <c:pt idx="20">
                  <c:v>-4.6498329238329236E-2</c:v>
                </c:pt>
                <c:pt idx="21">
                  <c:v>-4.6077297297297301E-2</c:v>
                </c:pt>
                <c:pt idx="22">
                  <c:v>-4.1290663390663389E-2</c:v>
                </c:pt>
                <c:pt idx="23">
                  <c:v>-4.0195970515970521E-2</c:v>
                </c:pt>
                <c:pt idx="24">
                  <c:v>-3.5973267813267817E-2</c:v>
                </c:pt>
                <c:pt idx="25">
                  <c:v>-3.2780884520884519E-2</c:v>
                </c:pt>
                <c:pt idx="26">
                  <c:v>-2.9508697788697785E-2</c:v>
                </c:pt>
                <c:pt idx="27">
                  <c:v>-2.7115331695331691E-2</c:v>
                </c:pt>
                <c:pt idx="28">
                  <c:v>-2.3598968058968058E-2</c:v>
                </c:pt>
                <c:pt idx="29">
                  <c:v>-2.118201474201474E-2</c:v>
                </c:pt>
                <c:pt idx="30">
                  <c:v>-1.8958624078624076E-2</c:v>
                </c:pt>
                <c:pt idx="31">
                  <c:v>-1.6933611793611792E-2</c:v>
                </c:pt>
                <c:pt idx="32">
                  <c:v>-1.4163636363636363E-2</c:v>
                </c:pt>
                <c:pt idx="33">
                  <c:v>-1.2344176904176904E-2</c:v>
                </c:pt>
                <c:pt idx="34">
                  <c:v>-1.0418673218673218E-2</c:v>
                </c:pt>
                <c:pt idx="35">
                  <c:v>-8.7622604422604427E-3</c:v>
                </c:pt>
                <c:pt idx="36">
                  <c:v>-7.2799017199017208E-3</c:v>
                </c:pt>
                <c:pt idx="37">
                  <c:v>-5.622997542997543E-3</c:v>
                </c:pt>
                <c:pt idx="38">
                  <c:v>-4.1684520884520881E-3</c:v>
                </c:pt>
                <c:pt idx="39">
                  <c:v>-2.7911547911547911E-3</c:v>
                </c:pt>
                <c:pt idx="40">
                  <c:v>-1.4601965601965601E-3</c:v>
                </c:pt>
                <c:pt idx="41">
                  <c:v>-2.3562653562653562E-4</c:v>
                </c:pt>
                <c:pt idx="42">
                  <c:v>1.1159213759213758E-3</c:v>
                </c:pt>
                <c:pt idx="43">
                  <c:v>2.5411793611793613E-3</c:v>
                </c:pt>
                <c:pt idx="44">
                  <c:v>4.0542997542997545E-3</c:v>
                </c:pt>
                <c:pt idx="45">
                  <c:v>5.6218673218673219E-3</c:v>
                </c:pt>
                <c:pt idx="46">
                  <c:v>7.2415724815724806E-3</c:v>
                </c:pt>
                <c:pt idx="47">
                  <c:v>9.174398034398035E-3</c:v>
                </c:pt>
                <c:pt idx="48">
                  <c:v>1.1592235872235871E-2</c:v>
                </c:pt>
                <c:pt idx="49">
                  <c:v>1.3945749385749386E-2</c:v>
                </c:pt>
                <c:pt idx="50">
                  <c:v>1.6489975429975431E-2</c:v>
                </c:pt>
                <c:pt idx="51">
                  <c:v>1.94797542997543E-2</c:v>
                </c:pt>
                <c:pt idx="52">
                  <c:v>2.2754250614250612E-2</c:v>
                </c:pt>
                <c:pt idx="53">
                  <c:v>2.6071056511056512E-2</c:v>
                </c:pt>
                <c:pt idx="54">
                  <c:v>3.0567518427518429E-2</c:v>
                </c:pt>
                <c:pt idx="55">
                  <c:v>3.7159606879606878E-2</c:v>
                </c:pt>
                <c:pt idx="56">
                  <c:v>4.3377248157248159E-2</c:v>
                </c:pt>
                <c:pt idx="57">
                  <c:v>5.2450221130221124E-2</c:v>
                </c:pt>
                <c:pt idx="58">
                  <c:v>6.3299459459459459E-2</c:v>
                </c:pt>
                <c:pt idx="59">
                  <c:v>7.6177493857493853E-2</c:v>
                </c:pt>
                <c:pt idx="60">
                  <c:v>9.7071941031941028E-2</c:v>
                </c:pt>
                <c:pt idx="61">
                  <c:v>0.12658633906633907</c:v>
                </c:pt>
                <c:pt idx="62">
                  <c:v>0.16800452088452089</c:v>
                </c:pt>
                <c:pt idx="63">
                  <c:v>0.22339090909090908</c:v>
                </c:pt>
                <c:pt idx="64">
                  <c:v>0.29616309582309586</c:v>
                </c:pt>
                <c:pt idx="65">
                  <c:v>0.38764378378378384</c:v>
                </c:pt>
                <c:pt idx="66">
                  <c:v>0.49957199017199017</c:v>
                </c:pt>
                <c:pt idx="67">
                  <c:v>0.67112186732186729</c:v>
                </c:pt>
                <c:pt idx="68">
                  <c:v>0.80852383292383312</c:v>
                </c:pt>
                <c:pt idx="69">
                  <c:v>0.98494643734643739</c:v>
                </c:pt>
                <c:pt idx="70">
                  <c:v>1.1843277641277641</c:v>
                </c:pt>
                <c:pt idx="71">
                  <c:v>1.3905218673218673</c:v>
                </c:pt>
                <c:pt idx="72">
                  <c:v>1.6367076167076164</c:v>
                </c:pt>
                <c:pt idx="73">
                  <c:v>1.9200083538083537</c:v>
                </c:pt>
                <c:pt idx="74">
                  <c:v>2.187034398034398</c:v>
                </c:pt>
                <c:pt idx="75">
                  <c:v>2.4739941031941033</c:v>
                </c:pt>
                <c:pt idx="76">
                  <c:v>2.7964078624078628</c:v>
                </c:pt>
                <c:pt idx="77">
                  <c:v>3.1161302211302213</c:v>
                </c:pt>
                <c:pt idx="78">
                  <c:v>3.4856103194103194</c:v>
                </c:pt>
                <c:pt idx="79">
                  <c:v>3.8459641277641277</c:v>
                </c:pt>
                <c:pt idx="80">
                  <c:v>4.2341769041769037</c:v>
                </c:pt>
                <c:pt idx="81">
                  <c:v>4.6890285012285018</c:v>
                </c:pt>
                <c:pt idx="82">
                  <c:v>4.7203587223587222</c:v>
                </c:pt>
                <c:pt idx="83">
                  <c:v>4.4058535626535624</c:v>
                </c:pt>
                <c:pt idx="84">
                  <c:v>4.0590796068796067</c:v>
                </c:pt>
                <c:pt idx="85">
                  <c:v>3.731527764127764</c:v>
                </c:pt>
                <c:pt idx="86">
                  <c:v>3.4079660933660936</c:v>
                </c:pt>
                <c:pt idx="87">
                  <c:v>3.0513744471744473</c:v>
                </c:pt>
                <c:pt idx="88">
                  <c:v>2.7688088452088451</c:v>
                </c:pt>
                <c:pt idx="89">
                  <c:v>2.4749960687960684</c:v>
                </c:pt>
                <c:pt idx="90">
                  <c:v>2.1785719901719904</c:v>
                </c:pt>
                <c:pt idx="91">
                  <c:v>1.8630452088452087</c:v>
                </c:pt>
                <c:pt idx="92">
                  <c:v>1.6060914004914004</c:v>
                </c:pt>
                <c:pt idx="93">
                  <c:v>1.3680825552825553</c:v>
                </c:pt>
                <c:pt idx="94">
                  <c:v>1.1462373464373463</c:v>
                </c:pt>
                <c:pt idx="95">
                  <c:v>0.94380933660933664</c:v>
                </c:pt>
                <c:pt idx="96">
                  <c:v>0.76327518427518426</c:v>
                </c:pt>
                <c:pt idx="97">
                  <c:v>0.60300491400491396</c:v>
                </c:pt>
                <c:pt idx="98">
                  <c:v>0.45818088452088451</c:v>
                </c:pt>
                <c:pt idx="99">
                  <c:v>0.35308501228501227</c:v>
                </c:pt>
                <c:pt idx="100">
                  <c:v>0.26423626535626538</c:v>
                </c:pt>
                <c:pt idx="101">
                  <c:v>0.19628265356265354</c:v>
                </c:pt>
                <c:pt idx="102">
                  <c:v>0.14477302211302209</c:v>
                </c:pt>
                <c:pt idx="103">
                  <c:v>0.10793331695331697</c:v>
                </c:pt>
                <c:pt idx="104">
                  <c:v>8.2683832923832926E-2</c:v>
                </c:pt>
                <c:pt idx="105">
                  <c:v>6.445980343980344E-2</c:v>
                </c:pt>
                <c:pt idx="106">
                  <c:v>5.2089582309582307E-2</c:v>
                </c:pt>
                <c:pt idx="107">
                  <c:v>4.2756265356265359E-2</c:v>
                </c:pt>
                <c:pt idx="108">
                  <c:v>3.6227321867321867E-2</c:v>
                </c:pt>
                <c:pt idx="109">
                  <c:v>3.1906683046683045E-2</c:v>
                </c:pt>
                <c:pt idx="110">
                  <c:v>2.7318722358722354E-2</c:v>
                </c:pt>
                <c:pt idx="111">
                  <c:v>2.3342260442260444E-2</c:v>
                </c:pt>
                <c:pt idx="112">
                  <c:v>2.0456953316953318E-2</c:v>
                </c:pt>
                <c:pt idx="113">
                  <c:v>1.6977395577395579E-2</c:v>
                </c:pt>
                <c:pt idx="114">
                  <c:v>1.443184275184275E-2</c:v>
                </c:pt>
                <c:pt idx="115">
                  <c:v>1.1867321867321867E-2</c:v>
                </c:pt>
                <c:pt idx="116">
                  <c:v>9.331793611793612E-3</c:v>
                </c:pt>
                <c:pt idx="117">
                  <c:v>7.3861425061425064E-3</c:v>
                </c:pt>
                <c:pt idx="118">
                  <c:v>5.5300737100737098E-3</c:v>
                </c:pt>
                <c:pt idx="119">
                  <c:v>3.9175921375921383E-3</c:v>
                </c:pt>
                <c:pt idx="120">
                  <c:v>2.3551351351351352E-3</c:v>
                </c:pt>
                <c:pt idx="121">
                  <c:v>8.9400491400491396E-4</c:v>
                </c:pt>
                <c:pt idx="122">
                  <c:v>-4.5400491400491395E-4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EDT zno Dark'!$N$10:$N$11</c:f>
              <c:numCache>
                <c:formatCode>0.00</c:formatCode>
                <c:ptCount val="2"/>
                <c:pt idx="0">
                  <c:v>-2.9719901719901711E-4</c:v>
                </c:pt>
                <c:pt idx="1">
                  <c:v>-2.9719901719901711E-4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EDT zno Dark'!$O$10:$O$11</c:f>
              <c:numCache>
                <c:formatCode>0.00</c:formatCode>
                <c:ptCount val="2"/>
                <c:pt idx="0">
                  <c:v>-2.3562653562653557E-4</c:v>
                </c:pt>
                <c:pt idx="1">
                  <c:v>-2.3562653562653557E-4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EDT zno Dark'!$P$10:$P$11</c:f>
              <c:numCache>
                <c:formatCode>0.00</c:formatCode>
                <c:ptCount val="2"/>
                <c:pt idx="0">
                  <c:v>-4.5400491400491389E-4</c:v>
                </c:pt>
                <c:pt idx="1">
                  <c:v>-4.5400491400491389E-4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Dark'!$M$13:$M$14</c:f>
              <c:numCache>
                <c:formatCode>General</c:formatCode>
                <c:ptCount val="2"/>
                <c:pt idx="0" formatCode="0.00">
                  <c:v>4.358456951716114E-3</c:v>
                </c:pt>
                <c:pt idx="1">
                  <c:v>4.358456951716114E-3</c:v>
                </c:pt>
              </c:numCache>
            </c:numRef>
          </c:xVal>
          <c:yVal>
            <c:numRef>
              <c:f>'pbscds 0_2 EDT zno Dark'!$N$13:$N$14</c:f>
              <c:numCache>
                <c:formatCode>0.00</c:formatCode>
                <c:ptCount val="2"/>
                <c:pt idx="0">
                  <c:v>-3.0266994266994259E-5</c:v>
                </c:pt>
                <c:pt idx="1">
                  <c:v>3.0266994266994259E-5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EDT zno Dark'!$N$15:$N$16</c:f>
              <c:numCache>
                <c:formatCode>0.00</c:formatCode>
                <c:ptCount val="2"/>
                <c:pt idx="0">
                  <c:v>-3.0266994266994259E-5</c:v>
                </c:pt>
                <c:pt idx="1">
                  <c:v>3.0266994266994259E-5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0_2 EDT zno Dark'!$N$18:$N$20</c:f>
              <c:numCache>
                <c:formatCode>General</c:formatCode>
                <c:ptCount val="3"/>
                <c:pt idx="0">
                  <c:v>-2.3562653562653562E-4</c:v>
                </c:pt>
                <c:pt idx="1">
                  <c:v>-2.3562653562653562E-4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0_2 EDT zno Dark'!$N$22:$N$24</c:f>
              <c:numCache>
                <c:formatCode>General</c:formatCode>
                <c:ptCount val="3"/>
                <c:pt idx="0">
                  <c:v>2.3551351351351352E-3</c:v>
                </c:pt>
                <c:pt idx="1">
                  <c:v>2.3551351351351352E-3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455072"/>
        <c:axId val="385454288"/>
      </c:scatterChart>
      <c:valAx>
        <c:axId val="385455072"/>
        <c:scaling>
          <c:orientation val="minMax"/>
          <c:max val="4.7999999999999996E-3"/>
          <c:min val="-4.3600000000000003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4288"/>
        <c:crossesAt val="0"/>
        <c:crossBetween val="midCat"/>
      </c:valAx>
      <c:valAx>
        <c:axId val="385454288"/>
        <c:scaling>
          <c:orientation val="minMax"/>
          <c:max val="4.5500000000000001E-5"/>
          <c:min val="-5.0000000000000001E-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507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804953560371517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0_2 EDT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0_2 EDT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EDT zno Dark'!$K$10:$K$410</c:f>
              <c:numCache>
                <c:formatCode>General</c:formatCode>
                <c:ptCount val="401"/>
                <c:pt idx="0">
                  <c:v>-2.9719901719901717E-4</c:v>
                </c:pt>
                <c:pt idx="1">
                  <c:v>-1.6158722358722358E-3</c:v>
                </c:pt>
                <c:pt idx="2">
                  <c:v>-2.8417199017199018E-3</c:v>
                </c:pt>
                <c:pt idx="3">
                  <c:v>-4.2642260442260441E-3</c:v>
                </c:pt>
                <c:pt idx="4">
                  <c:v>-5.4973955773955771E-3</c:v>
                </c:pt>
                <c:pt idx="5">
                  <c:v>-7.2021130221130219E-3</c:v>
                </c:pt>
                <c:pt idx="6">
                  <c:v>-8.7404422604422608E-3</c:v>
                </c:pt>
                <c:pt idx="7">
                  <c:v>-1.0559852579852579E-2</c:v>
                </c:pt>
                <c:pt idx="8">
                  <c:v>-1.2766830466830466E-2</c:v>
                </c:pt>
                <c:pt idx="9">
                  <c:v>-1.4388353808353809E-2</c:v>
                </c:pt>
                <c:pt idx="10">
                  <c:v>-1.6694299754299754E-2</c:v>
                </c:pt>
                <c:pt idx="11">
                  <c:v>-1.8968992628992629E-2</c:v>
                </c:pt>
                <c:pt idx="12">
                  <c:v>-2.1269631449631451E-2</c:v>
                </c:pt>
                <c:pt idx="13">
                  <c:v>-2.4291253071253072E-2</c:v>
                </c:pt>
                <c:pt idx="14">
                  <c:v>-2.7557149877149877E-2</c:v>
                </c:pt>
                <c:pt idx="15">
                  <c:v>-3.0376560196560199E-2</c:v>
                </c:pt>
                <c:pt idx="16">
                  <c:v>-3.4361572481572483E-2</c:v>
                </c:pt>
                <c:pt idx="17">
                  <c:v>-3.4885651105651103E-2</c:v>
                </c:pt>
                <c:pt idx="18">
                  <c:v>-3.7146977886977885E-2</c:v>
                </c:pt>
                <c:pt idx="19">
                  <c:v>-4.2793169533169528E-2</c:v>
                </c:pt>
                <c:pt idx="20">
                  <c:v>-4.6498329238329236E-2</c:v>
                </c:pt>
                <c:pt idx="21">
                  <c:v>-4.6077297297297301E-2</c:v>
                </c:pt>
                <c:pt idx="22">
                  <c:v>-4.1290663390663389E-2</c:v>
                </c:pt>
                <c:pt idx="23">
                  <c:v>-4.0195970515970521E-2</c:v>
                </c:pt>
                <c:pt idx="24">
                  <c:v>-3.5973267813267817E-2</c:v>
                </c:pt>
                <c:pt idx="25">
                  <c:v>-3.2780884520884519E-2</c:v>
                </c:pt>
                <c:pt idx="26">
                  <c:v>-2.9508697788697785E-2</c:v>
                </c:pt>
                <c:pt idx="27">
                  <c:v>-2.7115331695331691E-2</c:v>
                </c:pt>
                <c:pt idx="28">
                  <c:v>-2.3598968058968058E-2</c:v>
                </c:pt>
                <c:pt idx="29">
                  <c:v>-2.118201474201474E-2</c:v>
                </c:pt>
                <c:pt idx="30">
                  <c:v>-1.8958624078624076E-2</c:v>
                </c:pt>
                <c:pt idx="31">
                  <c:v>-1.6933611793611792E-2</c:v>
                </c:pt>
                <c:pt idx="32">
                  <c:v>-1.4163636363636363E-2</c:v>
                </c:pt>
                <c:pt idx="33">
                  <c:v>-1.2344176904176904E-2</c:v>
                </c:pt>
                <c:pt idx="34">
                  <c:v>-1.0418673218673218E-2</c:v>
                </c:pt>
                <c:pt idx="35">
                  <c:v>-8.7622604422604427E-3</c:v>
                </c:pt>
                <c:pt idx="36">
                  <c:v>-7.2799017199017208E-3</c:v>
                </c:pt>
                <c:pt idx="37">
                  <c:v>-5.622997542997543E-3</c:v>
                </c:pt>
                <c:pt idx="38">
                  <c:v>-4.1684520884520881E-3</c:v>
                </c:pt>
                <c:pt idx="39">
                  <c:v>-2.7911547911547911E-3</c:v>
                </c:pt>
                <c:pt idx="40">
                  <c:v>-1.4601965601965601E-3</c:v>
                </c:pt>
                <c:pt idx="41">
                  <c:v>-2.3562653562653562E-4</c:v>
                </c:pt>
                <c:pt idx="42">
                  <c:v>1.1159213759213758E-3</c:v>
                </c:pt>
                <c:pt idx="43">
                  <c:v>2.5411793611793613E-3</c:v>
                </c:pt>
                <c:pt idx="44">
                  <c:v>4.0542997542997545E-3</c:v>
                </c:pt>
                <c:pt idx="45">
                  <c:v>5.6218673218673219E-3</c:v>
                </c:pt>
                <c:pt idx="46">
                  <c:v>7.2415724815724806E-3</c:v>
                </c:pt>
                <c:pt idx="47">
                  <c:v>9.174398034398035E-3</c:v>
                </c:pt>
                <c:pt idx="48">
                  <c:v>1.1592235872235871E-2</c:v>
                </c:pt>
                <c:pt idx="49">
                  <c:v>1.3945749385749386E-2</c:v>
                </c:pt>
                <c:pt idx="50">
                  <c:v>1.6489975429975431E-2</c:v>
                </c:pt>
                <c:pt idx="51">
                  <c:v>1.94797542997543E-2</c:v>
                </c:pt>
                <c:pt idx="52">
                  <c:v>2.2754250614250612E-2</c:v>
                </c:pt>
                <c:pt idx="53">
                  <c:v>2.6071056511056512E-2</c:v>
                </c:pt>
                <c:pt idx="54">
                  <c:v>3.0567518427518429E-2</c:v>
                </c:pt>
                <c:pt idx="55">
                  <c:v>3.7159606879606878E-2</c:v>
                </c:pt>
                <c:pt idx="56">
                  <c:v>4.3377248157248159E-2</c:v>
                </c:pt>
                <c:pt idx="57">
                  <c:v>5.2450221130221124E-2</c:v>
                </c:pt>
                <c:pt idx="58">
                  <c:v>6.3299459459459459E-2</c:v>
                </c:pt>
                <c:pt idx="59">
                  <c:v>7.6177493857493853E-2</c:v>
                </c:pt>
                <c:pt idx="60">
                  <c:v>9.7071941031941028E-2</c:v>
                </c:pt>
                <c:pt idx="61">
                  <c:v>0.12658633906633907</c:v>
                </c:pt>
                <c:pt idx="62">
                  <c:v>0.16800452088452089</c:v>
                </c:pt>
                <c:pt idx="63">
                  <c:v>0.22339090909090908</c:v>
                </c:pt>
                <c:pt idx="64">
                  <c:v>0.29616309582309586</c:v>
                </c:pt>
                <c:pt idx="65">
                  <c:v>0.38764378378378384</c:v>
                </c:pt>
                <c:pt idx="66">
                  <c:v>0.49957199017199017</c:v>
                </c:pt>
                <c:pt idx="67">
                  <c:v>0.67112186732186729</c:v>
                </c:pt>
                <c:pt idx="68">
                  <c:v>0.80852383292383312</c:v>
                </c:pt>
                <c:pt idx="69">
                  <c:v>0.98494643734643739</c:v>
                </c:pt>
                <c:pt idx="70">
                  <c:v>1.1843277641277641</c:v>
                </c:pt>
                <c:pt idx="71">
                  <c:v>1.3905218673218673</c:v>
                </c:pt>
                <c:pt idx="72">
                  <c:v>1.6367076167076164</c:v>
                </c:pt>
                <c:pt idx="73">
                  <c:v>1.9200083538083537</c:v>
                </c:pt>
                <c:pt idx="74">
                  <c:v>2.187034398034398</c:v>
                </c:pt>
                <c:pt idx="75">
                  <c:v>2.4739941031941033</c:v>
                </c:pt>
                <c:pt idx="76">
                  <c:v>2.7964078624078628</c:v>
                </c:pt>
                <c:pt idx="77">
                  <c:v>3.1161302211302213</c:v>
                </c:pt>
                <c:pt idx="78">
                  <c:v>3.4856103194103194</c:v>
                </c:pt>
                <c:pt idx="79">
                  <c:v>3.8459641277641277</c:v>
                </c:pt>
                <c:pt idx="80">
                  <c:v>4.2341769041769037</c:v>
                </c:pt>
                <c:pt idx="81">
                  <c:v>4.6890285012285018</c:v>
                </c:pt>
                <c:pt idx="82">
                  <c:v>4.7203587223587222</c:v>
                </c:pt>
                <c:pt idx="83">
                  <c:v>4.4058535626535624</c:v>
                </c:pt>
                <c:pt idx="84">
                  <c:v>4.0590796068796067</c:v>
                </c:pt>
                <c:pt idx="85">
                  <c:v>3.731527764127764</c:v>
                </c:pt>
                <c:pt idx="86">
                  <c:v>3.4079660933660936</c:v>
                </c:pt>
                <c:pt idx="87">
                  <c:v>3.0513744471744473</c:v>
                </c:pt>
                <c:pt idx="88">
                  <c:v>2.7688088452088451</c:v>
                </c:pt>
                <c:pt idx="89">
                  <c:v>2.4749960687960684</c:v>
                </c:pt>
                <c:pt idx="90">
                  <c:v>2.1785719901719904</c:v>
                </c:pt>
                <c:pt idx="91">
                  <c:v>1.8630452088452087</c:v>
                </c:pt>
                <c:pt idx="92">
                  <c:v>1.6060914004914004</c:v>
                </c:pt>
                <c:pt idx="93">
                  <c:v>1.3680825552825553</c:v>
                </c:pt>
                <c:pt idx="94">
                  <c:v>1.1462373464373463</c:v>
                </c:pt>
                <c:pt idx="95">
                  <c:v>0.94380933660933664</c:v>
                </c:pt>
                <c:pt idx="96">
                  <c:v>0.76327518427518426</c:v>
                </c:pt>
                <c:pt idx="97">
                  <c:v>0.60300491400491396</c:v>
                </c:pt>
                <c:pt idx="98">
                  <c:v>0.45818088452088451</c:v>
                </c:pt>
                <c:pt idx="99">
                  <c:v>0.35308501228501227</c:v>
                </c:pt>
                <c:pt idx="100">
                  <c:v>0.26423626535626538</c:v>
                </c:pt>
                <c:pt idx="101">
                  <c:v>0.19628265356265354</c:v>
                </c:pt>
                <c:pt idx="102">
                  <c:v>0.14477302211302209</c:v>
                </c:pt>
                <c:pt idx="103">
                  <c:v>0.10793331695331697</c:v>
                </c:pt>
                <c:pt idx="104">
                  <c:v>8.2683832923832926E-2</c:v>
                </c:pt>
                <c:pt idx="105">
                  <c:v>6.445980343980344E-2</c:v>
                </c:pt>
                <c:pt idx="106">
                  <c:v>5.2089582309582307E-2</c:v>
                </c:pt>
                <c:pt idx="107">
                  <c:v>4.2756265356265359E-2</c:v>
                </c:pt>
                <c:pt idx="108">
                  <c:v>3.6227321867321867E-2</c:v>
                </c:pt>
                <c:pt idx="109">
                  <c:v>3.1906683046683045E-2</c:v>
                </c:pt>
                <c:pt idx="110">
                  <c:v>2.7318722358722354E-2</c:v>
                </c:pt>
                <c:pt idx="111">
                  <c:v>2.3342260442260444E-2</c:v>
                </c:pt>
                <c:pt idx="112">
                  <c:v>2.0456953316953318E-2</c:v>
                </c:pt>
                <c:pt idx="113">
                  <c:v>1.6977395577395579E-2</c:v>
                </c:pt>
                <c:pt idx="114">
                  <c:v>1.443184275184275E-2</c:v>
                </c:pt>
                <c:pt idx="115">
                  <c:v>1.1867321867321867E-2</c:v>
                </c:pt>
                <c:pt idx="116">
                  <c:v>9.331793611793612E-3</c:v>
                </c:pt>
                <c:pt idx="117">
                  <c:v>7.3861425061425064E-3</c:v>
                </c:pt>
                <c:pt idx="118">
                  <c:v>5.5300737100737098E-3</c:v>
                </c:pt>
                <c:pt idx="119">
                  <c:v>3.9175921375921383E-3</c:v>
                </c:pt>
                <c:pt idx="120">
                  <c:v>2.3551351351351352E-3</c:v>
                </c:pt>
                <c:pt idx="121">
                  <c:v>8.9400491400491396E-4</c:v>
                </c:pt>
                <c:pt idx="122">
                  <c:v>-4.5400491400491395E-4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457032"/>
        <c:axId val="385451936"/>
      </c:scatterChart>
      <c:valAx>
        <c:axId val="385457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1936"/>
        <c:crossesAt val="0"/>
        <c:crossBetween val="midCat"/>
      </c:valAx>
      <c:valAx>
        <c:axId val="3854519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703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0_2 EDT zno again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0_2 EDT zno again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EDT zno again'!$K$10:$K$410</c:f>
              <c:numCache>
                <c:formatCode>General</c:formatCode>
                <c:ptCount val="401"/>
                <c:pt idx="0">
                  <c:v>-6.2203882063882068</c:v>
                </c:pt>
                <c:pt idx="1">
                  <c:v>-6.1837985257985251</c:v>
                </c:pt>
                <c:pt idx="2">
                  <c:v>-6.2003587223587218</c:v>
                </c:pt>
                <c:pt idx="3">
                  <c:v>-6.2462113022113011</c:v>
                </c:pt>
                <c:pt idx="4">
                  <c:v>-6.3364864864864865</c:v>
                </c:pt>
                <c:pt idx="5">
                  <c:v>-6.4109090909090902</c:v>
                </c:pt>
                <c:pt idx="6">
                  <c:v>-6.509007371007371</c:v>
                </c:pt>
                <c:pt idx="7">
                  <c:v>-6.5835872235872239</c:v>
                </c:pt>
                <c:pt idx="8">
                  <c:v>-6.6449828009828007</c:v>
                </c:pt>
                <c:pt idx="9">
                  <c:v>-6.7438083538083546</c:v>
                </c:pt>
                <c:pt idx="10">
                  <c:v>-6.8209090909090913</c:v>
                </c:pt>
                <c:pt idx="11">
                  <c:v>-6.9163783783783783</c:v>
                </c:pt>
                <c:pt idx="12">
                  <c:v>-7.0036265356265357</c:v>
                </c:pt>
                <c:pt idx="13">
                  <c:v>-7.0889434889434888</c:v>
                </c:pt>
                <c:pt idx="14">
                  <c:v>-7.1537542997543007</c:v>
                </c:pt>
                <c:pt idx="15">
                  <c:v>-7.2559312039312038</c:v>
                </c:pt>
                <c:pt idx="16">
                  <c:v>-7.3645651105651107</c:v>
                </c:pt>
                <c:pt idx="17">
                  <c:v>-7.4242948402948405</c:v>
                </c:pt>
                <c:pt idx="18">
                  <c:v>-7.4837985257985267</c:v>
                </c:pt>
                <c:pt idx="19">
                  <c:v>-7.5844815724815735</c:v>
                </c:pt>
                <c:pt idx="20">
                  <c:v>-7.6694447174447173</c:v>
                </c:pt>
                <c:pt idx="21">
                  <c:v>-7.6216461916461915</c:v>
                </c:pt>
                <c:pt idx="22">
                  <c:v>-7.4689975429975428</c:v>
                </c:pt>
                <c:pt idx="23">
                  <c:v>-7.3076953316953315</c:v>
                </c:pt>
                <c:pt idx="24">
                  <c:v>-7.1654299754299764</c:v>
                </c:pt>
                <c:pt idx="25">
                  <c:v>-7.0198968058968063</c:v>
                </c:pt>
                <c:pt idx="26">
                  <c:v>-6.9246928746928731</c:v>
                </c:pt>
                <c:pt idx="27">
                  <c:v>-6.766717444717445</c:v>
                </c:pt>
                <c:pt idx="28">
                  <c:v>-6.6697395577395575</c:v>
                </c:pt>
                <c:pt idx="29">
                  <c:v>-6.5168697788697783</c:v>
                </c:pt>
                <c:pt idx="30">
                  <c:v>-6.4051646191646201</c:v>
                </c:pt>
                <c:pt idx="31">
                  <c:v>-6.2723587223587218</c:v>
                </c:pt>
                <c:pt idx="32">
                  <c:v>-6.1834004914004916</c:v>
                </c:pt>
                <c:pt idx="33">
                  <c:v>-6.0506732186732188</c:v>
                </c:pt>
                <c:pt idx="34">
                  <c:v>-5.9548108108108115</c:v>
                </c:pt>
                <c:pt idx="35">
                  <c:v>-5.8579115479115478</c:v>
                </c:pt>
                <c:pt idx="36">
                  <c:v>-5.7543685503685511</c:v>
                </c:pt>
                <c:pt idx="37">
                  <c:v>-5.634363636363636</c:v>
                </c:pt>
                <c:pt idx="38">
                  <c:v>-5.5224029484029487</c:v>
                </c:pt>
                <c:pt idx="39">
                  <c:v>-5.4108452088452088</c:v>
                </c:pt>
                <c:pt idx="40">
                  <c:v>-5.3039950859950862</c:v>
                </c:pt>
                <c:pt idx="41">
                  <c:v>-5.1997542997543</c:v>
                </c:pt>
                <c:pt idx="42">
                  <c:v>-5.0870319410319409</c:v>
                </c:pt>
                <c:pt idx="43">
                  <c:v>-4.9830024570024571</c:v>
                </c:pt>
                <c:pt idx="44">
                  <c:v>-5.0913267813267806</c:v>
                </c:pt>
                <c:pt idx="45">
                  <c:v>-4.853595577395577</c:v>
                </c:pt>
                <c:pt idx="46">
                  <c:v>-4.7289941031941032</c:v>
                </c:pt>
                <c:pt idx="47">
                  <c:v>-4.6010889434889428</c:v>
                </c:pt>
                <c:pt idx="48">
                  <c:v>-4.4566972972972971</c:v>
                </c:pt>
                <c:pt idx="49">
                  <c:v>-4.3349660933660932</c:v>
                </c:pt>
                <c:pt idx="50">
                  <c:v>-4.2227223587223586</c:v>
                </c:pt>
                <c:pt idx="51">
                  <c:v>-4.0871926289926286</c:v>
                </c:pt>
                <c:pt idx="52">
                  <c:v>-3.9603385749385751</c:v>
                </c:pt>
                <c:pt idx="53">
                  <c:v>-3.8437759213759213</c:v>
                </c:pt>
                <c:pt idx="54">
                  <c:v>-3.7134648648648643</c:v>
                </c:pt>
                <c:pt idx="55">
                  <c:v>-3.5768756756756752</c:v>
                </c:pt>
                <c:pt idx="56">
                  <c:v>-3.4282796068796069</c:v>
                </c:pt>
                <c:pt idx="57">
                  <c:v>-3.2841597051597056</c:v>
                </c:pt>
                <c:pt idx="58">
                  <c:v>-3.1109498771498769</c:v>
                </c:pt>
                <c:pt idx="59">
                  <c:v>-2.9462742014742016</c:v>
                </c:pt>
                <c:pt idx="60">
                  <c:v>-2.7335085995085997</c:v>
                </c:pt>
                <c:pt idx="61">
                  <c:v>-2.4975243243243246</c:v>
                </c:pt>
                <c:pt idx="62">
                  <c:v>-2.2301867321867319</c:v>
                </c:pt>
                <c:pt idx="63">
                  <c:v>-1.9127714987714988</c:v>
                </c:pt>
                <c:pt idx="64">
                  <c:v>-1.5358717444717442</c:v>
                </c:pt>
                <c:pt idx="65">
                  <c:v>-1.0750226044226046</c:v>
                </c:pt>
                <c:pt idx="66">
                  <c:v>-0.51669041769041757</c:v>
                </c:pt>
                <c:pt idx="67">
                  <c:v>0.15536009828009828</c:v>
                </c:pt>
                <c:pt idx="68">
                  <c:v>0.94782997542997527</c:v>
                </c:pt>
                <c:pt idx="69">
                  <c:v>1.8440068796068798</c:v>
                </c:pt>
                <c:pt idx="70">
                  <c:v>2.8576201474201475</c:v>
                </c:pt>
                <c:pt idx="71">
                  <c:v>3.9605818181818182</c:v>
                </c:pt>
                <c:pt idx="72">
                  <c:v>5.2095380835380833</c:v>
                </c:pt>
                <c:pt idx="73">
                  <c:v>6.4162555282555278</c:v>
                </c:pt>
                <c:pt idx="74">
                  <c:v>7.6853267813267809</c:v>
                </c:pt>
                <c:pt idx="75">
                  <c:v>8.9881474201474187</c:v>
                </c:pt>
                <c:pt idx="76">
                  <c:v>10.326029484029485</c:v>
                </c:pt>
                <c:pt idx="77">
                  <c:v>11.672678132678133</c:v>
                </c:pt>
                <c:pt idx="78">
                  <c:v>13.061341523341525</c:v>
                </c:pt>
                <c:pt idx="79">
                  <c:v>14.480235872235873</c:v>
                </c:pt>
                <c:pt idx="80">
                  <c:v>15.958113022113023</c:v>
                </c:pt>
                <c:pt idx="81">
                  <c:v>17.480054054054051</c:v>
                </c:pt>
                <c:pt idx="82">
                  <c:v>17.672535626535627</c:v>
                </c:pt>
                <c:pt idx="83">
                  <c:v>16.454108108108109</c:v>
                </c:pt>
                <c:pt idx="84">
                  <c:v>15.15488452088452</c:v>
                </c:pt>
                <c:pt idx="85">
                  <c:v>13.822098280098281</c:v>
                </c:pt>
                <c:pt idx="86">
                  <c:v>12.471675675675675</c:v>
                </c:pt>
                <c:pt idx="87">
                  <c:v>11.118889434889436</c:v>
                </c:pt>
                <c:pt idx="88">
                  <c:v>9.7332137592137595</c:v>
                </c:pt>
                <c:pt idx="89">
                  <c:v>8.3497395577395572</c:v>
                </c:pt>
                <c:pt idx="90">
                  <c:v>6.983572481572482</c:v>
                </c:pt>
                <c:pt idx="91">
                  <c:v>5.6516265356265363</c:v>
                </c:pt>
                <c:pt idx="92">
                  <c:v>4.3142024570024571</c:v>
                </c:pt>
                <c:pt idx="93">
                  <c:v>3.1330805896805893</c:v>
                </c:pt>
                <c:pt idx="94">
                  <c:v>2.0167729729729729</c:v>
                </c:pt>
                <c:pt idx="95">
                  <c:v>1.0038515970515971</c:v>
                </c:pt>
                <c:pt idx="96">
                  <c:v>6.7730761670761669E-2</c:v>
                </c:pt>
                <c:pt idx="97">
                  <c:v>-0.73770663390663394</c:v>
                </c:pt>
                <c:pt idx="98">
                  <c:v>-1.401427027027027</c:v>
                </c:pt>
                <c:pt idx="99">
                  <c:v>-1.9487208845208845</c:v>
                </c:pt>
                <c:pt idx="100">
                  <c:v>-2.4196088452088449</c:v>
                </c:pt>
                <c:pt idx="101">
                  <c:v>-2.8201223587223589</c:v>
                </c:pt>
                <c:pt idx="102">
                  <c:v>-3.1573405405405404</c:v>
                </c:pt>
                <c:pt idx="103">
                  <c:v>-3.4646412776412774</c:v>
                </c:pt>
                <c:pt idx="104">
                  <c:v>-3.7060058968058973</c:v>
                </c:pt>
                <c:pt idx="105">
                  <c:v>-3.9411533169533168</c:v>
                </c:pt>
                <c:pt idx="106">
                  <c:v>-4.135945945945946</c:v>
                </c:pt>
                <c:pt idx="107">
                  <c:v>-4.3227228501228501</c:v>
                </c:pt>
                <c:pt idx="108">
                  <c:v>-4.4661498771498769</c:v>
                </c:pt>
                <c:pt idx="109">
                  <c:v>-4.6136781326781335</c:v>
                </c:pt>
                <c:pt idx="110">
                  <c:v>-4.7578515970515971</c:v>
                </c:pt>
                <c:pt idx="111">
                  <c:v>-4.9120073710073706</c:v>
                </c:pt>
                <c:pt idx="112">
                  <c:v>-5.05039312039312</c:v>
                </c:pt>
                <c:pt idx="113">
                  <c:v>-5.1462162162162164</c:v>
                </c:pt>
                <c:pt idx="114">
                  <c:v>-5.3101130221130219</c:v>
                </c:pt>
                <c:pt idx="115">
                  <c:v>-5.3976216216216217</c:v>
                </c:pt>
                <c:pt idx="116">
                  <c:v>-5.4921277641277637</c:v>
                </c:pt>
                <c:pt idx="117">
                  <c:v>-5.5884275184275189</c:v>
                </c:pt>
                <c:pt idx="118">
                  <c:v>-5.7346486486486485</c:v>
                </c:pt>
                <c:pt idx="119">
                  <c:v>-5.8142457002457002</c:v>
                </c:pt>
                <c:pt idx="120">
                  <c:v>-5.9009484029484032</c:v>
                </c:pt>
                <c:pt idx="121">
                  <c:v>-6.0168206388206391</c:v>
                </c:pt>
                <c:pt idx="122">
                  <c:v>-6.131636363636364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again'!$M$10:$M$11</c:f>
              <c:numCache>
                <c:formatCode>0.00E+00</c:formatCode>
                <c:ptCount val="2"/>
                <c:pt idx="0">
                  <c:v>3.2394885123842851E-2</c:v>
                </c:pt>
                <c:pt idx="1">
                  <c:v>-3.2394885123842851E-2</c:v>
                </c:pt>
              </c:numCache>
            </c:numRef>
          </c:xVal>
          <c:yVal>
            <c:numRef>
              <c:f>'pbscds 0_2 EDT zno again'!$N$10:$N$11</c:f>
              <c:numCache>
                <c:formatCode>0.00</c:formatCode>
                <c:ptCount val="2"/>
                <c:pt idx="0">
                  <c:v>-6.2203882063882068</c:v>
                </c:pt>
                <c:pt idx="1">
                  <c:v>-6.2203882063882068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again'!$M$10:$M$11</c:f>
              <c:numCache>
                <c:formatCode>0.00E+00</c:formatCode>
                <c:ptCount val="2"/>
                <c:pt idx="0">
                  <c:v>3.2394885123842851E-2</c:v>
                </c:pt>
                <c:pt idx="1">
                  <c:v>-3.2394885123842851E-2</c:v>
                </c:pt>
              </c:numCache>
            </c:numRef>
          </c:xVal>
          <c:yVal>
            <c:numRef>
              <c:f>'pbscds 0_2 EDT zno again'!$O$10:$O$11</c:f>
              <c:numCache>
                <c:formatCode>0.00</c:formatCode>
                <c:ptCount val="2"/>
                <c:pt idx="0">
                  <c:v>-5.1997542997543</c:v>
                </c:pt>
                <c:pt idx="1">
                  <c:v>-5.1997542997543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again'!$M$10:$M$11</c:f>
              <c:numCache>
                <c:formatCode>0.00E+00</c:formatCode>
                <c:ptCount val="2"/>
                <c:pt idx="0">
                  <c:v>3.2394885123842851E-2</c:v>
                </c:pt>
                <c:pt idx="1">
                  <c:v>-3.2394885123842851E-2</c:v>
                </c:pt>
              </c:numCache>
            </c:numRef>
          </c:xVal>
          <c:yVal>
            <c:numRef>
              <c:f>'pbscds 0_2 EDT zno again'!$P$10:$P$11</c:f>
              <c:numCache>
                <c:formatCode>0.00</c:formatCode>
                <c:ptCount val="2"/>
                <c:pt idx="0">
                  <c:v>-6.1316363636363631</c:v>
                </c:pt>
                <c:pt idx="1">
                  <c:v>-6.1316363636363631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again'!$M$13:$M$14</c:f>
              <c:numCache>
                <c:formatCode>General</c:formatCode>
                <c:ptCount val="2"/>
                <c:pt idx="0" formatCode="0.00">
                  <c:v>0.64422066888618701</c:v>
                </c:pt>
                <c:pt idx="1">
                  <c:v>0.64422066888618701</c:v>
                </c:pt>
              </c:numCache>
            </c:numRef>
          </c:xVal>
          <c:yVal>
            <c:numRef>
              <c:f>'pbscds 0_2 EDT zno again'!$N$13:$N$14</c:f>
              <c:numCache>
                <c:formatCode>0.00</c:formatCode>
                <c:ptCount val="2"/>
                <c:pt idx="0">
                  <c:v>-0.4146925470925471</c:v>
                </c:pt>
                <c:pt idx="1">
                  <c:v>0.4146925470925471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again'!$M$15:$M$16</c:f>
              <c:numCache>
                <c:formatCode>General</c:formatCode>
                <c:ptCount val="2"/>
                <c:pt idx="0" formatCode="0.00">
                  <c:v>0.64789770247685707</c:v>
                </c:pt>
                <c:pt idx="1">
                  <c:v>0.64789770247685707</c:v>
                </c:pt>
              </c:numCache>
            </c:numRef>
          </c:xVal>
          <c:yVal>
            <c:numRef>
              <c:f>'pbscds 0_2 EDT zno again'!$N$15:$N$16</c:f>
              <c:numCache>
                <c:formatCode>0.00</c:formatCode>
                <c:ptCount val="2"/>
                <c:pt idx="0">
                  <c:v>-0.4146925470925471</c:v>
                </c:pt>
                <c:pt idx="1">
                  <c:v>0.4146925470925471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again'!$M$18:$M$20</c:f>
              <c:numCache>
                <c:formatCode>General</c:formatCode>
                <c:ptCount val="3"/>
                <c:pt idx="0">
                  <c:v>0</c:v>
                </c:pt>
                <c:pt idx="1">
                  <c:v>0.45</c:v>
                </c:pt>
                <c:pt idx="2">
                  <c:v>0.45</c:v>
                </c:pt>
              </c:numCache>
            </c:numRef>
          </c:xVal>
          <c:yVal>
            <c:numRef>
              <c:f>'pbscds 0_2 EDT zno again'!$N$18:$N$20</c:f>
              <c:numCache>
                <c:formatCode>General</c:formatCode>
                <c:ptCount val="3"/>
                <c:pt idx="0">
                  <c:v>-2.9462742014742016</c:v>
                </c:pt>
                <c:pt idx="1">
                  <c:v>-2.9462742014742016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0.42499999999999999</c:v>
                </c:pt>
                <c:pt idx="2">
                  <c:v>0.42499999999999999</c:v>
                </c:pt>
              </c:numCache>
            </c:numRef>
          </c:xVal>
          <c:yVal>
            <c:numRef>
              <c:f>'pbscds 0_2 EDT zno again'!$N$22:$N$24</c:f>
              <c:numCache>
                <c:formatCode>General</c:formatCode>
                <c:ptCount val="3"/>
                <c:pt idx="0">
                  <c:v>-3.9411533169533168</c:v>
                </c:pt>
                <c:pt idx="1">
                  <c:v>-3.9411533169533168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455856"/>
        <c:axId val="385456640"/>
      </c:scatterChart>
      <c:valAx>
        <c:axId val="385455856"/>
        <c:scaling>
          <c:orientation val="minMax"/>
          <c:max val="0.71299999999999997"/>
          <c:min val="-6.4799999999999996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6640"/>
        <c:crossesAt val="0"/>
        <c:crossBetween val="midCat"/>
      </c:valAx>
      <c:valAx>
        <c:axId val="385456640"/>
        <c:scaling>
          <c:orientation val="minMax"/>
          <c:max val="0.623"/>
          <c:min val="-6.8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585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0_2 EDT zno again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0_2 EDT zno again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EDT zno again'!$K$10:$K$410</c:f>
              <c:numCache>
                <c:formatCode>General</c:formatCode>
                <c:ptCount val="401"/>
                <c:pt idx="0">
                  <c:v>-6.2203882063882068</c:v>
                </c:pt>
                <c:pt idx="1">
                  <c:v>-6.1837985257985251</c:v>
                </c:pt>
                <c:pt idx="2">
                  <c:v>-6.2003587223587218</c:v>
                </c:pt>
                <c:pt idx="3">
                  <c:v>-6.2462113022113011</c:v>
                </c:pt>
                <c:pt idx="4">
                  <c:v>-6.3364864864864865</c:v>
                </c:pt>
                <c:pt idx="5">
                  <c:v>-6.4109090909090902</c:v>
                </c:pt>
                <c:pt idx="6">
                  <c:v>-6.509007371007371</c:v>
                </c:pt>
                <c:pt idx="7">
                  <c:v>-6.5835872235872239</c:v>
                </c:pt>
                <c:pt idx="8">
                  <c:v>-6.6449828009828007</c:v>
                </c:pt>
                <c:pt idx="9">
                  <c:v>-6.7438083538083546</c:v>
                </c:pt>
                <c:pt idx="10">
                  <c:v>-6.8209090909090913</c:v>
                </c:pt>
                <c:pt idx="11">
                  <c:v>-6.9163783783783783</c:v>
                </c:pt>
                <c:pt idx="12">
                  <c:v>-7.0036265356265357</c:v>
                </c:pt>
                <c:pt idx="13">
                  <c:v>-7.0889434889434888</c:v>
                </c:pt>
                <c:pt idx="14">
                  <c:v>-7.1537542997543007</c:v>
                </c:pt>
                <c:pt idx="15">
                  <c:v>-7.2559312039312038</c:v>
                </c:pt>
                <c:pt idx="16">
                  <c:v>-7.3645651105651107</c:v>
                </c:pt>
                <c:pt idx="17">
                  <c:v>-7.4242948402948405</c:v>
                </c:pt>
                <c:pt idx="18">
                  <c:v>-7.4837985257985267</c:v>
                </c:pt>
                <c:pt idx="19">
                  <c:v>-7.5844815724815735</c:v>
                </c:pt>
                <c:pt idx="20">
                  <c:v>-7.6694447174447173</c:v>
                </c:pt>
                <c:pt idx="21">
                  <c:v>-7.6216461916461915</c:v>
                </c:pt>
                <c:pt idx="22">
                  <c:v>-7.4689975429975428</c:v>
                </c:pt>
                <c:pt idx="23">
                  <c:v>-7.3076953316953315</c:v>
                </c:pt>
                <c:pt idx="24">
                  <c:v>-7.1654299754299764</c:v>
                </c:pt>
                <c:pt idx="25">
                  <c:v>-7.0198968058968063</c:v>
                </c:pt>
                <c:pt idx="26">
                  <c:v>-6.9246928746928731</c:v>
                </c:pt>
                <c:pt idx="27">
                  <c:v>-6.766717444717445</c:v>
                </c:pt>
                <c:pt idx="28">
                  <c:v>-6.6697395577395575</c:v>
                </c:pt>
                <c:pt idx="29">
                  <c:v>-6.5168697788697783</c:v>
                </c:pt>
                <c:pt idx="30">
                  <c:v>-6.4051646191646201</c:v>
                </c:pt>
                <c:pt idx="31">
                  <c:v>-6.2723587223587218</c:v>
                </c:pt>
                <c:pt idx="32">
                  <c:v>-6.1834004914004916</c:v>
                </c:pt>
                <c:pt idx="33">
                  <c:v>-6.0506732186732188</c:v>
                </c:pt>
                <c:pt idx="34">
                  <c:v>-5.9548108108108115</c:v>
                </c:pt>
                <c:pt idx="35">
                  <c:v>-5.8579115479115478</c:v>
                </c:pt>
                <c:pt idx="36">
                  <c:v>-5.7543685503685511</c:v>
                </c:pt>
                <c:pt idx="37">
                  <c:v>-5.634363636363636</c:v>
                </c:pt>
                <c:pt idx="38">
                  <c:v>-5.5224029484029487</c:v>
                </c:pt>
                <c:pt idx="39">
                  <c:v>-5.4108452088452088</c:v>
                </c:pt>
                <c:pt idx="40">
                  <c:v>-5.3039950859950862</c:v>
                </c:pt>
                <c:pt idx="41">
                  <c:v>-5.1997542997543</c:v>
                </c:pt>
                <c:pt idx="42">
                  <c:v>-5.0870319410319409</c:v>
                </c:pt>
                <c:pt idx="43">
                  <c:v>-4.9830024570024571</c:v>
                </c:pt>
                <c:pt idx="44">
                  <c:v>-5.0913267813267806</c:v>
                </c:pt>
                <c:pt idx="45">
                  <c:v>-4.853595577395577</c:v>
                </c:pt>
                <c:pt idx="46">
                  <c:v>-4.7289941031941032</c:v>
                </c:pt>
                <c:pt idx="47">
                  <c:v>-4.6010889434889428</c:v>
                </c:pt>
                <c:pt idx="48">
                  <c:v>-4.4566972972972971</c:v>
                </c:pt>
                <c:pt idx="49">
                  <c:v>-4.3349660933660932</c:v>
                </c:pt>
                <c:pt idx="50">
                  <c:v>-4.2227223587223586</c:v>
                </c:pt>
                <c:pt idx="51">
                  <c:v>-4.0871926289926286</c:v>
                </c:pt>
                <c:pt idx="52">
                  <c:v>-3.9603385749385751</c:v>
                </c:pt>
                <c:pt idx="53">
                  <c:v>-3.8437759213759213</c:v>
                </c:pt>
                <c:pt idx="54">
                  <c:v>-3.7134648648648643</c:v>
                </c:pt>
                <c:pt idx="55">
                  <c:v>-3.5768756756756752</c:v>
                </c:pt>
                <c:pt idx="56">
                  <c:v>-3.4282796068796069</c:v>
                </c:pt>
                <c:pt idx="57">
                  <c:v>-3.2841597051597056</c:v>
                </c:pt>
                <c:pt idx="58">
                  <c:v>-3.1109498771498769</c:v>
                </c:pt>
                <c:pt idx="59">
                  <c:v>-2.9462742014742016</c:v>
                </c:pt>
                <c:pt idx="60">
                  <c:v>-2.7335085995085997</c:v>
                </c:pt>
                <c:pt idx="61">
                  <c:v>-2.4975243243243246</c:v>
                </c:pt>
                <c:pt idx="62">
                  <c:v>-2.2301867321867319</c:v>
                </c:pt>
                <c:pt idx="63">
                  <c:v>-1.9127714987714988</c:v>
                </c:pt>
                <c:pt idx="64">
                  <c:v>-1.5358717444717442</c:v>
                </c:pt>
                <c:pt idx="65">
                  <c:v>-1.0750226044226046</c:v>
                </c:pt>
                <c:pt idx="66">
                  <c:v>-0.51669041769041757</c:v>
                </c:pt>
                <c:pt idx="67">
                  <c:v>0.15536009828009828</c:v>
                </c:pt>
                <c:pt idx="68">
                  <c:v>0.94782997542997527</c:v>
                </c:pt>
                <c:pt idx="69">
                  <c:v>1.8440068796068798</c:v>
                </c:pt>
                <c:pt idx="70">
                  <c:v>2.8576201474201475</c:v>
                </c:pt>
                <c:pt idx="71">
                  <c:v>3.9605818181818182</c:v>
                </c:pt>
                <c:pt idx="72">
                  <c:v>5.2095380835380833</c:v>
                </c:pt>
                <c:pt idx="73">
                  <c:v>6.4162555282555278</c:v>
                </c:pt>
                <c:pt idx="74">
                  <c:v>7.6853267813267809</c:v>
                </c:pt>
                <c:pt idx="75">
                  <c:v>8.9881474201474187</c:v>
                </c:pt>
                <c:pt idx="76">
                  <c:v>10.326029484029485</c:v>
                </c:pt>
                <c:pt idx="77">
                  <c:v>11.672678132678133</c:v>
                </c:pt>
                <c:pt idx="78">
                  <c:v>13.061341523341525</c:v>
                </c:pt>
                <c:pt idx="79">
                  <c:v>14.480235872235873</c:v>
                </c:pt>
                <c:pt idx="80">
                  <c:v>15.958113022113023</c:v>
                </c:pt>
                <c:pt idx="81">
                  <c:v>17.480054054054051</c:v>
                </c:pt>
                <c:pt idx="82">
                  <c:v>17.672535626535627</c:v>
                </c:pt>
                <c:pt idx="83">
                  <c:v>16.454108108108109</c:v>
                </c:pt>
                <c:pt idx="84">
                  <c:v>15.15488452088452</c:v>
                </c:pt>
                <c:pt idx="85">
                  <c:v>13.822098280098281</c:v>
                </c:pt>
                <c:pt idx="86">
                  <c:v>12.471675675675675</c:v>
                </c:pt>
                <c:pt idx="87">
                  <c:v>11.118889434889436</c:v>
                </c:pt>
                <c:pt idx="88">
                  <c:v>9.7332137592137595</c:v>
                </c:pt>
                <c:pt idx="89">
                  <c:v>8.3497395577395572</c:v>
                </c:pt>
                <c:pt idx="90">
                  <c:v>6.983572481572482</c:v>
                </c:pt>
                <c:pt idx="91">
                  <c:v>5.6516265356265363</c:v>
                </c:pt>
                <c:pt idx="92">
                  <c:v>4.3142024570024571</c:v>
                </c:pt>
                <c:pt idx="93">
                  <c:v>3.1330805896805893</c:v>
                </c:pt>
                <c:pt idx="94">
                  <c:v>2.0167729729729729</c:v>
                </c:pt>
                <c:pt idx="95">
                  <c:v>1.0038515970515971</c:v>
                </c:pt>
                <c:pt idx="96">
                  <c:v>6.7730761670761669E-2</c:v>
                </c:pt>
                <c:pt idx="97">
                  <c:v>-0.73770663390663394</c:v>
                </c:pt>
                <c:pt idx="98">
                  <c:v>-1.401427027027027</c:v>
                </c:pt>
                <c:pt idx="99">
                  <c:v>-1.9487208845208845</c:v>
                </c:pt>
                <c:pt idx="100">
                  <c:v>-2.4196088452088449</c:v>
                </c:pt>
                <c:pt idx="101">
                  <c:v>-2.8201223587223589</c:v>
                </c:pt>
                <c:pt idx="102">
                  <c:v>-3.1573405405405404</c:v>
                </c:pt>
                <c:pt idx="103">
                  <c:v>-3.4646412776412774</c:v>
                </c:pt>
                <c:pt idx="104">
                  <c:v>-3.7060058968058973</c:v>
                </c:pt>
                <c:pt idx="105">
                  <c:v>-3.9411533169533168</c:v>
                </c:pt>
                <c:pt idx="106">
                  <c:v>-4.135945945945946</c:v>
                </c:pt>
                <c:pt idx="107">
                  <c:v>-4.3227228501228501</c:v>
                </c:pt>
                <c:pt idx="108">
                  <c:v>-4.4661498771498769</c:v>
                </c:pt>
                <c:pt idx="109">
                  <c:v>-4.6136781326781335</c:v>
                </c:pt>
                <c:pt idx="110">
                  <c:v>-4.7578515970515971</c:v>
                </c:pt>
                <c:pt idx="111">
                  <c:v>-4.9120073710073706</c:v>
                </c:pt>
                <c:pt idx="112">
                  <c:v>-5.05039312039312</c:v>
                </c:pt>
                <c:pt idx="113">
                  <c:v>-5.1462162162162164</c:v>
                </c:pt>
                <c:pt idx="114">
                  <c:v>-5.3101130221130219</c:v>
                </c:pt>
                <c:pt idx="115">
                  <c:v>-5.3976216216216217</c:v>
                </c:pt>
                <c:pt idx="116">
                  <c:v>-5.4921277641277637</c:v>
                </c:pt>
                <c:pt idx="117">
                  <c:v>-5.5884275184275189</c:v>
                </c:pt>
                <c:pt idx="118">
                  <c:v>-5.7346486486486485</c:v>
                </c:pt>
                <c:pt idx="119">
                  <c:v>-5.8142457002457002</c:v>
                </c:pt>
                <c:pt idx="120">
                  <c:v>-5.9009484029484032</c:v>
                </c:pt>
                <c:pt idx="121">
                  <c:v>-6.0168206388206391</c:v>
                </c:pt>
                <c:pt idx="122">
                  <c:v>-6.131636363636364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450368"/>
        <c:axId val="385453896"/>
      </c:scatterChart>
      <c:valAx>
        <c:axId val="385450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3896"/>
        <c:crossesAt val="0"/>
        <c:crossBetween val="midCat"/>
      </c:valAx>
      <c:valAx>
        <c:axId val="3854538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036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0_2 Br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0_2 Br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Br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Br zno Dark'!$K$10:$K$410</c:f>
              <c:numCache>
                <c:formatCode>General</c:formatCode>
                <c:ptCount val="401"/>
                <c:pt idx="0">
                  <c:v>2.1449631449631449E-4</c:v>
                </c:pt>
                <c:pt idx="1">
                  <c:v>-4.416992628992629E-2</c:v>
                </c:pt>
                <c:pt idx="2">
                  <c:v>-8.7662309582309583E-2</c:v>
                </c:pt>
                <c:pt idx="3">
                  <c:v>-0.13150068796068795</c:v>
                </c:pt>
                <c:pt idx="4">
                  <c:v>-0.17587085995085996</c:v>
                </c:pt>
                <c:pt idx="5">
                  <c:v>-0.22101793611793613</c:v>
                </c:pt>
                <c:pt idx="6">
                  <c:v>-0.26693513513513512</c:v>
                </c:pt>
                <c:pt idx="7">
                  <c:v>-0.31339292383292383</c:v>
                </c:pt>
                <c:pt idx="8">
                  <c:v>-0.36050933660933659</c:v>
                </c:pt>
                <c:pt idx="9">
                  <c:v>-0.40814835380835374</c:v>
                </c:pt>
                <c:pt idx="10">
                  <c:v>-0.4566144471744471</c:v>
                </c:pt>
                <c:pt idx="11">
                  <c:v>-0.50546388206388204</c:v>
                </c:pt>
                <c:pt idx="12">
                  <c:v>-0.54999901719901723</c:v>
                </c:pt>
                <c:pt idx="13">
                  <c:v>-0.60061031941031939</c:v>
                </c:pt>
                <c:pt idx="14">
                  <c:v>-0.6531945945945945</c:v>
                </c:pt>
                <c:pt idx="15">
                  <c:v>-0.70533660933660935</c:v>
                </c:pt>
                <c:pt idx="16">
                  <c:v>-0.76045454545454549</c:v>
                </c:pt>
                <c:pt idx="17">
                  <c:v>-0.81629778869778868</c:v>
                </c:pt>
                <c:pt idx="18">
                  <c:v>-0.87539803439803443</c:v>
                </c:pt>
                <c:pt idx="19">
                  <c:v>-0.93650810810810803</c:v>
                </c:pt>
                <c:pt idx="20">
                  <c:v>-0.9985567567567567</c:v>
                </c:pt>
                <c:pt idx="21">
                  <c:v>-0.9963557739557739</c:v>
                </c:pt>
                <c:pt idx="22">
                  <c:v>-0.92750909090909106</c:v>
                </c:pt>
                <c:pt idx="23">
                  <c:v>-0.85865159705159699</c:v>
                </c:pt>
                <c:pt idx="24">
                  <c:v>-0.79520786240786256</c:v>
                </c:pt>
                <c:pt idx="25">
                  <c:v>-0.73404668304668297</c:v>
                </c:pt>
                <c:pt idx="26">
                  <c:v>-0.67522309582309581</c:v>
                </c:pt>
                <c:pt idx="27">
                  <c:v>-0.61838280098280096</c:v>
                </c:pt>
                <c:pt idx="28">
                  <c:v>-0.56431793611793613</c:v>
                </c:pt>
                <c:pt idx="29">
                  <c:v>-0.51205208845208838</c:v>
                </c:pt>
                <c:pt idx="30">
                  <c:v>-0.46317901719901716</c:v>
                </c:pt>
                <c:pt idx="31">
                  <c:v>-0.41426029484029475</c:v>
                </c:pt>
                <c:pt idx="32">
                  <c:v>-0.36786963144963142</c:v>
                </c:pt>
                <c:pt idx="33">
                  <c:v>-0.32316894348894348</c:v>
                </c:pt>
                <c:pt idx="34">
                  <c:v>-0.27975312039312039</c:v>
                </c:pt>
                <c:pt idx="35">
                  <c:v>-0.23753159705159707</c:v>
                </c:pt>
                <c:pt idx="36">
                  <c:v>-0.19644466830466834</c:v>
                </c:pt>
                <c:pt idx="37">
                  <c:v>-0.15642589680589677</c:v>
                </c:pt>
                <c:pt idx="38">
                  <c:v>-0.11696555282555283</c:v>
                </c:pt>
                <c:pt idx="39">
                  <c:v>-7.8036265356265358E-2</c:v>
                </c:pt>
                <c:pt idx="40">
                  <c:v>-3.9462751842751845E-2</c:v>
                </c:pt>
                <c:pt idx="41">
                  <c:v>1.7975429975429976E-4</c:v>
                </c:pt>
                <c:pt idx="42">
                  <c:v>4.1331597051597058E-2</c:v>
                </c:pt>
                <c:pt idx="43">
                  <c:v>8.5564226044226033E-2</c:v>
                </c:pt>
                <c:pt idx="44">
                  <c:v>0.13302049140049138</c:v>
                </c:pt>
                <c:pt idx="45">
                  <c:v>0.1851264864864865</c:v>
                </c:pt>
                <c:pt idx="46">
                  <c:v>0.24300078624078622</c:v>
                </c:pt>
                <c:pt idx="47">
                  <c:v>0.3082025552825553</c:v>
                </c:pt>
                <c:pt idx="48">
                  <c:v>0.38173538083538083</c:v>
                </c:pt>
                <c:pt idx="49">
                  <c:v>0.46531272727272732</c:v>
                </c:pt>
                <c:pt idx="50">
                  <c:v>0.57319459459459465</c:v>
                </c:pt>
                <c:pt idx="51">
                  <c:v>0.68217493857493861</c:v>
                </c:pt>
                <c:pt idx="52">
                  <c:v>0.80594201474201466</c:v>
                </c:pt>
                <c:pt idx="53">
                  <c:v>0.94893022113022119</c:v>
                </c:pt>
                <c:pt idx="54">
                  <c:v>1.1148058968058967</c:v>
                </c:pt>
                <c:pt idx="55">
                  <c:v>1.3080702702702702</c:v>
                </c:pt>
                <c:pt idx="56">
                  <c:v>1.535455036855037</c:v>
                </c:pt>
                <c:pt idx="57">
                  <c:v>1.8013297297297299</c:v>
                </c:pt>
                <c:pt idx="58">
                  <c:v>2.1129970515970515</c:v>
                </c:pt>
                <c:pt idx="59">
                  <c:v>2.4726167076167074</c:v>
                </c:pt>
                <c:pt idx="60">
                  <c:v>2.8835631449631451</c:v>
                </c:pt>
                <c:pt idx="61">
                  <c:v>3.3464584766584768</c:v>
                </c:pt>
                <c:pt idx="62">
                  <c:v>3.8618176904176904</c:v>
                </c:pt>
                <c:pt idx="63">
                  <c:v>4.4260879606879611</c:v>
                </c:pt>
                <c:pt idx="64">
                  <c:v>5.0356068796068794</c:v>
                </c:pt>
                <c:pt idx="65">
                  <c:v>5.7396756756756755</c:v>
                </c:pt>
                <c:pt idx="66">
                  <c:v>6.4185601965601968</c:v>
                </c:pt>
                <c:pt idx="67">
                  <c:v>7.1346142506142503</c:v>
                </c:pt>
                <c:pt idx="68">
                  <c:v>7.8887321867321871</c:v>
                </c:pt>
                <c:pt idx="69">
                  <c:v>8.6741081081081095</c:v>
                </c:pt>
                <c:pt idx="70">
                  <c:v>9.49602457002457</c:v>
                </c:pt>
                <c:pt idx="71">
                  <c:v>10.346972972972972</c:v>
                </c:pt>
                <c:pt idx="72">
                  <c:v>11.228117936117936</c:v>
                </c:pt>
                <c:pt idx="73">
                  <c:v>12.149592137592137</c:v>
                </c:pt>
                <c:pt idx="74">
                  <c:v>13.111611793611793</c:v>
                </c:pt>
                <c:pt idx="75">
                  <c:v>14.108982800982799</c:v>
                </c:pt>
                <c:pt idx="76">
                  <c:v>15.149488943488942</c:v>
                </c:pt>
                <c:pt idx="77">
                  <c:v>16.234171990171991</c:v>
                </c:pt>
                <c:pt idx="78">
                  <c:v>17.355257985257985</c:v>
                </c:pt>
                <c:pt idx="79">
                  <c:v>18.526820638820638</c:v>
                </c:pt>
                <c:pt idx="80">
                  <c:v>19.747459459459456</c:v>
                </c:pt>
                <c:pt idx="81">
                  <c:v>21.002230958230957</c:v>
                </c:pt>
                <c:pt idx="82">
                  <c:v>21.085734643734643</c:v>
                </c:pt>
                <c:pt idx="83">
                  <c:v>19.952845208845211</c:v>
                </c:pt>
                <c:pt idx="84">
                  <c:v>18.847090909090909</c:v>
                </c:pt>
                <c:pt idx="85">
                  <c:v>17.752039312039312</c:v>
                </c:pt>
                <c:pt idx="86">
                  <c:v>16.683498771498773</c:v>
                </c:pt>
                <c:pt idx="87">
                  <c:v>15.655798525798524</c:v>
                </c:pt>
                <c:pt idx="88">
                  <c:v>14.64891891891892</c:v>
                </c:pt>
                <c:pt idx="89">
                  <c:v>13.674063882063884</c:v>
                </c:pt>
                <c:pt idx="90">
                  <c:v>12.734525798525798</c:v>
                </c:pt>
                <c:pt idx="91">
                  <c:v>11.826560196560196</c:v>
                </c:pt>
                <c:pt idx="92">
                  <c:v>10.955199017199018</c:v>
                </c:pt>
                <c:pt idx="93">
                  <c:v>10.114078624078624</c:v>
                </c:pt>
                <c:pt idx="94">
                  <c:v>9.3048108108108121</c:v>
                </c:pt>
                <c:pt idx="95">
                  <c:v>8.5264029484029482</c:v>
                </c:pt>
                <c:pt idx="96">
                  <c:v>7.7800589680589676</c:v>
                </c:pt>
                <c:pt idx="97">
                  <c:v>7.0672579852579851</c:v>
                </c:pt>
                <c:pt idx="98">
                  <c:v>6.3912874692874695</c:v>
                </c:pt>
                <c:pt idx="99">
                  <c:v>5.7506732186732181</c:v>
                </c:pt>
                <c:pt idx="100">
                  <c:v>5.1487076167076165</c:v>
                </c:pt>
                <c:pt idx="101">
                  <c:v>4.573352825552826</c:v>
                </c:pt>
                <c:pt idx="102">
                  <c:v>4.061651597051597</c:v>
                </c:pt>
                <c:pt idx="103">
                  <c:v>3.5923346437346435</c:v>
                </c:pt>
                <c:pt idx="104">
                  <c:v>3.167250614250614</c:v>
                </c:pt>
                <c:pt idx="105">
                  <c:v>2.7852825552825555</c:v>
                </c:pt>
                <c:pt idx="106">
                  <c:v>2.4446378378378375</c:v>
                </c:pt>
                <c:pt idx="107">
                  <c:v>2.1409901719901718</c:v>
                </c:pt>
                <c:pt idx="108">
                  <c:v>1.8715788697788696</c:v>
                </c:pt>
                <c:pt idx="109">
                  <c:v>1.6312471744471744</c:v>
                </c:pt>
                <c:pt idx="110">
                  <c:v>1.4162742014742014</c:v>
                </c:pt>
                <c:pt idx="111">
                  <c:v>1.2234579852579854</c:v>
                </c:pt>
                <c:pt idx="112">
                  <c:v>1.0499577395577395</c:v>
                </c:pt>
                <c:pt idx="113">
                  <c:v>0.89346879606879592</c:v>
                </c:pt>
                <c:pt idx="114">
                  <c:v>0.75211646191646186</c:v>
                </c:pt>
                <c:pt idx="115">
                  <c:v>0.62395429975429972</c:v>
                </c:pt>
                <c:pt idx="116">
                  <c:v>0.50836363636363635</c:v>
                </c:pt>
                <c:pt idx="117">
                  <c:v>0.40142108108108099</c:v>
                </c:pt>
                <c:pt idx="118">
                  <c:v>0.30700471744471741</c:v>
                </c:pt>
                <c:pt idx="119">
                  <c:v>0.22110471744471746</c:v>
                </c:pt>
                <c:pt idx="120">
                  <c:v>0.1423654054054054</c:v>
                </c:pt>
                <c:pt idx="121">
                  <c:v>6.9403931203931207E-2</c:v>
                </c:pt>
                <c:pt idx="122">
                  <c:v>3.279115479115479E-4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Br zno Dark'!$N$10:$N$11</c:f>
              <c:numCache>
                <c:formatCode>0.00</c:formatCode>
                <c:ptCount val="2"/>
                <c:pt idx="0">
                  <c:v>2.1449631449631706E-4</c:v>
                </c:pt>
                <c:pt idx="1">
                  <c:v>2.1449631449631706E-4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Br zno Dark'!$O$10:$O$11</c:f>
              <c:numCache>
                <c:formatCode>0.00</c:formatCode>
                <c:ptCount val="2"/>
                <c:pt idx="0">
                  <c:v>1.7975429975429806E-4</c:v>
                </c:pt>
                <c:pt idx="1">
                  <c:v>1.7975429975429806E-4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Br zno Dark'!$P$10:$P$11</c:f>
              <c:numCache>
                <c:formatCode>0.00</c:formatCode>
                <c:ptCount val="2"/>
                <c:pt idx="0">
                  <c:v>3.2791154791154644E-4</c:v>
                </c:pt>
                <c:pt idx="1">
                  <c:v>3.2791154791154644E-4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Dark'!$M$13:$M$14</c:f>
              <c:numCache>
                <c:formatCode>General</c:formatCode>
                <c:ptCount val="2"/>
                <c:pt idx="0" formatCode="0.00">
                  <c:v>-1.1335957110539426E-4</c:v>
                </c:pt>
                <c:pt idx="1">
                  <c:v>-1.1335957110539426E-4</c:v>
                </c:pt>
              </c:numCache>
            </c:numRef>
          </c:xVal>
          <c:yVal>
            <c:numRef>
              <c:f>'pbscds 0_2 Br zno Dark'!$N$13:$N$14</c:f>
              <c:numCache>
                <c:formatCode>0.00</c:formatCode>
                <c:ptCount val="2"/>
                <c:pt idx="0">
                  <c:v>1.198361998361987E-5</c:v>
                </c:pt>
                <c:pt idx="1">
                  <c:v>-1.198361998361987E-5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Br zno Dark'!$N$15:$N$16</c:f>
              <c:numCache>
                <c:formatCode>0.00</c:formatCode>
                <c:ptCount val="2"/>
                <c:pt idx="0">
                  <c:v>1.198361998361987E-5</c:v>
                </c:pt>
                <c:pt idx="1">
                  <c:v>-1.198361998361987E-5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0_2 Br zno Dark'!$N$18:$N$20</c:f>
              <c:numCache>
                <c:formatCode>General</c:formatCode>
                <c:ptCount val="3"/>
                <c:pt idx="0">
                  <c:v>1.7975429975429976E-4</c:v>
                </c:pt>
                <c:pt idx="1">
                  <c:v>1.7975429975429976E-4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0_2 Br zno Dark'!$N$22:$N$24</c:f>
              <c:numCache>
                <c:formatCode>General</c:formatCode>
                <c:ptCount val="3"/>
                <c:pt idx="0">
                  <c:v>0.1423654054054054</c:v>
                </c:pt>
                <c:pt idx="1">
                  <c:v>0.1423654054054054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451152"/>
        <c:axId val="385455464"/>
      </c:scatterChart>
      <c:valAx>
        <c:axId val="385451152"/>
        <c:scaling>
          <c:orientation val="minMax"/>
          <c:max val="-1.2999999999999999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5464"/>
        <c:crossesAt val="0"/>
        <c:crossBetween val="midCat"/>
      </c:valAx>
      <c:valAx>
        <c:axId val="385455464"/>
        <c:scaling>
          <c:orientation val="minMax"/>
          <c:max val="-1.8E-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545115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0_2 Br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0_2 Br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Br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Br zno Dark'!$K$10:$K$410</c:f>
              <c:numCache>
                <c:formatCode>General</c:formatCode>
                <c:ptCount val="401"/>
                <c:pt idx="0">
                  <c:v>2.1449631449631449E-4</c:v>
                </c:pt>
                <c:pt idx="1">
                  <c:v>-4.416992628992629E-2</c:v>
                </c:pt>
                <c:pt idx="2">
                  <c:v>-8.7662309582309583E-2</c:v>
                </c:pt>
                <c:pt idx="3">
                  <c:v>-0.13150068796068795</c:v>
                </c:pt>
                <c:pt idx="4">
                  <c:v>-0.17587085995085996</c:v>
                </c:pt>
                <c:pt idx="5">
                  <c:v>-0.22101793611793613</c:v>
                </c:pt>
                <c:pt idx="6">
                  <c:v>-0.26693513513513512</c:v>
                </c:pt>
                <c:pt idx="7">
                  <c:v>-0.31339292383292383</c:v>
                </c:pt>
                <c:pt idx="8">
                  <c:v>-0.36050933660933659</c:v>
                </c:pt>
                <c:pt idx="9">
                  <c:v>-0.40814835380835374</c:v>
                </c:pt>
                <c:pt idx="10">
                  <c:v>-0.4566144471744471</c:v>
                </c:pt>
                <c:pt idx="11">
                  <c:v>-0.50546388206388204</c:v>
                </c:pt>
                <c:pt idx="12">
                  <c:v>-0.54999901719901723</c:v>
                </c:pt>
                <c:pt idx="13">
                  <c:v>-0.60061031941031939</c:v>
                </c:pt>
                <c:pt idx="14">
                  <c:v>-0.6531945945945945</c:v>
                </c:pt>
                <c:pt idx="15">
                  <c:v>-0.70533660933660935</c:v>
                </c:pt>
                <c:pt idx="16">
                  <c:v>-0.76045454545454549</c:v>
                </c:pt>
                <c:pt idx="17">
                  <c:v>-0.81629778869778868</c:v>
                </c:pt>
                <c:pt idx="18">
                  <c:v>-0.87539803439803443</c:v>
                </c:pt>
                <c:pt idx="19">
                  <c:v>-0.93650810810810803</c:v>
                </c:pt>
                <c:pt idx="20">
                  <c:v>-0.9985567567567567</c:v>
                </c:pt>
                <c:pt idx="21">
                  <c:v>-0.9963557739557739</c:v>
                </c:pt>
                <c:pt idx="22">
                  <c:v>-0.92750909090909106</c:v>
                </c:pt>
                <c:pt idx="23">
                  <c:v>-0.85865159705159699</c:v>
                </c:pt>
                <c:pt idx="24">
                  <c:v>-0.79520786240786256</c:v>
                </c:pt>
                <c:pt idx="25">
                  <c:v>-0.73404668304668297</c:v>
                </c:pt>
                <c:pt idx="26">
                  <c:v>-0.67522309582309581</c:v>
                </c:pt>
                <c:pt idx="27">
                  <c:v>-0.61838280098280096</c:v>
                </c:pt>
                <c:pt idx="28">
                  <c:v>-0.56431793611793613</c:v>
                </c:pt>
                <c:pt idx="29">
                  <c:v>-0.51205208845208838</c:v>
                </c:pt>
                <c:pt idx="30">
                  <c:v>-0.46317901719901716</c:v>
                </c:pt>
                <c:pt idx="31">
                  <c:v>-0.41426029484029475</c:v>
                </c:pt>
                <c:pt idx="32">
                  <c:v>-0.36786963144963142</c:v>
                </c:pt>
                <c:pt idx="33">
                  <c:v>-0.32316894348894348</c:v>
                </c:pt>
                <c:pt idx="34">
                  <c:v>-0.27975312039312039</c:v>
                </c:pt>
                <c:pt idx="35">
                  <c:v>-0.23753159705159707</c:v>
                </c:pt>
                <c:pt idx="36">
                  <c:v>-0.19644466830466834</c:v>
                </c:pt>
                <c:pt idx="37">
                  <c:v>-0.15642589680589677</c:v>
                </c:pt>
                <c:pt idx="38">
                  <c:v>-0.11696555282555283</c:v>
                </c:pt>
                <c:pt idx="39">
                  <c:v>-7.8036265356265358E-2</c:v>
                </c:pt>
                <c:pt idx="40">
                  <c:v>-3.9462751842751845E-2</c:v>
                </c:pt>
                <c:pt idx="41">
                  <c:v>1.7975429975429976E-4</c:v>
                </c:pt>
                <c:pt idx="42">
                  <c:v>4.1331597051597058E-2</c:v>
                </c:pt>
                <c:pt idx="43">
                  <c:v>8.5564226044226033E-2</c:v>
                </c:pt>
                <c:pt idx="44">
                  <c:v>0.13302049140049138</c:v>
                </c:pt>
                <c:pt idx="45">
                  <c:v>0.1851264864864865</c:v>
                </c:pt>
                <c:pt idx="46">
                  <c:v>0.24300078624078622</c:v>
                </c:pt>
                <c:pt idx="47">
                  <c:v>0.3082025552825553</c:v>
                </c:pt>
                <c:pt idx="48">
                  <c:v>0.38173538083538083</c:v>
                </c:pt>
                <c:pt idx="49">
                  <c:v>0.46531272727272732</c:v>
                </c:pt>
                <c:pt idx="50">
                  <c:v>0.57319459459459465</c:v>
                </c:pt>
                <c:pt idx="51">
                  <c:v>0.68217493857493861</c:v>
                </c:pt>
                <c:pt idx="52">
                  <c:v>0.80594201474201466</c:v>
                </c:pt>
                <c:pt idx="53">
                  <c:v>0.94893022113022119</c:v>
                </c:pt>
                <c:pt idx="54">
                  <c:v>1.1148058968058967</c:v>
                </c:pt>
                <c:pt idx="55">
                  <c:v>1.3080702702702702</c:v>
                </c:pt>
                <c:pt idx="56">
                  <c:v>1.535455036855037</c:v>
                </c:pt>
                <c:pt idx="57">
                  <c:v>1.8013297297297299</c:v>
                </c:pt>
                <c:pt idx="58">
                  <c:v>2.1129970515970515</c:v>
                </c:pt>
                <c:pt idx="59">
                  <c:v>2.4726167076167074</c:v>
                </c:pt>
                <c:pt idx="60">
                  <c:v>2.8835631449631451</c:v>
                </c:pt>
                <c:pt idx="61">
                  <c:v>3.3464584766584768</c:v>
                </c:pt>
                <c:pt idx="62">
                  <c:v>3.8618176904176904</c:v>
                </c:pt>
                <c:pt idx="63">
                  <c:v>4.4260879606879611</c:v>
                </c:pt>
                <c:pt idx="64">
                  <c:v>5.0356068796068794</c:v>
                </c:pt>
                <c:pt idx="65">
                  <c:v>5.7396756756756755</c:v>
                </c:pt>
                <c:pt idx="66">
                  <c:v>6.4185601965601968</c:v>
                </c:pt>
                <c:pt idx="67">
                  <c:v>7.1346142506142503</c:v>
                </c:pt>
                <c:pt idx="68">
                  <c:v>7.8887321867321871</c:v>
                </c:pt>
                <c:pt idx="69">
                  <c:v>8.6741081081081095</c:v>
                </c:pt>
                <c:pt idx="70">
                  <c:v>9.49602457002457</c:v>
                </c:pt>
                <c:pt idx="71">
                  <c:v>10.346972972972972</c:v>
                </c:pt>
                <c:pt idx="72">
                  <c:v>11.228117936117936</c:v>
                </c:pt>
                <c:pt idx="73">
                  <c:v>12.149592137592137</c:v>
                </c:pt>
                <c:pt idx="74">
                  <c:v>13.111611793611793</c:v>
                </c:pt>
                <c:pt idx="75">
                  <c:v>14.108982800982799</c:v>
                </c:pt>
                <c:pt idx="76">
                  <c:v>15.149488943488942</c:v>
                </c:pt>
                <c:pt idx="77">
                  <c:v>16.234171990171991</c:v>
                </c:pt>
                <c:pt idx="78">
                  <c:v>17.355257985257985</c:v>
                </c:pt>
                <c:pt idx="79">
                  <c:v>18.526820638820638</c:v>
                </c:pt>
                <c:pt idx="80">
                  <c:v>19.747459459459456</c:v>
                </c:pt>
                <c:pt idx="81">
                  <c:v>21.002230958230957</c:v>
                </c:pt>
                <c:pt idx="82">
                  <c:v>21.085734643734643</c:v>
                </c:pt>
                <c:pt idx="83">
                  <c:v>19.952845208845211</c:v>
                </c:pt>
                <c:pt idx="84">
                  <c:v>18.847090909090909</c:v>
                </c:pt>
                <c:pt idx="85">
                  <c:v>17.752039312039312</c:v>
                </c:pt>
                <c:pt idx="86">
                  <c:v>16.683498771498773</c:v>
                </c:pt>
                <c:pt idx="87">
                  <c:v>15.655798525798524</c:v>
                </c:pt>
                <c:pt idx="88">
                  <c:v>14.64891891891892</c:v>
                </c:pt>
                <c:pt idx="89">
                  <c:v>13.674063882063884</c:v>
                </c:pt>
                <c:pt idx="90">
                  <c:v>12.734525798525798</c:v>
                </c:pt>
                <c:pt idx="91">
                  <c:v>11.826560196560196</c:v>
                </c:pt>
                <c:pt idx="92">
                  <c:v>10.955199017199018</c:v>
                </c:pt>
                <c:pt idx="93">
                  <c:v>10.114078624078624</c:v>
                </c:pt>
                <c:pt idx="94">
                  <c:v>9.3048108108108121</c:v>
                </c:pt>
                <c:pt idx="95">
                  <c:v>8.5264029484029482</c:v>
                </c:pt>
                <c:pt idx="96">
                  <c:v>7.7800589680589676</c:v>
                </c:pt>
                <c:pt idx="97">
                  <c:v>7.0672579852579851</c:v>
                </c:pt>
                <c:pt idx="98">
                  <c:v>6.3912874692874695</c:v>
                </c:pt>
                <c:pt idx="99">
                  <c:v>5.7506732186732181</c:v>
                </c:pt>
                <c:pt idx="100">
                  <c:v>5.1487076167076165</c:v>
                </c:pt>
                <c:pt idx="101">
                  <c:v>4.573352825552826</c:v>
                </c:pt>
                <c:pt idx="102">
                  <c:v>4.061651597051597</c:v>
                </c:pt>
                <c:pt idx="103">
                  <c:v>3.5923346437346435</c:v>
                </c:pt>
                <c:pt idx="104">
                  <c:v>3.167250614250614</c:v>
                </c:pt>
                <c:pt idx="105">
                  <c:v>2.7852825552825555</c:v>
                </c:pt>
                <c:pt idx="106">
                  <c:v>2.4446378378378375</c:v>
                </c:pt>
                <c:pt idx="107">
                  <c:v>2.1409901719901718</c:v>
                </c:pt>
                <c:pt idx="108">
                  <c:v>1.8715788697788696</c:v>
                </c:pt>
                <c:pt idx="109">
                  <c:v>1.6312471744471744</c:v>
                </c:pt>
                <c:pt idx="110">
                  <c:v>1.4162742014742014</c:v>
                </c:pt>
                <c:pt idx="111">
                  <c:v>1.2234579852579854</c:v>
                </c:pt>
                <c:pt idx="112">
                  <c:v>1.0499577395577395</c:v>
                </c:pt>
                <c:pt idx="113">
                  <c:v>0.89346879606879592</c:v>
                </c:pt>
                <c:pt idx="114">
                  <c:v>0.75211646191646186</c:v>
                </c:pt>
                <c:pt idx="115">
                  <c:v>0.62395429975429972</c:v>
                </c:pt>
                <c:pt idx="116">
                  <c:v>0.50836363636363635</c:v>
                </c:pt>
                <c:pt idx="117">
                  <c:v>0.40142108108108099</c:v>
                </c:pt>
                <c:pt idx="118">
                  <c:v>0.30700471744471741</c:v>
                </c:pt>
                <c:pt idx="119">
                  <c:v>0.22110471744471746</c:v>
                </c:pt>
                <c:pt idx="120">
                  <c:v>0.1423654054054054</c:v>
                </c:pt>
                <c:pt idx="121">
                  <c:v>6.9403931203931207E-2</c:v>
                </c:pt>
                <c:pt idx="122">
                  <c:v>3.279115479115479E-4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992600"/>
        <c:axId val="387989072"/>
      </c:scatterChart>
      <c:valAx>
        <c:axId val="387992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89072"/>
        <c:crossesAt val="0"/>
        <c:crossBetween val="midCat"/>
      </c:valAx>
      <c:valAx>
        <c:axId val="3879890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9260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0_2 Br zno again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0_2 Br zno again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Br zno again'!$K$10:$K$410</c:f>
              <c:numCache>
                <c:formatCode>General</c:formatCode>
                <c:ptCount val="401"/>
                <c:pt idx="0">
                  <c:v>-33.516648648648648</c:v>
                </c:pt>
                <c:pt idx="1">
                  <c:v>-34.673793611793613</c:v>
                </c:pt>
                <c:pt idx="2">
                  <c:v>-35.713444717444716</c:v>
                </c:pt>
                <c:pt idx="3">
                  <c:v>-36.833007371007376</c:v>
                </c:pt>
                <c:pt idx="4">
                  <c:v>-37.902014742014742</c:v>
                </c:pt>
                <c:pt idx="5">
                  <c:v>-38.914574938574937</c:v>
                </c:pt>
                <c:pt idx="6">
                  <c:v>-39.852987714987712</c:v>
                </c:pt>
                <c:pt idx="7">
                  <c:v>-40.957626535626531</c:v>
                </c:pt>
                <c:pt idx="8">
                  <c:v>-42.270668304668305</c:v>
                </c:pt>
                <c:pt idx="9">
                  <c:v>-43.151818181818179</c:v>
                </c:pt>
                <c:pt idx="10">
                  <c:v>-44.107154791154791</c:v>
                </c:pt>
                <c:pt idx="11">
                  <c:v>-44.976963144963143</c:v>
                </c:pt>
                <c:pt idx="12">
                  <c:v>-45.980373464373464</c:v>
                </c:pt>
                <c:pt idx="13">
                  <c:v>-46.846221130221132</c:v>
                </c:pt>
                <c:pt idx="14">
                  <c:v>-47.79495823095823</c:v>
                </c:pt>
                <c:pt idx="15">
                  <c:v>-48.738471744471738</c:v>
                </c:pt>
                <c:pt idx="16">
                  <c:v>-49.543882063882066</c:v>
                </c:pt>
                <c:pt idx="17">
                  <c:v>-50.392334152334143</c:v>
                </c:pt>
                <c:pt idx="18">
                  <c:v>-51.170024570024566</c:v>
                </c:pt>
                <c:pt idx="19">
                  <c:v>-52.200098280098274</c:v>
                </c:pt>
                <c:pt idx="20">
                  <c:v>-53.012334152334148</c:v>
                </c:pt>
                <c:pt idx="21">
                  <c:v>-53.022751842751845</c:v>
                </c:pt>
                <c:pt idx="22">
                  <c:v>-52.277248157248152</c:v>
                </c:pt>
                <c:pt idx="23">
                  <c:v>-51.322899262899263</c:v>
                </c:pt>
                <c:pt idx="24">
                  <c:v>-50.476756756756764</c:v>
                </c:pt>
                <c:pt idx="25">
                  <c:v>-49.692186732186734</c:v>
                </c:pt>
                <c:pt idx="26">
                  <c:v>-48.805616707616714</c:v>
                </c:pt>
                <c:pt idx="27">
                  <c:v>-47.855656019656024</c:v>
                </c:pt>
                <c:pt idx="28">
                  <c:v>-46.874039312039308</c:v>
                </c:pt>
                <c:pt idx="29">
                  <c:v>-45.994628992628989</c:v>
                </c:pt>
                <c:pt idx="30">
                  <c:v>-45.08354791154791</c:v>
                </c:pt>
                <c:pt idx="31">
                  <c:v>-43.950535626535626</c:v>
                </c:pt>
                <c:pt idx="32">
                  <c:v>-42.986486486486491</c:v>
                </c:pt>
                <c:pt idx="33">
                  <c:v>-42.127941031941035</c:v>
                </c:pt>
                <c:pt idx="34">
                  <c:v>-41.048864864864868</c:v>
                </c:pt>
                <c:pt idx="35">
                  <c:v>-40.077700245700242</c:v>
                </c:pt>
                <c:pt idx="36">
                  <c:v>-39.046452088452085</c:v>
                </c:pt>
                <c:pt idx="37">
                  <c:v>-37.915582309582305</c:v>
                </c:pt>
                <c:pt idx="38">
                  <c:v>-36.898191646191648</c:v>
                </c:pt>
                <c:pt idx="39">
                  <c:v>-35.779341523341522</c:v>
                </c:pt>
                <c:pt idx="40">
                  <c:v>-34.682963144963146</c:v>
                </c:pt>
                <c:pt idx="41">
                  <c:v>-33.473144963144961</c:v>
                </c:pt>
                <c:pt idx="42">
                  <c:v>-32.228132678132681</c:v>
                </c:pt>
                <c:pt idx="43">
                  <c:v>-31.050771498771503</c:v>
                </c:pt>
                <c:pt idx="44">
                  <c:v>-29.783199017199017</c:v>
                </c:pt>
                <c:pt idx="45">
                  <c:v>-28.597764127764126</c:v>
                </c:pt>
                <c:pt idx="46">
                  <c:v>-27.229547911547908</c:v>
                </c:pt>
                <c:pt idx="47">
                  <c:v>-25.956737100737101</c:v>
                </c:pt>
                <c:pt idx="48">
                  <c:v>-24.599597051597051</c:v>
                </c:pt>
                <c:pt idx="49">
                  <c:v>-23.231577395577393</c:v>
                </c:pt>
                <c:pt idx="50">
                  <c:v>-21.814491400491399</c:v>
                </c:pt>
                <c:pt idx="51">
                  <c:v>-20.291434889434893</c:v>
                </c:pt>
                <c:pt idx="52">
                  <c:v>-18.76837837837838</c:v>
                </c:pt>
                <c:pt idx="53">
                  <c:v>-17.201459459459457</c:v>
                </c:pt>
                <c:pt idx="54">
                  <c:v>-15.560176904176902</c:v>
                </c:pt>
                <c:pt idx="55">
                  <c:v>-13.882574938574939</c:v>
                </c:pt>
                <c:pt idx="56">
                  <c:v>-12.135562653562653</c:v>
                </c:pt>
                <c:pt idx="57">
                  <c:v>-10.31958230958231</c:v>
                </c:pt>
                <c:pt idx="58">
                  <c:v>-8.4624422604422609</c:v>
                </c:pt>
                <c:pt idx="59">
                  <c:v>-6.5323095823095825</c:v>
                </c:pt>
                <c:pt idx="60">
                  <c:v>-4.6443243243243248</c:v>
                </c:pt>
                <c:pt idx="61">
                  <c:v>-2.6446899262899262</c:v>
                </c:pt>
                <c:pt idx="62">
                  <c:v>-0.61531891891891888</c:v>
                </c:pt>
                <c:pt idx="63">
                  <c:v>1.4322004914004913</c:v>
                </c:pt>
                <c:pt idx="64">
                  <c:v>3.4969420147420149</c:v>
                </c:pt>
                <c:pt idx="65">
                  <c:v>5.5731498771498762</c:v>
                </c:pt>
                <c:pt idx="66">
                  <c:v>7.7064275184275193</c:v>
                </c:pt>
                <c:pt idx="67">
                  <c:v>9.8640245700245703</c:v>
                </c:pt>
                <c:pt idx="68">
                  <c:v>12.060668304668303</c:v>
                </c:pt>
                <c:pt idx="69">
                  <c:v>14.289695331695331</c:v>
                </c:pt>
                <c:pt idx="70">
                  <c:v>16.561651105651109</c:v>
                </c:pt>
                <c:pt idx="71">
                  <c:v>18.877390663390663</c:v>
                </c:pt>
                <c:pt idx="72">
                  <c:v>21.243420147420149</c:v>
                </c:pt>
                <c:pt idx="73">
                  <c:v>23.656368550368548</c:v>
                </c:pt>
                <c:pt idx="74">
                  <c:v>26.106771498771497</c:v>
                </c:pt>
                <c:pt idx="75">
                  <c:v>28.621660933660937</c:v>
                </c:pt>
                <c:pt idx="76">
                  <c:v>31.172324324324325</c:v>
                </c:pt>
                <c:pt idx="77">
                  <c:v>33.775710073710073</c:v>
                </c:pt>
                <c:pt idx="78">
                  <c:v>36.432550368550366</c:v>
                </c:pt>
                <c:pt idx="79">
                  <c:v>39.12800982800983</c:v>
                </c:pt>
                <c:pt idx="80">
                  <c:v>41.877842751842756</c:v>
                </c:pt>
                <c:pt idx="81">
                  <c:v>44.674943488943491</c:v>
                </c:pt>
                <c:pt idx="82">
                  <c:v>44.807577395577397</c:v>
                </c:pt>
                <c:pt idx="83">
                  <c:v>42.223906633906637</c:v>
                </c:pt>
                <c:pt idx="84">
                  <c:v>39.696727272727273</c:v>
                </c:pt>
                <c:pt idx="85">
                  <c:v>37.124108108108111</c:v>
                </c:pt>
                <c:pt idx="86">
                  <c:v>34.551223587223589</c:v>
                </c:pt>
                <c:pt idx="87">
                  <c:v>31.972265356265357</c:v>
                </c:pt>
                <c:pt idx="88">
                  <c:v>29.424756756756754</c:v>
                </c:pt>
                <c:pt idx="89">
                  <c:v>26.867159705159708</c:v>
                </c:pt>
                <c:pt idx="90">
                  <c:v>24.353980343980346</c:v>
                </c:pt>
                <c:pt idx="91">
                  <c:v>21.881415233415233</c:v>
                </c:pt>
                <c:pt idx="92">
                  <c:v>19.430299754299753</c:v>
                </c:pt>
                <c:pt idx="93">
                  <c:v>16.99590171990172</c:v>
                </c:pt>
                <c:pt idx="94">
                  <c:v>14.590663390663391</c:v>
                </c:pt>
                <c:pt idx="95">
                  <c:v>12.218614250614252</c:v>
                </c:pt>
                <c:pt idx="96">
                  <c:v>9.8693169533169538</c:v>
                </c:pt>
                <c:pt idx="97">
                  <c:v>7.5528402948402942</c:v>
                </c:pt>
                <c:pt idx="98">
                  <c:v>5.2677788697788692</c:v>
                </c:pt>
                <c:pt idx="99">
                  <c:v>3.0136452088452086</c:v>
                </c:pt>
                <c:pt idx="100">
                  <c:v>0.80117592137592142</c:v>
                </c:pt>
                <c:pt idx="101">
                  <c:v>-1.3861277641277643</c:v>
                </c:pt>
                <c:pt idx="102">
                  <c:v>-3.5064687960687961</c:v>
                </c:pt>
                <c:pt idx="103">
                  <c:v>-5.5620589680589676</c:v>
                </c:pt>
                <c:pt idx="104">
                  <c:v>-7.5988255528255531</c:v>
                </c:pt>
                <c:pt idx="105">
                  <c:v>-9.5531990171990167</c:v>
                </c:pt>
                <c:pt idx="106">
                  <c:v>-11.410751842751843</c:v>
                </c:pt>
                <c:pt idx="107">
                  <c:v>-13.204152334152335</c:v>
                </c:pt>
                <c:pt idx="108">
                  <c:v>-14.960368550368552</c:v>
                </c:pt>
                <c:pt idx="109">
                  <c:v>-16.604014742014744</c:v>
                </c:pt>
                <c:pt idx="110">
                  <c:v>-18.228555282555281</c:v>
                </c:pt>
                <c:pt idx="111">
                  <c:v>-19.798574938574937</c:v>
                </c:pt>
                <c:pt idx="112">
                  <c:v>-21.306727272727276</c:v>
                </c:pt>
                <c:pt idx="113">
                  <c:v>-22.745886977886979</c:v>
                </c:pt>
                <c:pt idx="114">
                  <c:v>-24.1834398034398</c:v>
                </c:pt>
                <c:pt idx="115">
                  <c:v>-25.555046683046683</c:v>
                </c:pt>
                <c:pt idx="116">
                  <c:v>-26.861872235872234</c:v>
                </c:pt>
                <c:pt idx="117">
                  <c:v>-28.189380835380838</c:v>
                </c:pt>
                <c:pt idx="118">
                  <c:v>-29.416511056511055</c:v>
                </c:pt>
                <c:pt idx="119">
                  <c:v>-30.682540540540536</c:v>
                </c:pt>
                <c:pt idx="120">
                  <c:v>-31.912098280098277</c:v>
                </c:pt>
                <c:pt idx="121">
                  <c:v>-33.087503685503684</c:v>
                </c:pt>
                <c:pt idx="122">
                  <c:v>-34.298943488943486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again'!$M$10:$M$11</c:f>
              <c:numCache>
                <c:formatCode>0.00E+00</c:formatCode>
                <c:ptCount val="2"/>
                <c:pt idx="0">
                  <c:v>2.7042144098070552E-2</c:v>
                </c:pt>
                <c:pt idx="1">
                  <c:v>-2.7042144098070552E-2</c:v>
                </c:pt>
              </c:numCache>
            </c:numRef>
          </c:xVal>
          <c:yVal>
            <c:numRef>
              <c:f>'pbscds 0_2 Br zno again'!$N$10:$N$11</c:f>
              <c:numCache>
                <c:formatCode>0.00</c:formatCode>
                <c:ptCount val="2"/>
                <c:pt idx="0">
                  <c:v>-33.516648648648648</c:v>
                </c:pt>
                <c:pt idx="1">
                  <c:v>-33.516648648648648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again'!$M$10:$M$11</c:f>
              <c:numCache>
                <c:formatCode>0.00E+00</c:formatCode>
                <c:ptCount val="2"/>
                <c:pt idx="0">
                  <c:v>2.7042144098070552E-2</c:v>
                </c:pt>
                <c:pt idx="1">
                  <c:v>-2.7042144098070552E-2</c:v>
                </c:pt>
              </c:numCache>
            </c:numRef>
          </c:xVal>
          <c:yVal>
            <c:numRef>
              <c:f>'pbscds 0_2 Br zno again'!$O$10:$O$11</c:f>
              <c:numCache>
                <c:formatCode>0.00</c:formatCode>
                <c:ptCount val="2"/>
                <c:pt idx="0">
                  <c:v>-33.473144963144961</c:v>
                </c:pt>
                <c:pt idx="1">
                  <c:v>-33.473144963144961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again'!$M$10:$M$11</c:f>
              <c:numCache>
                <c:formatCode>0.00E+00</c:formatCode>
                <c:ptCount val="2"/>
                <c:pt idx="0">
                  <c:v>2.7042144098070552E-2</c:v>
                </c:pt>
                <c:pt idx="1">
                  <c:v>-2.7042144098070552E-2</c:v>
                </c:pt>
              </c:numCache>
            </c:numRef>
          </c:xVal>
          <c:yVal>
            <c:numRef>
              <c:f>'pbscds 0_2 Br zno again'!$P$10:$P$11</c:f>
              <c:numCache>
                <c:formatCode>0.00</c:formatCode>
                <c:ptCount val="2"/>
                <c:pt idx="0">
                  <c:v>-34.298943488943479</c:v>
                </c:pt>
                <c:pt idx="1">
                  <c:v>-34.298943488943479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again'!$M$13:$M$14</c:f>
              <c:numCache>
                <c:formatCode>General</c:formatCode>
                <c:ptCount val="2"/>
                <c:pt idx="0" formatCode="0.00">
                  <c:v>0.53251298028992722</c:v>
                </c:pt>
                <c:pt idx="1">
                  <c:v>0.53251298028992722</c:v>
                </c:pt>
              </c:numCache>
            </c:numRef>
          </c:xVal>
          <c:yVal>
            <c:numRef>
              <c:f>'pbscds 0_2 Br zno again'!$N$13:$N$14</c:f>
              <c:numCache>
                <c:formatCode>0.00</c:formatCode>
                <c:ptCount val="2"/>
                <c:pt idx="0">
                  <c:v>-2.2865962325962319</c:v>
                </c:pt>
                <c:pt idx="1">
                  <c:v>2.2865962325962319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again'!$M$15:$M$16</c:f>
              <c:numCache>
                <c:formatCode>General</c:formatCode>
                <c:ptCount val="2"/>
                <c:pt idx="0" formatCode="0.00">
                  <c:v>0.54084288196141106</c:v>
                </c:pt>
                <c:pt idx="1">
                  <c:v>0.54084288196141106</c:v>
                </c:pt>
              </c:numCache>
            </c:numRef>
          </c:xVal>
          <c:yVal>
            <c:numRef>
              <c:f>'pbscds 0_2 Br zno again'!$N$15:$N$16</c:f>
              <c:numCache>
                <c:formatCode>0.00</c:formatCode>
                <c:ptCount val="2"/>
                <c:pt idx="0">
                  <c:v>-2.2865962325962319</c:v>
                </c:pt>
                <c:pt idx="1">
                  <c:v>2.2865962325962319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0.27500000000000002</c:v>
                </c:pt>
                <c:pt idx="2">
                  <c:v>0.27500000000000002</c:v>
                </c:pt>
              </c:numCache>
            </c:numRef>
          </c:xVal>
          <c:yVal>
            <c:numRef>
              <c:f>'pbscds 0_2 Br zno again'!$N$18:$N$20</c:f>
              <c:numCache>
                <c:formatCode>General</c:formatCode>
                <c:ptCount val="3"/>
                <c:pt idx="0">
                  <c:v>-18.76837837837838</c:v>
                </c:pt>
                <c:pt idx="1">
                  <c:v>-18.76837837837838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 0_2 Br zno again'!$N$22:$N$24</c:f>
              <c:numCache>
                <c:formatCode>General</c:formatCode>
                <c:ptCount val="3"/>
                <c:pt idx="0">
                  <c:v>-18.228555282555281</c:v>
                </c:pt>
                <c:pt idx="1">
                  <c:v>-18.228555282555281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992208"/>
        <c:axId val="387994952"/>
      </c:scatterChart>
      <c:valAx>
        <c:axId val="387992208"/>
        <c:scaling>
          <c:orientation val="minMax"/>
          <c:max val="0.59499999999999997"/>
          <c:min val="-5.41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94952"/>
        <c:crossesAt val="0"/>
        <c:crossBetween val="midCat"/>
      </c:valAx>
      <c:valAx>
        <c:axId val="387994952"/>
        <c:scaling>
          <c:orientation val="minMax"/>
          <c:max val="3.43"/>
          <c:min val="-37.799999999999997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9220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0_2 Br zno again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0_2 Br zno again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Br zno again'!$K$10:$K$410</c:f>
              <c:numCache>
                <c:formatCode>General</c:formatCode>
                <c:ptCount val="401"/>
                <c:pt idx="0">
                  <c:v>-33.516648648648648</c:v>
                </c:pt>
                <c:pt idx="1">
                  <c:v>-34.673793611793613</c:v>
                </c:pt>
                <c:pt idx="2">
                  <c:v>-35.713444717444716</c:v>
                </c:pt>
                <c:pt idx="3">
                  <c:v>-36.833007371007376</c:v>
                </c:pt>
                <c:pt idx="4">
                  <c:v>-37.902014742014742</c:v>
                </c:pt>
                <c:pt idx="5">
                  <c:v>-38.914574938574937</c:v>
                </c:pt>
                <c:pt idx="6">
                  <c:v>-39.852987714987712</c:v>
                </c:pt>
                <c:pt idx="7">
                  <c:v>-40.957626535626531</c:v>
                </c:pt>
                <c:pt idx="8">
                  <c:v>-42.270668304668305</c:v>
                </c:pt>
                <c:pt idx="9">
                  <c:v>-43.151818181818179</c:v>
                </c:pt>
                <c:pt idx="10">
                  <c:v>-44.107154791154791</c:v>
                </c:pt>
                <c:pt idx="11">
                  <c:v>-44.976963144963143</c:v>
                </c:pt>
                <c:pt idx="12">
                  <c:v>-45.980373464373464</c:v>
                </c:pt>
                <c:pt idx="13">
                  <c:v>-46.846221130221132</c:v>
                </c:pt>
                <c:pt idx="14">
                  <c:v>-47.79495823095823</c:v>
                </c:pt>
                <c:pt idx="15">
                  <c:v>-48.738471744471738</c:v>
                </c:pt>
                <c:pt idx="16">
                  <c:v>-49.543882063882066</c:v>
                </c:pt>
                <c:pt idx="17">
                  <c:v>-50.392334152334143</c:v>
                </c:pt>
                <c:pt idx="18">
                  <c:v>-51.170024570024566</c:v>
                </c:pt>
                <c:pt idx="19">
                  <c:v>-52.200098280098274</c:v>
                </c:pt>
                <c:pt idx="20">
                  <c:v>-53.012334152334148</c:v>
                </c:pt>
                <c:pt idx="21">
                  <c:v>-53.022751842751845</c:v>
                </c:pt>
                <c:pt idx="22">
                  <c:v>-52.277248157248152</c:v>
                </c:pt>
                <c:pt idx="23">
                  <c:v>-51.322899262899263</c:v>
                </c:pt>
                <c:pt idx="24">
                  <c:v>-50.476756756756764</c:v>
                </c:pt>
                <c:pt idx="25">
                  <c:v>-49.692186732186734</c:v>
                </c:pt>
                <c:pt idx="26">
                  <c:v>-48.805616707616714</c:v>
                </c:pt>
                <c:pt idx="27">
                  <c:v>-47.855656019656024</c:v>
                </c:pt>
                <c:pt idx="28">
                  <c:v>-46.874039312039308</c:v>
                </c:pt>
                <c:pt idx="29">
                  <c:v>-45.994628992628989</c:v>
                </c:pt>
                <c:pt idx="30">
                  <c:v>-45.08354791154791</c:v>
                </c:pt>
                <c:pt idx="31">
                  <c:v>-43.950535626535626</c:v>
                </c:pt>
                <c:pt idx="32">
                  <c:v>-42.986486486486491</c:v>
                </c:pt>
                <c:pt idx="33">
                  <c:v>-42.127941031941035</c:v>
                </c:pt>
                <c:pt idx="34">
                  <c:v>-41.048864864864868</c:v>
                </c:pt>
                <c:pt idx="35">
                  <c:v>-40.077700245700242</c:v>
                </c:pt>
                <c:pt idx="36">
                  <c:v>-39.046452088452085</c:v>
                </c:pt>
                <c:pt idx="37">
                  <c:v>-37.915582309582305</c:v>
                </c:pt>
                <c:pt idx="38">
                  <c:v>-36.898191646191648</c:v>
                </c:pt>
                <c:pt idx="39">
                  <c:v>-35.779341523341522</c:v>
                </c:pt>
                <c:pt idx="40">
                  <c:v>-34.682963144963146</c:v>
                </c:pt>
                <c:pt idx="41">
                  <c:v>-33.473144963144961</c:v>
                </c:pt>
                <c:pt idx="42">
                  <c:v>-32.228132678132681</c:v>
                </c:pt>
                <c:pt idx="43">
                  <c:v>-31.050771498771503</c:v>
                </c:pt>
                <c:pt idx="44">
                  <c:v>-29.783199017199017</c:v>
                </c:pt>
                <c:pt idx="45">
                  <c:v>-28.597764127764126</c:v>
                </c:pt>
                <c:pt idx="46">
                  <c:v>-27.229547911547908</c:v>
                </c:pt>
                <c:pt idx="47">
                  <c:v>-25.956737100737101</c:v>
                </c:pt>
                <c:pt idx="48">
                  <c:v>-24.599597051597051</c:v>
                </c:pt>
                <c:pt idx="49">
                  <c:v>-23.231577395577393</c:v>
                </c:pt>
                <c:pt idx="50">
                  <c:v>-21.814491400491399</c:v>
                </c:pt>
                <c:pt idx="51">
                  <c:v>-20.291434889434893</c:v>
                </c:pt>
                <c:pt idx="52">
                  <c:v>-18.76837837837838</c:v>
                </c:pt>
                <c:pt idx="53">
                  <c:v>-17.201459459459457</c:v>
                </c:pt>
                <c:pt idx="54">
                  <c:v>-15.560176904176902</c:v>
                </c:pt>
                <c:pt idx="55">
                  <c:v>-13.882574938574939</c:v>
                </c:pt>
                <c:pt idx="56">
                  <c:v>-12.135562653562653</c:v>
                </c:pt>
                <c:pt idx="57">
                  <c:v>-10.31958230958231</c:v>
                </c:pt>
                <c:pt idx="58">
                  <c:v>-8.4624422604422609</c:v>
                </c:pt>
                <c:pt idx="59">
                  <c:v>-6.5323095823095825</c:v>
                </c:pt>
                <c:pt idx="60">
                  <c:v>-4.6443243243243248</c:v>
                </c:pt>
                <c:pt idx="61">
                  <c:v>-2.6446899262899262</c:v>
                </c:pt>
                <c:pt idx="62">
                  <c:v>-0.61531891891891888</c:v>
                </c:pt>
                <c:pt idx="63">
                  <c:v>1.4322004914004913</c:v>
                </c:pt>
                <c:pt idx="64">
                  <c:v>3.4969420147420149</c:v>
                </c:pt>
                <c:pt idx="65">
                  <c:v>5.5731498771498762</c:v>
                </c:pt>
                <c:pt idx="66">
                  <c:v>7.7064275184275193</c:v>
                </c:pt>
                <c:pt idx="67">
                  <c:v>9.8640245700245703</c:v>
                </c:pt>
                <c:pt idx="68">
                  <c:v>12.060668304668303</c:v>
                </c:pt>
                <c:pt idx="69">
                  <c:v>14.289695331695331</c:v>
                </c:pt>
                <c:pt idx="70">
                  <c:v>16.561651105651109</c:v>
                </c:pt>
                <c:pt idx="71">
                  <c:v>18.877390663390663</c:v>
                </c:pt>
                <c:pt idx="72">
                  <c:v>21.243420147420149</c:v>
                </c:pt>
                <c:pt idx="73">
                  <c:v>23.656368550368548</c:v>
                </c:pt>
                <c:pt idx="74">
                  <c:v>26.106771498771497</c:v>
                </c:pt>
                <c:pt idx="75">
                  <c:v>28.621660933660937</c:v>
                </c:pt>
                <c:pt idx="76">
                  <c:v>31.172324324324325</c:v>
                </c:pt>
                <c:pt idx="77">
                  <c:v>33.775710073710073</c:v>
                </c:pt>
                <c:pt idx="78">
                  <c:v>36.432550368550366</c:v>
                </c:pt>
                <c:pt idx="79">
                  <c:v>39.12800982800983</c:v>
                </c:pt>
                <c:pt idx="80">
                  <c:v>41.877842751842756</c:v>
                </c:pt>
                <c:pt idx="81">
                  <c:v>44.674943488943491</c:v>
                </c:pt>
                <c:pt idx="82">
                  <c:v>44.807577395577397</c:v>
                </c:pt>
                <c:pt idx="83">
                  <c:v>42.223906633906637</c:v>
                </c:pt>
                <c:pt idx="84">
                  <c:v>39.696727272727273</c:v>
                </c:pt>
                <c:pt idx="85">
                  <c:v>37.124108108108111</c:v>
                </c:pt>
                <c:pt idx="86">
                  <c:v>34.551223587223589</c:v>
                </c:pt>
                <c:pt idx="87">
                  <c:v>31.972265356265357</c:v>
                </c:pt>
                <c:pt idx="88">
                  <c:v>29.424756756756754</c:v>
                </c:pt>
                <c:pt idx="89">
                  <c:v>26.867159705159708</c:v>
                </c:pt>
                <c:pt idx="90">
                  <c:v>24.353980343980346</c:v>
                </c:pt>
                <c:pt idx="91">
                  <c:v>21.881415233415233</c:v>
                </c:pt>
                <c:pt idx="92">
                  <c:v>19.430299754299753</c:v>
                </c:pt>
                <c:pt idx="93">
                  <c:v>16.99590171990172</c:v>
                </c:pt>
                <c:pt idx="94">
                  <c:v>14.590663390663391</c:v>
                </c:pt>
                <c:pt idx="95">
                  <c:v>12.218614250614252</c:v>
                </c:pt>
                <c:pt idx="96">
                  <c:v>9.8693169533169538</c:v>
                </c:pt>
                <c:pt idx="97">
                  <c:v>7.5528402948402942</c:v>
                </c:pt>
                <c:pt idx="98">
                  <c:v>5.2677788697788692</c:v>
                </c:pt>
                <c:pt idx="99">
                  <c:v>3.0136452088452086</c:v>
                </c:pt>
                <c:pt idx="100">
                  <c:v>0.80117592137592142</c:v>
                </c:pt>
                <c:pt idx="101">
                  <c:v>-1.3861277641277643</c:v>
                </c:pt>
                <c:pt idx="102">
                  <c:v>-3.5064687960687961</c:v>
                </c:pt>
                <c:pt idx="103">
                  <c:v>-5.5620589680589676</c:v>
                </c:pt>
                <c:pt idx="104">
                  <c:v>-7.5988255528255531</c:v>
                </c:pt>
                <c:pt idx="105">
                  <c:v>-9.5531990171990167</c:v>
                </c:pt>
                <c:pt idx="106">
                  <c:v>-11.410751842751843</c:v>
                </c:pt>
                <c:pt idx="107">
                  <c:v>-13.204152334152335</c:v>
                </c:pt>
                <c:pt idx="108">
                  <c:v>-14.960368550368552</c:v>
                </c:pt>
                <c:pt idx="109">
                  <c:v>-16.604014742014744</c:v>
                </c:pt>
                <c:pt idx="110">
                  <c:v>-18.228555282555281</c:v>
                </c:pt>
                <c:pt idx="111">
                  <c:v>-19.798574938574937</c:v>
                </c:pt>
                <c:pt idx="112">
                  <c:v>-21.306727272727276</c:v>
                </c:pt>
                <c:pt idx="113">
                  <c:v>-22.745886977886979</c:v>
                </c:pt>
                <c:pt idx="114">
                  <c:v>-24.1834398034398</c:v>
                </c:pt>
                <c:pt idx="115">
                  <c:v>-25.555046683046683</c:v>
                </c:pt>
                <c:pt idx="116">
                  <c:v>-26.861872235872234</c:v>
                </c:pt>
                <c:pt idx="117">
                  <c:v>-28.189380835380838</c:v>
                </c:pt>
                <c:pt idx="118">
                  <c:v>-29.416511056511055</c:v>
                </c:pt>
                <c:pt idx="119">
                  <c:v>-30.682540540540536</c:v>
                </c:pt>
                <c:pt idx="120">
                  <c:v>-31.912098280098277</c:v>
                </c:pt>
                <c:pt idx="121">
                  <c:v>-33.087503685503684</c:v>
                </c:pt>
                <c:pt idx="122">
                  <c:v>-34.298943488943486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993384"/>
        <c:axId val="387993776"/>
      </c:scatterChart>
      <c:valAx>
        <c:axId val="387993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93776"/>
        <c:crossesAt val="0"/>
        <c:crossBetween val="midCat"/>
      </c:valAx>
      <c:valAx>
        <c:axId val="38799377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93384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 edt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 edt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 edt zno'!$K$10:$K$410</c:f>
              <c:numCache>
                <c:formatCode>General</c:formatCode>
                <c:ptCount val="401"/>
                <c:pt idx="0">
                  <c:v>-1.068845208845209E-3</c:v>
                </c:pt>
                <c:pt idx="1">
                  <c:v>-1.2072727272727272E-3</c:v>
                </c:pt>
                <c:pt idx="2">
                  <c:v>-1.2895331695331697E-3</c:v>
                </c:pt>
                <c:pt idx="3">
                  <c:v>-1.3634398034398033E-3</c:v>
                </c:pt>
                <c:pt idx="4">
                  <c:v>-1.4824078624078624E-3</c:v>
                </c:pt>
                <c:pt idx="5">
                  <c:v>-1.5788697788697789E-3</c:v>
                </c:pt>
                <c:pt idx="6">
                  <c:v>-1.6253071253071252E-3</c:v>
                </c:pt>
                <c:pt idx="7">
                  <c:v>-1.7296805896805901E-3</c:v>
                </c:pt>
                <c:pt idx="8">
                  <c:v>-1.8302702702702703E-3</c:v>
                </c:pt>
                <c:pt idx="9">
                  <c:v>-1.9444717444717446E-3</c:v>
                </c:pt>
                <c:pt idx="10">
                  <c:v>-2.0751842751842754E-3</c:v>
                </c:pt>
                <c:pt idx="11">
                  <c:v>-2.2140049140049142E-3</c:v>
                </c:pt>
                <c:pt idx="12">
                  <c:v>-2.3278132678132678E-3</c:v>
                </c:pt>
                <c:pt idx="13">
                  <c:v>-2.4471744471744475E-3</c:v>
                </c:pt>
                <c:pt idx="14">
                  <c:v>-2.5640786240786243E-3</c:v>
                </c:pt>
                <c:pt idx="15">
                  <c:v>-2.7126781326781329E-3</c:v>
                </c:pt>
                <c:pt idx="16">
                  <c:v>-2.8885995085995084E-3</c:v>
                </c:pt>
                <c:pt idx="17">
                  <c:v>-3.008943488943489E-3</c:v>
                </c:pt>
                <c:pt idx="18">
                  <c:v>-3.1462899262899259E-3</c:v>
                </c:pt>
                <c:pt idx="19">
                  <c:v>-3.3123832923832924E-3</c:v>
                </c:pt>
                <c:pt idx="20">
                  <c:v>-3.4757739557739558E-3</c:v>
                </c:pt>
                <c:pt idx="21">
                  <c:v>-3.5034889434889436E-3</c:v>
                </c:pt>
                <c:pt idx="22">
                  <c:v>-3.3634889434889436E-3</c:v>
                </c:pt>
                <c:pt idx="23">
                  <c:v>-3.1872727272727274E-3</c:v>
                </c:pt>
                <c:pt idx="24">
                  <c:v>-3.0873218673218672E-3</c:v>
                </c:pt>
                <c:pt idx="25">
                  <c:v>-2.9320393120393124E-3</c:v>
                </c:pt>
                <c:pt idx="26">
                  <c:v>-2.7981326781326781E-3</c:v>
                </c:pt>
                <c:pt idx="27">
                  <c:v>-2.644029484029484E-3</c:v>
                </c:pt>
                <c:pt idx="28">
                  <c:v>-2.5492383292383294E-3</c:v>
                </c:pt>
                <c:pt idx="29">
                  <c:v>-2.4080098280098278E-3</c:v>
                </c:pt>
                <c:pt idx="30">
                  <c:v>-2.2524815724815728E-3</c:v>
                </c:pt>
                <c:pt idx="31">
                  <c:v>-2.1262899262899267E-3</c:v>
                </c:pt>
                <c:pt idx="32">
                  <c:v>-2.0256019656019657E-3</c:v>
                </c:pt>
                <c:pt idx="33">
                  <c:v>-1.9052579852579853E-3</c:v>
                </c:pt>
                <c:pt idx="34">
                  <c:v>-1.785896805896806E-3</c:v>
                </c:pt>
                <c:pt idx="35">
                  <c:v>-1.6846191646191647E-3</c:v>
                </c:pt>
                <c:pt idx="36">
                  <c:v>-1.5822604422604423E-3</c:v>
                </c:pt>
                <c:pt idx="37">
                  <c:v>-1.4745454545454545E-3</c:v>
                </c:pt>
                <c:pt idx="38">
                  <c:v>-1.375036855036855E-3</c:v>
                </c:pt>
                <c:pt idx="39">
                  <c:v>-1.2836855036855036E-3</c:v>
                </c:pt>
                <c:pt idx="40">
                  <c:v>-1.1900245700245701E-3</c:v>
                </c:pt>
                <c:pt idx="41">
                  <c:v>-1.1012776412776413E-3</c:v>
                </c:pt>
                <c:pt idx="42">
                  <c:v>-1.015135135135135E-3</c:v>
                </c:pt>
                <c:pt idx="43">
                  <c:v>-9.3479115479115486E-4</c:v>
                </c:pt>
                <c:pt idx="44">
                  <c:v>-8.5552825552825539E-4</c:v>
                </c:pt>
                <c:pt idx="45">
                  <c:v>-7.7675675675675673E-4</c:v>
                </c:pt>
                <c:pt idx="46">
                  <c:v>-7.0545454545454546E-4</c:v>
                </c:pt>
                <c:pt idx="47">
                  <c:v>-6.396560196560196E-4</c:v>
                </c:pt>
                <c:pt idx="48">
                  <c:v>-5.8196560196560197E-4</c:v>
                </c:pt>
                <c:pt idx="49">
                  <c:v>-5.235380835380835E-4</c:v>
                </c:pt>
                <c:pt idx="50">
                  <c:v>-4.6063882063882065E-4</c:v>
                </c:pt>
                <c:pt idx="51">
                  <c:v>-4.0560196560196564E-4</c:v>
                </c:pt>
                <c:pt idx="52">
                  <c:v>-3.5007371007371007E-4</c:v>
                </c:pt>
                <c:pt idx="53">
                  <c:v>-3.0044226044226047E-4</c:v>
                </c:pt>
                <c:pt idx="54">
                  <c:v>-2.5798525798525796E-4</c:v>
                </c:pt>
                <c:pt idx="55">
                  <c:v>-2.141031941031941E-4</c:v>
                </c:pt>
                <c:pt idx="56">
                  <c:v>-1.7287469287469287E-4</c:v>
                </c:pt>
                <c:pt idx="57">
                  <c:v>-1.3656019656019657E-4</c:v>
                </c:pt>
                <c:pt idx="58">
                  <c:v>-1.02014742014742E-4</c:v>
                </c:pt>
                <c:pt idx="59">
                  <c:v>-6.8108108108108111E-5</c:v>
                </c:pt>
                <c:pt idx="60">
                  <c:v>-3.8378378378378377E-5</c:v>
                </c:pt>
                <c:pt idx="61">
                  <c:v>-1.0712530712530712E-5</c:v>
                </c:pt>
                <c:pt idx="62">
                  <c:v>1.7149877149877147E-5</c:v>
                </c:pt>
                <c:pt idx="63">
                  <c:v>4.4914004914004917E-5</c:v>
                </c:pt>
                <c:pt idx="64">
                  <c:v>7.2727272727272728E-5</c:v>
                </c:pt>
                <c:pt idx="65">
                  <c:v>1.0127764127764127E-4</c:v>
                </c:pt>
                <c:pt idx="66">
                  <c:v>1.3228501228501228E-4</c:v>
                </c:pt>
                <c:pt idx="67">
                  <c:v>1.6265356265356265E-4</c:v>
                </c:pt>
                <c:pt idx="68">
                  <c:v>1.9714987714987715E-4</c:v>
                </c:pt>
                <c:pt idx="69">
                  <c:v>2.4132678132678134E-4</c:v>
                </c:pt>
                <c:pt idx="70">
                  <c:v>2.7710073710073707E-4</c:v>
                </c:pt>
                <c:pt idx="71">
                  <c:v>3.184275184275184E-4</c:v>
                </c:pt>
                <c:pt idx="72">
                  <c:v>3.6751842751842756E-4</c:v>
                </c:pt>
                <c:pt idx="73">
                  <c:v>4.1316953316953317E-4</c:v>
                </c:pt>
                <c:pt idx="74">
                  <c:v>4.674201474201474E-4</c:v>
                </c:pt>
                <c:pt idx="75">
                  <c:v>5.203439803439803E-4</c:v>
                </c:pt>
                <c:pt idx="76">
                  <c:v>5.7538083538083537E-4</c:v>
                </c:pt>
                <c:pt idx="77">
                  <c:v>6.3061425061425064E-4</c:v>
                </c:pt>
                <c:pt idx="78">
                  <c:v>6.9144963144963153E-4</c:v>
                </c:pt>
                <c:pt idx="79">
                  <c:v>7.56855036855037E-4</c:v>
                </c:pt>
                <c:pt idx="80">
                  <c:v>8.3444717444717458E-4</c:v>
                </c:pt>
                <c:pt idx="81">
                  <c:v>9.2393120393120375E-4</c:v>
                </c:pt>
                <c:pt idx="82">
                  <c:v>9.1852579852579855E-4</c:v>
                </c:pt>
                <c:pt idx="83">
                  <c:v>8.618181818181818E-4</c:v>
                </c:pt>
                <c:pt idx="84">
                  <c:v>7.9076167076167078E-4</c:v>
                </c:pt>
                <c:pt idx="85">
                  <c:v>7.0756756756756758E-4</c:v>
                </c:pt>
                <c:pt idx="86">
                  <c:v>6.2992628992628995E-4</c:v>
                </c:pt>
                <c:pt idx="87">
                  <c:v>5.5705159705159699E-4</c:v>
                </c:pt>
                <c:pt idx="88">
                  <c:v>5.0083538083538085E-4</c:v>
                </c:pt>
                <c:pt idx="89">
                  <c:v>4.5144963144963144E-4</c:v>
                </c:pt>
                <c:pt idx="90">
                  <c:v>4.0889434889434894E-4</c:v>
                </c:pt>
                <c:pt idx="91">
                  <c:v>3.5705159705159707E-4</c:v>
                </c:pt>
                <c:pt idx="92">
                  <c:v>3.1513513513513515E-4</c:v>
                </c:pt>
                <c:pt idx="93">
                  <c:v>2.7081081081081076E-4</c:v>
                </c:pt>
                <c:pt idx="94">
                  <c:v>2.2982800982800983E-4</c:v>
                </c:pt>
                <c:pt idx="95">
                  <c:v>1.8943488943488942E-4</c:v>
                </c:pt>
                <c:pt idx="96">
                  <c:v>1.6024570024570023E-4</c:v>
                </c:pt>
                <c:pt idx="97">
                  <c:v>1.2515970515970516E-4</c:v>
                </c:pt>
                <c:pt idx="98">
                  <c:v>9.5233415233415253E-5</c:v>
                </c:pt>
                <c:pt idx="99">
                  <c:v>6.6683046683046682E-5</c:v>
                </c:pt>
                <c:pt idx="100">
                  <c:v>4.0884520884520883E-5</c:v>
                </c:pt>
                <c:pt idx="101">
                  <c:v>1.4692874692874694E-5</c:v>
                </c:pt>
                <c:pt idx="102">
                  <c:v>-9.8280098280098284E-6</c:v>
                </c:pt>
                <c:pt idx="103">
                  <c:v>-3.5528255528255527E-5</c:v>
                </c:pt>
                <c:pt idx="104">
                  <c:v>-6.2407862407862409E-5</c:v>
                </c:pt>
                <c:pt idx="105">
                  <c:v>-8.9778869778869784E-5</c:v>
                </c:pt>
                <c:pt idx="106">
                  <c:v>-1.204914004914005E-4</c:v>
                </c:pt>
                <c:pt idx="107">
                  <c:v>-1.5616707616707617E-4</c:v>
                </c:pt>
                <c:pt idx="108">
                  <c:v>-1.9130221130221129E-4</c:v>
                </c:pt>
                <c:pt idx="109">
                  <c:v>-2.2958230958230959E-4</c:v>
                </c:pt>
                <c:pt idx="110">
                  <c:v>-2.6786240786240786E-4</c:v>
                </c:pt>
                <c:pt idx="111">
                  <c:v>-3.0609336609336608E-4</c:v>
                </c:pt>
                <c:pt idx="112">
                  <c:v>-3.484029484029484E-4</c:v>
                </c:pt>
                <c:pt idx="113">
                  <c:v>-3.9415233415233416E-4</c:v>
                </c:pt>
                <c:pt idx="114">
                  <c:v>-4.5085995085995085E-4</c:v>
                </c:pt>
                <c:pt idx="115">
                  <c:v>-5.0132678132678134E-4</c:v>
                </c:pt>
                <c:pt idx="116">
                  <c:v>-5.6417690417690425E-4</c:v>
                </c:pt>
                <c:pt idx="117">
                  <c:v>-6.167076167076167E-4</c:v>
                </c:pt>
                <c:pt idx="118">
                  <c:v>-6.9076167076167073E-4</c:v>
                </c:pt>
                <c:pt idx="119">
                  <c:v>-7.5484029484029487E-4</c:v>
                </c:pt>
                <c:pt idx="120">
                  <c:v>-8.2948402948402949E-4</c:v>
                </c:pt>
                <c:pt idx="121">
                  <c:v>-9.081081081081081E-4</c:v>
                </c:pt>
                <c:pt idx="122">
                  <c:v>-9.9459459459459482E-4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 edt zno'!$M$10:$M$11</c:f>
              <c:numCache>
                <c:formatCode>0.00E+00</c:formatCode>
                <c:ptCount val="2"/>
                <c:pt idx="0">
                  <c:v>2.5501002004008011E-2</c:v>
                </c:pt>
                <c:pt idx="1">
                  <c:v>-2.5501002004008011E-2</c:v>
                </c:pt>
              </c:numCache>
            </c:numRef>
          </c:xVal>
          <c:yVal>
            <c:numRef>
              <c:f>'pbs edt zno'!$N$10:$N$11</c:f>
              <c:numCache>
                <c:formatCode>0.00</c:formatCode>
                <c:ptCount val="2"/>
                <c:pt idx="0">
                  <c:v>-1.068845208845209E-3</c:v>
                </c:pt>
                <c:pt idx="1">
                  <c:v>-1.068845208845209E-3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 edt zno'!$M$10:$M$11</c:f>
              <c:numCache>
                <c:formatCode>0.00E+00</c:formatCode>
                <c:ptCount val="2"/>
                <c:pt idx="0">
                  <c:v>2.5501002004008011E-2</c:v>
                </c:pt>
                <c:pt idx="1">
                  <c:v>-2.5501002004008011E-2</c:v>
                </c:pt>
              </c:numCache>
            </c:numRef>
          </c:xVal>
          <c:yVal>
            <c:numRef>
              <c:f>'pbs edt zno'!$O$10:$O$11</c:f>
              <c:numCache>
                <c:formatCode>0.00</c:formatCode>
                <c:ptCount val="2"/>
                <c:pt idx="0">
                  <c:v>-1.1012776412776413E-3</c:v>
                </c:pt>
                <c:pt idx="1">
                  <c:v>-1.1012776412776413E-3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 edt zno'!$M$10:$M$11</c:f>
              <c:numCache>
                <c:formatCode>0.00E+00</c:formatCode>
                <c:ptCount val="2"/>
                <c:pt idx="0">
                  <c:v>2.5501002004008011E-2</c:v>
                </c:pt>
                <c:pt idx="1">
                  <c:v>-2.5501002004008011E-2</c:v>
                </c:pt>
              </c:numCache>
            </c:numRef>
          </c:xVal>
          <c:yVal>
            <c:numRef>
              <c:f>'pbs edt zno'!$P$10:$P$11</c:f>
              <c:numCache>
                <c:formatCode>0.00</c:formatCode>
                <c:ptCount val="2"/>
                <c:pt idx="0">
                  <c:v>-9.9459459459459482E-4</c:v>
                </c:pt>
                <c:pt idx="1">
                  <c:v>-9.9459459459459482E-4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 edt zno'!$M$13:$M$14</c:f>
              <c:numCache>
                <c:formatCode>General</c:formatCode>
                <c:ptCount val="2"/>
                <c:pt idx="0" formatCode="0.00">
                  <c:v>0.50961199294532622</c:v>
                </c:pt>
                <c:pt idx="1">
                  <c:v>0.50961199294532622</c:v>
                </c:pt>
              </c:numCache>
            </c:numRef>
          </c:xVal>
          <c:yVal>
            <c:numRef>
              <c:f>'pbs edt zno'!$N$13:$N$14</c:f>
              <c:numCache>
                <c:formatCode>0.00</c:formatCode>
                <c:ptCount val="2"/>
                <c:pt idx="0">
                  <c:v>-7.3418509418509418E-5</c:v>
                </c:pt>
                <c:pt idx="1">
                  <c:v>7.3418509418509418E-5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 edt zno'!$M$15:$M$16</c:f>
              <c:numCache>
                <c:formatCode>General</c:formatCode>
                <c:ptCount val="2"/>
                <c:pt idx="0" formatCode="0.00">
                  <c:v>0.51002004008016022</c:v>
                </c:pt>
                <c:pt idx="1">
                  <c:v>0.51002004008016022</c:v>
                </c:pt>
              </c:numCache>
            </c:numRef>
          </c:xVal>
          <c:yVal>
            <c:numRef>
              <c:f>'pbs edt zno'!$N$15:$N$16</c:f>
              <c:numCache>
                <c:formatCode>0.00</c:formatCode>
                <c:ptCount val="2"/>
                <c:pt idx="0">
                  <c:v>-7.3418509418509418E-5</c:v>
                </c:pt>
                <c:pt idx="1">
                  <c:v>7.3418509418509418E-5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 edt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</c:v>
                </c:pt>
                <c:pt idx="2">
                  <c:v>0.2</c:v>
                </c:pt>
              </c:numCache>
            </c:numRef>
          </c:xVal>
          <c:yVal>
            <c:numRef>
              <c:f>'pbs edt zno'!$N$18:$N$20</c:f>
              <c:numCache>
                <c:formatCode>General</c:formatCode>
                <c:ptCount val="3"/>
                <c:pt idx="0">
                  <c:v>-5.235380835380835E-4</c:v>
                </c:pt>
                <c:pt idx="1">
                  <c:v>-5.235380835380835E-4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 edt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</c:v>
                </c:pt>
                <c:pt idx="2">
                  <c:v>0.2</c:v>
                </c:pt>
              </c:numCache>
            </c:numRef>
          </c:xVal>
          <c:yVal>
            <c:numRef>
              <c:f>'pbs edt zno'!$N$22:$N$24</c:f>
              <c:numCache>
                <c:formatCode>General</c:formatCode>
                <c:ptCount val="3"/>
                <c:pt idx="0">
                  <c:v>-4.5085995085995085E-4</c:v>
                </c:pt>
                <c:pt idx="1">
                  <c:v>-4.5085995085995085E-4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992992"/>
        <c:axId val="387994560"/>
      </c:scatterChart>
      <c:valAx>
        <c:axId val="387992992"/>
        <c:scaling>
          <c:orientation val="minMax"/>
          <c:max val="0.56200000000000006"/>
          <c:min val="-5.11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94560"/>
        <c:crossesAt val="0"/>
        <c:crossBetween val="midCat"/>
      </c:valAx>
      <c:valAx>
        <c:axId val="387994560"/>
        <c:scaling>
          <c:orientation val="minMax"/>
          <c:max val="1.11E-4"/>
          <c:min val="-1.2199999999999999E-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9299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 edt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 edt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 edt zno'!$K$10:$K$410</c:f>
              <c:numCache>
                <c:formatCode>General</c:formatCode>
                <c:ptCount val="401"/>
                <c:pt idx="0">
                  <c:v>-1.068845208845209E-3</c:v>
                </c:pt>
                <c:pt idx="1">
                  <c:v>-1.2072727272727272E-3</c:v>
                </c:pt>
                <c:pt idx="2">
                  <c:v>-1.2895331695331697E-3</c:v>
                </c:pt>
                <c:pt idx="3">
                  <c:v>-1.3634398034398033E-3</c:v>
                </c:pt>
                <c:pt idx="4">
                  <c:v>-1.4824078624078624E-3</c:v>
                </c:pt>
                <c:pt idx="5">
                  <c:v>-1.5788697788697789E-3</c:v>
                </c:pt>
                <c:pt idx="6">
                  <c:v>-1.6253071253071252E-3</c:v>
                </c:pt>
                <c:pt idx="7">
                  <c:v>-1.7296805896805901E-3</c:v>
                </c:pt>
                <c:pt idx="8">
                  <c:v>-1.8302702702702703E-3</c:v>
                </c:pt>
                <c:pt idx="9">
                  <c:v>-1.9444717444717446E-3</c:v>
                </c:pt>
                <c:pt idx="10">
                  <c:v>-2.0751842751842754E-3</c:v>
                </c:pt>
                <c:pt idx="11">
                  <c:v>-2.2140049140049142E-3</c:v>
                </c:pt>
                <c:pt idx="12">
                  <c:v>-2.3278132678132678E-3</c:v>
                </c:pt>
                <c:pt idx="13">
                  <c:v>-2.4471744471744475E-3</c:v>
                </c:pt>
                <c:pt idx="14">
                  <c:v>-2.5640786240786243E-3</c:v>
                </c:pt>
                <c:pt idx="15">
                  <c:v>-2.7126781326781329E-3</c:v>
                </c:pt>
                <c:pt idx="16">
                  <c:v>-2.8885995085995084E-3</c:v>
                </c:pt>
                <c:pt idx="17">
                  <c:v>-3.008943488943489E-3</c:v>
                </c:pt>
                <c:pt idx="18">
                  <c:v>-3.1462899262899259E-3</c:v>
                </c:pt>
                <c:pt idx="19">
                  <c:v>-3.3123832923832924E-3</c:v>
                </c:pt>
                <c:pt idx="20">
                  <c:v>-3.4757739557739558E-3</c:v>
                </c:pt>
                <c:pt idx="21">
                  <c:v>-3.5034889434889436E-3</c:v>
                </c:pt>
                <c:pt idx="22">
                  <c:v>-3.3634889434889436E-3</c:v>
                </c:pt>
                <c:pt idx="23">
                  <c:v>-3.1872727272727274E-3</c:v>
                </c:pt>
                <c:pt idx="24">
                  <c:v>-3.0873218673218672E-3</c:v>
                </c:pt>
                <c:pt idx="25">
                  <c:v>-2.9320393120393124E-3</c:v>
                </c:pt>
                <c:pt idx="26">
                  <c:v>-2.7981326781326781E-3</c:v>
                </c:pt>
                <c:pt idx="27">
                  <c:v>-2.644029484029484E-3</c:v>
                </c:pt>
                <c:pt idx="28">
                  <c:v>-2.5492383292383294E-3</c:v>
                </c:pt>
                <c:pt idx="29">
                  <c:v>-2.4080098280098278E-3</c:v>
                </c:pt>
                <c:pt idx="30">
                  <c:v>-2.2524815724815728E-3</c:v>
                </c:pt>
                <c:pt idx="31">
                  <c:v>-2.1262899262899267E-3</c:v>
                </c:pt>
                <c:pt idx="32">
                  <c:v>-2.0256019656019657E-3</c:v>
                </c:pt>
                <c:pt idx="33">
                  <c:v>-1.9052579852579853E-3</c:v>
                </c:pt>
                <c:pt idx="34">
                  <c:v>-1.785896805896806E-3</c:v>
                </c:pt>
                <c:pt idx="35">
                  <c:v>-1.6846191646191647E-3</c:v>
                </c:pt>
                <c:pt idx="36">
                  <c:v>-1.5822604422604423E-3</c:v>
                </c:pt>
                <c:pt idx="37">
                  <c:v>-1.4745454545454545E-3</c:v>
                </c:pt>
                <c:pt idx="38">
                  <c:v>-1.375036855036855E-3</c:v>
                </c:pt>
                <c:pt idx="39">
                  <c:v>-1.2836855036855036E-3</c:v>
                </c:pt>
                <c:pt idx="40">
                  <c:v>-1.1900245700245701E-3</c:v>
                </c:pt>
                <c:pt idx="41">
                  <c:v>-1.1012776412776413E-3</c:v>
                </c:pt>
                <c:pt idx="42">
                  <c:v>-1.015135135135135E-3</c:v>
                </c:pt>
                <c:pt idx="43">
                  <c:v>-9.3479115479115486E-4</c:v>
                </c:pt>
                <c:pt idx="44">
                  <c:v>-8.5552825552825539E-4</c:v>
                </c:pt>
                <c:pt idx="45">
                  <c:v>-7.7675675675675673E-4</c:v>
                </c:pt>
                <c:pt idx="46">
                  <c:v>-7.0545454545454546E-4</c:v>
                </c:pt>
                <c:pt idx="47">
                  <c:v>-6.396560196560196E-4</c:v>
                </c:pt>
                <c:pt idx="48">
                  <c:v>-5.8196560196560197E-4</c:v>
                </c:pt>
                <c:pt idx="49">
                  <c:v>-5.235380835380835E-4</c:v>
                </c:pt>
                <c:pt idx="50">
                  <c:v>-4.6063882063882065E-4</c:v>
                </c:pt>
                <c:pt idx="51">
                  <c:v>-4.0560196560196564E-4</c:v>
                </c:pt>
                <c:pt idx="52">
                  <c:v>-3.5007371007371007E-4</c:v>
                </c:pt>
                <c:pt idx="53">
                  <c:v>-3.0044226044226047E-4</c:v>
                </c:pt>
                <c:pt idx="54">
                  <c:v>-2.5798525798525796E-4</c:v>
                </c:pt>
                <c:pt idx="55">
                  <c:v>-2.141031941031941E-4</c:v>
                </c:pt>
                <c:pt idx="56">
                  <c:v>-1.7287469287469287E-4</c:v>
                </c:pt>
                <c:pt idx="57">
                  <c:v>-1.3656019656019657E-4</c:v>
                </c:pt>
                <c:pt idx="58">
                  <c:v>-1.02014742014742E-4</c:v>
                </c:pt>
                <c:pt idx="59">
                  <c:v>-6.8108108108108111E-5</c:v>
                </c:pt>
                <c:pt idx="60">
                  <c:v>-3.8378378378378377E-5</c:v>
                </c:pt>
                <c:pt idx="61">
                  <c:v>-1.0712530712530712E-5</c:v>
                </c:pt>
                <c:pt idx="62">
                  <c:v>1.7149877149877147E-5</c:v>
                </c:pt>
                <c:pt idx="63">
                  <c:v>4.4914004914004917E-5</c:v>
                </c:pt>
                <c:pt idx="64">
                  <c:v>7.2727272727272728E-5</c:v>
                </c:pt>
                <c:pt idx="65">
                  <c:v>1.0127764127764127E-4</c:v>
                </c:pt>
                <c:pt idx="66">
                  <c:v>1.3228501228501228E-4</c:v>
                </c:pt>
                <c:pt idx="67">
                  <c:v>1.6265356265356265E-4</c:v>
                </c:pt>
                <c:pt idx="68">
                  <c:v>1.9714987714987715E-4</c:v>
                </c:pt>
                <c:pt idx="69">
                  <c:v>2.4132678132678134E-4</c:v>
                </c:pt>
                <c:pt idx="70">
                  <c:v>2.7710073710073707E-4</c:v>
                </c:pt>
                <c:pt idx="71">
                  <c:v>3.184275184275184E-4</c:v>
                </c:pt>
                <c:pt idx="72">
                  <c:v>3.6751842751842756E-4</c:v>
                </c:pt>
                <c:pt idx="73">
                  <c:v>4.1316953316953317E-4</c:v>
                </c:pt>
                <c:pt idx="74">
                  <c:v>4.674201474201474E-4</c:v>
                </c:pt>
                <c:pt idx="75">
                  <c:v>5.203439803439803E-4</c:v>
                </c:pt>
                <c:pt idx="76">
                  <c:v>5.7538083538083537E-4</c:v>
                </c:pt>
                <c:pt idx="77">
                  <c:v>6.3061425061425064E-4</c:v>
                </c:pt>
                <c:pt idx="78">
                  <c:v>6.9144963144963153E-4</c:v>
                </c:pt>
                <c:pt idx="79">
                  <c:v>7.56855036855037E-4</c:v>
                </c:pt>
                <c:pt idx="80">
                  <c:v>8.3444717444717458E-4</c:v>
                </c:pt>
                <c:pt idx="81">
                  <c:v>9.2393120393120375E-4</c:v>
                </c:pt>
                <c:pt idx="82">
                  <c:v>9.1852579852579855E-4</c:v>
                </c:pt>
                <c:pt idx="83">
                  <c:v>8.618181818181818E-4</c:v>
                </c:pt>
                <c:pt idx="84">
                  <c:v>7.9076167076167078E-4</c:v>
                </c:pt>
                <c:pt idx="85">
                  <c:v>7.0756756756756758E-4</c:v>
                </c:pt>
                <c:pt idx="86">
                  <c:v>6.2992628992628995E-4</c:v>
                </c:pt>
                <c:pt idx="87">
                  <c:v>5.5705159705159699E-4</c:v>
                </c:pt>
                <c:pt idx="88">
                  <c:v>5.0083538083538085E-4</c:v>
                </c:pt>
                <c:pt idx="89">
                  <c:v>4.5144963144963144E-4</c:v>
                </c:pt>
                <c:pt idx="90">
                  <c:v>4.0889434889434894E-4</c:v>
                </c:pt>
                <c:pt idx="91">
                  <c:v>3.5705159705159707E-4</c:v>
                </c:pt>
                <c:pt idx="92">
                  <c:v>3.1513513513513515E-4</c:v>
                </c:pt>
                <c:pt idx="93">
                  <c:v>2.7081081081081076E-4</c:v>
                </c:pt>
                <c:pt idx="94">
                  <c:v>2.2982800982800983E-4</c:v>
                </c:pt>
                <c:pt idx="95">
                  <c:v>1.8943488943488942E-4</c:v>
                </c:pt>
                <c:pt idx="96">
                  <c:v>1.6024570024570023E-4</c:v>
                </c:pt>
                <c:pt idx="97">
                  <c:v>1.2515970515970516E-4</c:v>
                </c:pt>
                <c:pt idx="98">
                  <c:v>9.5233415233415253E-5</c:v>
                </c:pt>
                <c:pt idx="99">
                  <c:v>6.6683046683046682E-5</c:v>
                </c:pt>
                <c:pt idx="100">
                  <c:v>4.0884520884520883E-5</c:v>
                </c:pt>
                <c:pt idx="101">
                  <c:v>1.4692874692874694E-5</c:v>
                </c:pt>
                <c:pt idx="102">
                  <c:v>-9.8280098280098284E-6</c:v>
                </c:pt>
                <c:pt idx="103">
                  <c:v>-3.5528255528255527E-5</c:v>
                </c:pt>
                <c:pt idx="104">
                  <c:v>-6.2407862407862409E-5</c:v>
                </c:pt>
                <c:pt idx="105">
                  <c:v>-8.9778869778869784E-5</c:v>
                </c:pt>
                <c:pt idx="106">
                  <c:v>-1.204914004914005E-4</c:v>
                </c:pt>
                <c:pt idx="107">
                  <c:v>-1.5616707616707617E-4</c:v>
                </c:pt>
                <c:pt idx="108">
                  <c:v>-1.9130221130221129E-4</c:v>
                </c:pt>
                <c:pt idx="109">
                  <c:v>-2.2958230958230959E-4</c:v>
                </c:pt>
                <c:pt idx="110">
                  <c:v>-2.6786240786240786E-4</c:v>
                </c:pt>
                <c:pt idx="111">
                  <c:v>-3.0609336609336608E-4</c:v>
                </c:pt>
                <c:pt idx="112">
                  <c:v>-3.484029484029484E-4</c:v>
                </c:pt>
                <c:pt idx="113">
                  <c:v>-3.9415233415233416E-4</c:v>
                </c:pt>
                <c:pt idx="114">
                  <c:v>-4.5085995085995085E-4</c:v>
                </c:pt>
                <c:pt idx="115">
                  <c:v>-5.0132678132678134E-4</c:v>
                </c:pt>
                <c:pt idx="116">
                  <c:v>-5.6417690417690425E-4</c:v>
                </c:pt>
                <c:pt idx="117">
                  <c:v>-6.167076167076167E-4</c:v>
                </c:pt>
                <c:pt idx="118">
                  <c:v>-6.9076167076167073E-4</c:v>
                </c:pt>
                <c:pt idx="119">
                  <c:v>-7.5484029484029487E-4</c:v>
                </c:pt>
                <c:pt idx="120">
                  <c:v>-8.2948402948402949E-4</c:v>
                </c:pt>
                <c:pt idx="121">
                  <c:v>-9.081081081081081E-4</c:v>
                </c:pt>
                <c:pt idx="122">
                  <c:v>-9.9459459459459482E-4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990640"/>
        <c:axId val="387987896"/>
      </c:scatterChart>
      <c:valAx>
        <c:axId val="387990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87896"/>
        <c:crossesAt val="0"/>
        <c:crossBetween val="midCat"/>
      </c:valAx>
      <c:valAx>
        <c:axId val="3879878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99064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76200</xdr:rowOff>
    </xdr:from>
    <xdr:to>
      <xdr:col>9</xdr:col>
      <xdr:colOff>314325</xdr:colOff>
      <xdr:row>1</xdr:row>
      <xdr:rowOff>104775</xdr:rowOff>
    </xdr:to>
    <xdr:sp macro="[0]!summarise" textlink="">
      <xdr:nvSpPr>
        <xdr:cNvPr id="86017" name="Rectangle 1"/>
        <xdr:cNvSpPr>
          <a:spLocks noChangeArrowheads="1"/>
        </xdr:cNvSpPr>
      </xdr:nvSpPr>
      <xdr:spPr bwMode="auto">
        <a:xfrm>
          <a:off x="1009650" y="76200"/>
          <a:ext cx="4991100" cy="1905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summarise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15</xdr:col>
      <xdr:colOff>0</xdr:colOff>
      <xdr:row>2</xdr:row>
      <xdr:rowOff>9525</xdr:rowOff>
    </xdr:to>
    <xdr:sp macro="[0]!processdata" textlink="">
      <xdr:nvSpPr>
        <xdr:cNvPr id="2049" name="Rectangle 1"/>
        <xdr:cNvSpPr>
          <a:spLocks noChangeArrowheads="1"/>
        </xdr:cNvSpPr>
      </xdr:nvSpPr>
      <xdr:spPr bwMode="auto">
        <a:xfrm>
          <a:off x="8058150" y="161925"/>
          <a:ext cx="1219200" cy="17145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process files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307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07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600075</xdr:colOff>
      <xdr:row>9</xdr:row>
      <xdr:rowOff>28575</xdr:rowOff>
    </xdr:from>
    <xdr:to>
      <xdr:col>22</xdr:col>
      <xdr:colOff>47625</xdr:colOff>
      <xdr:row>32</xdr:row>
      <xdr:rowOff>38100</xdr:rowOff>
    </xdr:to>
    <xdr:graphicFrame macro="">
      <xdr:nvGraphicFramePr>
        <xdr:cNvPr id="5222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514350</xdr:colOff>
      <xdr:row>10</xdr:row>
      <xdr:rowOff>152400</xdr:rowOff>
    </xdr:from>
    <xdr:to>
      <xdr:col>18</xdr:col>
      <xdr:colOff>0</xdr:colOff>
      <xdr:row>22</xdr:row>
      <xdr:rowOff>152400</xdr:rowOff>
    </xdr:to>
    <xdr:graphicFrame macro="">
      <xdr:nvGraphicFramePr>
        <xdr:cNvPr id="522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590550</xdr:colOff>
      <xdr:row>5</xdr:row>
      <xdr:rowOff>95250</xdr:rowOff>
    </xdr:from>
    <xdr:to>
      <xdr:col>22</xdr:col>
      <xdr:colOff>38100</xdr:colOff>
      <xdr:row>28</xdr:row>
      <xdr:rowOff>104775</xdr:rowOff>
    </xdr:to>
    <xdr:graphicFrame macro="">
      <xdr:nvGraphicFramePr>
        <xdr:cNvPr id="4915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915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4608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60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2</xdr:row>
      <xdr:rowOff>104775</xdr:rowOff>
    </xdr:from>
    <xdr:to>
      <xdr:col>21</xdr:col>
      <xdr:colOff>200025</xdr:colOff>
      <xdr:row>25</xdr:row>
      <xdr:rowOff>114300</xdr:rowOff>
    </xdr:to>
    <xdr:graphicFrame macro="">
      <xdr:nvGraphicFramePr>
        <xdr:cNvPr id="4300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30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5</xdr:row>
      <xdr:rowOff>19050</xdr:rowOff>
    </xdr:from>
    <xdr:to>
      <xdr:col>23</xdr:col>
      <xdr:colOff>295275</xdr:colOff>
      <xdr:row>28</xdr:row>
      <xdr:rowOff>28575</xdr:rowOff>
    </xdr:to>
    <xdr:graphicFrame macro="">
      <xdr:nvGraphicFramePr>
        <xdr:cNvPr id="3993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99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581025</xdr:colOff>
      <xdr:row>8</xdr:row>
      <xdr:rowOff>28575</xdr:rowOff>
    </xdr:from>
    <xdr:to>
      <xdr:col>23</xdr:col>
      <xdr:colOff>28575</xdr:colOff>
      <xdr:row>31</xdr:row>
      <xdr:rowOff>38100</xdr:rowOff>
    </xdr:to>
    <xdr:graphicFrame macro="">
      <xdr:nvGraphicFramePr>
        <xdr:cNvPr id="3686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686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247650</xdr:colOff>
      <xdr:row>6</xdr:row>
      <xdr:rowOff>76200</xdr:rowOff>
    </xdr:from>
    <xdr:to>
      <xdr:col>25</xdr:col>
      <xdr:colOff>304800</xdr:colOff>
      <xdr:row>29</xdr:row>
      <xdr:rowOff>85725</xdr:rowOff>
    </xdr:to>
    <xdr:graphicFrame macro="">
      <xdr:nvGraphicFramePr>
        <xdr:cNvPr id="3379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37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6</xdr:row>
      <xdr:rowOff>76200</xdr:rowOff>
    </xdr:from>
    <xdr:to>
      <xdr:col>23</xdr:col>
      <xdr:colOff>76200</xdr:colOff>
      <xdr:row>29</xdr:row>
      <xdr:rowOff>85725</xdr:rowOff>
    </xdr:to>
    <xdr:graphicFrame macro="">
      <xdr:nvGraphicFramePr>
        <xdr:cNvPr id="3072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072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</xdr:colOff>
      <xdr:row>6</xdr:row>
      <xdr:rowOff>95250</xdr:rowOff>
    </xdr:from>
    <xdr:to>
      <xdr:col>23</xdr:col>
      <xdr:colOff>114300</xdr:colOff>
      <xdr:row>29</xdr:row>
      <xdr:rowOff>104775</xdr:rowOff>
    </xdr:to>
    <xdr:graphicFrame macro="">
      <xdr:nvGraphicFramePr>
        <xdr:cNvPr id="2764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765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4</xdr:row>
      <xdr:rowOff>85725</xdr:rowOff>
    </xdr:from>
    <xdr:to>
      <xdr:col>23</xdr:col>
      <xdr:colOff>266700</xdr:colOff>
      <xdr:row>27</xdr:row>
      <xdr:rowOff>95250</xdr:rowOff>
    </xdr:to>
    <xdr:graphicFrame macro="">
      <xdr:nvGraphicFramePr>
        <xdr:cNvPr id="2457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457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371475</xdr:colOff>
      <xdr:row>6</xdr:row>
      <xdr:rowOff>28575</xdr:rowOff>
    </xdr:from>
    <xdr:to>
      <xdr:col>23</xdr:col>
      <xdr:colOff>428625</xdr:colOff>
      <xdr:row>29</xdr:row>
      <xdr:rowOff>38100</xdr:rowOff>
    </xdr:to>
    <xdr:graphicFrame macro="">
      <xdr:nvGraphicFramePr>
        <xdr:cNvPr id="215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15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428625</xdr:colOff>
      <xdr:row>9</xdr:row>
      <xdr:rowOff>76200</xdr:rowOff>
    </xdr:from>
    <xdr:to>
      <xdr:col>26</xdr:col>
      <xdr:colOff>485775</xdr:colOff>
      <xdr:row>32</xdr:row>
      <xdr:rowOff>85725</xdr:rowOff>
    </xdr:to>
    <xdr:graphicFrame macro="">
      <xdr:nvGraphicFramePr>
        <xdr:cNvPr id="1843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843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1536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536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238125</xdr:colOff>
      <xdr:row>13</xdr:row>
      <xdr:rowOff>123825</xdr:rowOff>
    </xdr:from>
    <xdr:to>
      <xdr:col>25</xdr:col>
      <xdr:colOff>295275</xdr:colOff>
      <xdr:row>36</xdr:row>
      <xdr:rowOff>133350</xdr:rowOff>
    </xdr:to>
    <xdr:graphicFrame macro="">
      <xdr:nvGraphicFramePr>
        <xdr:cNvPr id="1228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229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921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921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61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61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M62"/>
  <sheetViews>
    <sheetView tabSelected="1" topLeftCell="A31" workbookViewId="0">
      <selection activeCell="I39" sqref="C39:I39"/>
    </sheetView>
  </sheetViews>
  <sheetFormatPr defaultRowHeight="12.75" x14ac:dyDescent="0.2"/>
  <cols>
    <col min="1" max="1" width="9.140625" style="11"/>
    <col min="2" max="2" width="31.28515625" style="3" customWidth="1"/>
    <col min="3" max="3" width="13.140625" style="3" bestFit="1" customWidth="1"/>
    <col min="4" max="5" width="9.140625" style="3"/>
    <col min="6" max="6" width="12" style="3" bestFit="1" customWidth="1"/>
    <col min="7" max="7" width="12.28515625" style="10" bestFit="1" customWidth="1"/>
    <col min="8" max="8" width="13.140625" style="3" bestFit="1" customWidth="1"/>
    <col min="9" max="9" width="12" style="3" bestFit="1" customWidth="1"/>
    <col min="10" max="10" width="9.140625" style="3"/>
    <col min="11" max="11" width="9.140625" style="10"/>
    <col min="12" max="12" width="9.140625" style="3"/>
  </cols>
  <sheetData>
    <row r="3" spans="1:13" x14ac:dyDescent="0.2">
      <c r="A3" s="12" t="s">
        <v>41</v>
      </c>
      <c r="B3" s="12" t="s">
        <v>40</v>
      </c>
      <c r="C3" s="12" t="s">
        <v>39</v>
      </c>
      <c r="D3" s="12" t="s">
        <v>38</v>
      </c>
      <c r="E3" s="12" t="s">
        <v>37</v>
      </c>
      <c r="F3" s="12" t="s">
        <v>36</v>
      </c>
      <c r="G3" s="13" t="s">
        <v>35</v>
      </c>
      <c r="H3" s="12" t="s">
        <v>34</v>
      </c>
      <c r="I3" s="12" t="s">
        <v>33</v>
      </c>
      <c r="J3" s="12" t="s">
        <v>32</v>
      </c>
      <c r="K3" s="13" t="s">
        <v>31</v>
      </c>
      <c r="L3" s="14" t="s">
        <v>42</v>
      </c>
    </row>
    <row r="4" spans="1:13" x14ac:dyDescent="0.2">
      <c r="A4" s="11" t="s">
        <v>99</v>
      </c>
      <c r="B4" s="21" t="s">
        <v>99</v>
      </c>
      <c r="C4" s="21">
        <v>5.3814987714987712</v>
      </c>
      <c r="D4" s="3">
        <v>4.9208992628992627</v>
      </c>
      <c r="E4" s="15">
        <v>0.64396469997837069</v>
      </c>
      <c r="F4" s="15">
        <v>0.40367228851331721</v>
      </c>
      <c r="G4" s="10">
        <v>1.2791912285012284E-2</v>
      </c>
      <c r="H4" s="17">
        <v>5.6236904176904181</v>
      </c>
      <c r="I4" s="15">
        <v>0.64705892581038937</v>
      </c>
      <c r="J4" s="15">
        <v>0.44988470706447797</v>
      </c>
      <c r="K4" s="18">
        <v>1.637067051597052E-2</v>
      </c>
      <c r="M4" s="23"/>
    </row>
    <row r="5" spans="1:13" x14ac:dyDescent="0.2">
      <c r="A5" s="11" t="s">
        <v>97</v>
      </c>
      <c r="B5" s="22" t="s">
        <v>97</v>
      </c>
      <c r="C5" s="22">
        <v>34.240658476658474</v>
      </c>
      <c r="D5" s="3">
        <v>33.940407862407859</v>
      </c>
      <c r="E5" s="16">
        <v>0.54339254079196431</v>
      </c>
      <c r="F5" s="16">
        <v>0.30723575348413779</v>
      </c>
      <c r="G5" s="10">
        <v>5.666338083538084E-2</v>
      </c>
      <c r="H5" s="19">
        <v>34.148791154791155</v>
      </c>
      <c r="I5" s="16">
        <v>0.54782695626641342</v>
      </c>
      <c r="J5" s="16">
        <v>0.31310784349454812</v>
      </c>
      <c r="K5" s="20">
        <v>5.8575051597051592E-2</v>
      </c>
      <c r="M5" s="23"/>
    </row>
    <row r="6" spans="1:13" x14ac:dyDescent="0.2">
      <c r="A6" s="11" t="s">
        <v>95</v>
      </c>
      <c r="B6" s="22" t="s">
        <v>95</v>
      </c>
      <c r="C6" s="22">
        <v>24.713051597051596</v>
      </c>
      <c r="D6" s="3">
        <v>24.404368550368552</v>
      </c>
      <c r="E6" s="16">
        <v>0.50798271779656434</v>
      </c>
      <c r="F6" s="16">
        <v>0.30095234081830857</v>
      </c>
      <c r="G6" s="10">
        <v>3.7309054054054054E-2</v>
      </c>
      <c r="H6" s="19">
        <v>24.723921375921378</v>
      </c>
      <c r="I6" s="16">
        <v>0.50957641728707981</v>
      </c>
      <c r="J6" s="16">
        <v>0.30340071782771083</v>
      </c>
      <c r="K6" s="20">
        <v>3.8224628992628996E-2</v>
      </c>
      <c r="M6" s="23"/>
    </row>
    <row r="7" spans="1:13" x14ac:dyDescent="0.2">
      <c r="A7" s="11" t="s">
        <v>92</v>
      </c>
      <c r="B7" s="22" t="s">
        <v>92</v>
      </c>
      <c r="C7" s="22">
        <v>-4.3734643734643739E-6</v>
      </c>
      <c r="D7" s="3">
        <v>-7.8132678132678117E-6</v>
      </c>
      <c r="E7" s="16">
        <v>-0.13984374999999999</v>
      </c>
      <c r="F7" s="16">
        <v>0.25297775903868447</v>
      </c>
      <c r="G7" s="10">
        <v>2.764127764127764E-9</v>
      </c>
      <c r="H7" s="19">
        <v>-1.0810810810810812E-6</v>
      </c>
      <c r="I7" s="16" t="e">
        <v>#REF!</v>
      </c>
      <c r="J7" s="16" t="e">
        <v>#REF!</v>
      </c>
      <c r="K7" s="20">
        <v>-2.3832923832923838E-9</v>
      </c>
      <c r="M7" s="23"/>
    </row>
    <row r="8" spans="1:13" x14ac:dyDescent="0.2">
      <c r="A8" s="11" t="s">
        <v>91</v>
      </c>
      <c r="B8" s="22" t="s">
        <v>91</v>
      </c>
      <c r="C8" s="22">
        <v>1.6425061425061427E-3</v>
      </c>
      <c r="D8" s="3">
        <v>2.7174938574938572E-3</v>
      </c>
      <c r="E8" s="16">
        <v>0.77020854021847063</v>
      </c>
      <c r="F8" s="16">
        <v>0.26930055505040967</v>
      </c>
      <c r="G8" s="10">
        <v>5.6365601965601975E-6</v>
      </c>
      <c r="H8" s="19">
        <v>3.0423095823095829E-3</v>
      </c>
      <c r="I8" s="16">
        <v>0.7657135992311388</v>
      </c>
      <c r="J8" s="16">
        <v>0.24984814905015645</v>
      </c>
      <c r="K8" s="20">
        <v>5.8203071253071252E-6</v>
      </c>
      <c r="M8" s="23"/>
    </row>
    <row r="9" spans="1:13" x14ac:dyDescent="0.2">
      <c r="A9" s="11" t="s">
        <v>88</v>
      </c>
      <c r="B9" s="22" t="s">
        <v>88</v>
      </c>
      <c r="C9" s="22">
        <v>2.034398034398034E-4</v>
      </c>
      <c r="D9" s="3">
        <v>1.5405405405405408E-4</v>
      </c>
      <c r="E9" s="16">
        <v>4.4911466391610814E-3</v>
      </c>
      <c r="F9" s="16">
        <v>0</v>
      </c>
      <c r="G9" s="10">
        <v>0</v>
      </c>
      <c r="H9" s="19">
        <v>3.1316953316953318E-4</v>
      </c>
      <c r="I9" s="16" t="e">
        <v>#REF!</v>
      </c>
      <c r="J9" s="16" t="e">
        <v>#REF!</v>
      </c>
      <c r="K9" s="20">
        <v>-7.2938574938574943E-7</v>
      </c>
      <c r="M9" s="23"/>
    </row>
    <row r="10" spans="1:13" x14ac:dyDescent="0.2">
      <c r="A10" s="11" t="s">
        <v>87</v>
      </c>
      <c r="B10" s="22" t="s">
        <v>87</v>
      </c>
      <c r="C10" s="22">
        <v>2.1091056511056507</v>
      </c>
      <c r="D10" s="3">
        <v>2.0658992628992632</v>
      </c>
      <c r="E10" s="16">
        <v>0.67821399203936061</v>
      </c>
      <c r="F10" s="16">
        <v>0.26150876400141848</v>
      </c>
      <c r="G10" s="10">
        <v>3.6640562653562653E-3</v>
      </c>
      <c r="H10" s="19">
        <v>2.1671390663390659</v>
      </c>
      <c r="I10" s="16">
        <v>0.66548131479887407</v>
      </c>
      <c r="J10" s="16">
        <v>0.2737238770170391</v>
      </c>
      <c r="K10" s="20">
        <v>3.9476199017199013E-3</v>
      </c>
      <c r="M10" s="23"/>
    </row>
    <row r="11" spans="1:13" x14ac:dyDescent="0.2">
      <c r="A11" s="11" t="s">
        <v>84</v>
      </c>
      <c r="B11" s="22" t="s">
        <v>84</v>
      </c>
      <c r="C11" s="22">
        <v>1.6579852579852585E-4</v>
      </c>
      <c r="D11" s="3">
        <v>5.9410319410319309E-5</v>
      </c>
      <c r="E11" s="16">
        <v>6.2536207895390328E-4</v>
      </c>
      <c r="F11" s="16">
        <v>0</v>
      </c>
      <c r="G11" s="10">
        <v>0</v>
      </c>
      <c r="H11" s="19">
        <v>3.072727272727271E-4</v>
      </c>
      <c r="I11" s="16" t="e">
        <v>#REF!</v>
      </c>
      <c r="J11" s="16" t="e">
        <v>#REF!</v>
      </c>
      <c r="K11" s="20">
        <v>-2.0874692874692876E-6</v>
      </c>
      <c r="M11" s="23"/>
    </row>
    <row r="12" spans="1:13" x14ac:dyDescent="0.2">
      <c r="A12" s="11" t="s">
        <v>83</v>
      </c>
      <c r="B12" s="22" t="s">
        <v>83</v>
      </c>
      <c r="C12" s="22">
        <v>2.9490972972972975</v>
      </c>
      <c r="D12" s="3">
        <v>2.9021454545454546</v>
      </c>
      <c r="E12" s="16">
        <v>0.69692973689188153</v>
      </c>
      <c r="F12" s="16">
        <v>0.29154589064113667</v>
      </c>
      <c r="G12" s="10">
        <v>5.8967823095823092E-3</v>
      </c>
      <c r="H12" s="19">
        <v>3.3036280098280102</v>
      </c>
      <c r="I12" s="16">
        <v>0.70946724102712877</v>
      </c>
      <c r="J12" s="16">
        <v>0.30377569974294405</v>
      </c>
      <c r="K12" s="20">
        <v>7.1199429975429976E-3</v>
      </c>
      <c r="M12" s="23"/>
    </row>
    <row r="13" spans="1:13" x14ac:dyDescent="0.2">
      <c r="A13" s="11" t="s">
        <v>80</v>
      </c>
      <c r="B13" s="22" t="s">
        <v>80</v>
      </c>
      <c r="C13" s="22">
        <v>-2.7002457002456791E-4</v>
      </c>
      <c r="D13" s="3">
        <v>-2.2918918918918892E-4</v>
      </c>
      <c r="E13" s="16">
        <v>-1.4907569235175257E-4</v>
      </c>
      <c r="F13" s="16">
        <v>0</v>
      </c>
      <c r="G13" s="10">
        <v>0</v>
      </c>
      <c r="H13" s="19">
        <v>-4.0122850122850483E-4</v>
      </c>
      <c r="I13" s="16" t="e">
        <v>#REF!</v>
      </c>
      <c r="J13" s="16" t="e">
        <v>#REF!</v>
      </c>
      <c r="K13" s="20">
        <v>-7.3722481572481582E-5</v>
      </c>
      <c r="M13" s="23"/>
    </row>
    <row r="14" spans="1:13" x14ac:dyDescent="0.2">
      <c r="A14" s="11" t="s">
        <v>79</v>
      </c>
      <c r="B14" s="22" t="s">
        <v>79</v>
      </c>
      <c r="C14" s="22">
        <v>7.9903882063882072</v>
      </c>
      <c r="D14" s="3">
        <v>7.771931203931203</v>
      </c>
      <c r="E14" s="16">
        <v>0.46145332573350928</v>
      </c>
      <c r="F14" s="16">
        <v>0.25737110549372427</v>
      </c>
      <c r="G14" s="10">
        <v>9.2303148648648654E-3</v>
      </c>
      <c r="H14" s="19">
        <v>8.2870810810810802</v>
      </c>
      <c r="I14" s="16">
        <v>0.45122741968410113</v>
      </c>
      <c r="J14" s="16">
        <v>0.26340280896248008</v>
      </c>
      <c r="K14" s="20">
        <v>9.8495745700245708E-3</v>
      </c>
      <c r="M14" s="23"/>
    </row>
    <row r="15" spans="1:13" x14ac:dyDescent="0.2">
      <c r="A15" s="11" t="s">
        <v>77</v>
      </c>
      <c r="B15" s="22" t="s">
        <v>77</v>
      </c>
      <c r="C15" s="22">
        <v>2.9719901719901711E-4</v>
      </c>
      <c r="D15" s="3">
        <v>2.3562653562653557E-4</v>
      </c>
      <c r="E15" s="16">
        <v>4.358456951716114E-3</v>
      </c>
      <c r="F15" s="16">
        <v>0</v>
      </c>
      <c r="G15" s="10">
        <v>0</v>
      </c>
      <c r="H15" s="19">
        <v>4.5400491400491389E-4</v>
      </c>
      <c r="I15" s="16" t="e">
        <v>#REF!</v>
      </c>
      <c r="J15" s="16" t="e">
        <v>#REF!</v>
      </c>
      <c r="K15" s="20">
        <v>-1.1775675675675677E-6</v>
      </c>
      <c r="M15" s="23"/>
    </row>
    <row r="16" spans="1:13" x14ac:dyDescent="0.2">
      <c r="A16" s="11" t="s">
        <v>75</v>
      </c>
      <c r="B16" s="22" t="s">
        <v>75</v>
      </c>
      <c r="C16" s="22">
        <v>6.2203882063882068</v>
      </c>
      <c r="D16" s="3">
        <v>5.1997542997543</v>
      </c>
      <c r="E16" s="16">
        <v>0.64422066888618701</v>
      </c>
      <c r="F16" s="16">
        <v>0.39579308256813833</v>
      </c>
      <c r="G16" s="10">
        <v>1.3258233906633905E-2</v>
      </c>
      <c r="H16" s="19">
        <v>6.1316363636363631</v>
      </c>
      <c r="I16" s="16">
        <v>0.64789770247685707</v>
      </c>
      <c r="J16" s="16">
        <v>0.42162798506301546</v>
      </c>
      <c r="K16" s="20">
        <v>1.6749901597051593E-2</v>
      </c>
      <c r="M16" s="23"/>
    </row>
    <row r="17" spans="1:13" x14ac:dyDescent="0.2">
      <c r="A17" s="11" t="s">
        <v>73</v>
      </c>
      <c r="B17" s="22" t="s">
        <v>73</v>
      </c>
      <c r="C17" s="22">
        <v>-2.1449631449631706E-4</v>
      </c>
      <c r="D17" s="3">
        <v>-1.7975429975429806E-4</v>
      </c>
      <c r="E17" s="16">
        <v>-1.1335957110539426E-4</v>
      </c>
      <c r="F17" s="16">
        <v>0</v>
      </c>
      <c r="G17" s="10">
        <v>0</v>
      </c>
      <c r="H17" s="19">
        <v>-3.2791154791154644E-4</v>
      </c>
      <c r="I17" s="16" t="e">
        <v>#REF!</v>
      </c>
      <c r="J17" s="16" t="e">
        <v>#REF!</v>
      </c>
      <c r="K17" s="20">
        <v>-7.1182702702702705E-5</v>
      </c>
      <c r="M17" s="23"/>
    </row>
    <row r="18" spans="1:13" x14ac:dyDescent="0.2">
      <c r="A18" s="11" t="s">
        <v>71</v>
      </c>
      <c r="B18" s="22" t="s">
        <v>71</v>
      </c>
      <c r="C18" s="22">
        <v>33.516648648648648</v>
      </c>
      <c r="D18" s="3">
        <v>33.473144963144961</v>
      </c>
      <c r="E18" s="16">
        <v>0.53251298028992722</v>
      </c>
      <c r="F18" s="16">
        <v>0.289556105990671</v>
      </c>
      <c r="G18" s="10">
        <v>5.1613040540540535E-2</v>
      </c>
      <c r="H18" s="19">
        <v>34.298943488943479</v>
      </c>
      <c r="I18" s="16">
        <v>0.54084288196141106</v>
      </c>
      <c r="J18" s="16">
        <v>0.29479603869469623</v>
      </c>
      <c r="K18" s="20">
        <v>5.4685665847665842E-2</v>
      </c>
      <c r="M18" s="23"/>
    </row>
    <row r="19" spans="1:13" x14ac:dyDescent="0.2">
      <c r="A19" s="11" t="s">
        <v>69</v>
      </c>
      <c r="B19" s="22" t="s">
        <v>69</v>
      </c>
      <c r="C19" s="22">
        <v>1.068845208845209E-3</v>
      </c>
      <c r="D19" s="3">
        <v>1.1012776412776413E-3</v>
      </c>
      <c r="E19" s="16">
        <v>0.50961199294532622</v>
      </c>
      <c r="F19" s="16">
        <v>0.18657000046072536</v>
      </c>
      <c r="G19" s="10">
        <v>1.0470761670761671E-6</v>
      </c>
      <c r="H19" s="19">
        <v>9.9459459459459482E-4</v>
      </c>
      <c r="I19" s="16">
        <v>0.51002004008016022</v>
      </c>
      <c r="J19" s="16">
        <v>0.17776175093378477</v>
      </c>
      <c r="K19" s="20">
        <v>9.0171990171990163E-7</v>
      </c>
      <c r="M19" s="23"/>
    </row>
    <row r="20" spans="1:13" x14ac:dyDescent="0.2">
      <c r="B20" s="22"/>
      <c r="C20" s="22"/>
      <c r="E20" s="16"/>
      <c r="F20" s="16"/>
      <c r="H20" s="19"/>
      <c r="I20" s="16"/>
      <c r="J20" s="16"/>
      <c r="K20" s="20"/>
      <c r="M20" s="23"/>
    </row>
    <row r="21" spans="1:13" x14ac:dyDescent="0.2">
      <c r="B21" s="22"/>
      <c r="C21" s="22"/>
      <c r="E21" s="16"/>
      <c r="F21" s="16"/>
      <c r="H21" s="19"/>
      <c r="I21" s="16"/>
      <c r="J21" s="16"/>
      <c r="K21" s="20"/>
      <c r="M21" s="23"/>
    </row>
    <row r="22" spans="1:13" x14ac:dyDescent="0.2">
      <c r="B22" s="22"/>
      <c r="C22" s="22"/>
      <c r="E22" s="16"/>
      <c r="F22" s="16"/>
      <c r="H22" s="19"/>
      <c r="I22" s="16"/>
      <c r="J22" s="16"/>
      <c r="K22" s="20"/>
      <c r="M22" s="23"/>
    </row>
    <row r="23" spans="1:13" x14ac:dyDescent="0.2">
      <c r="B23" s="22"/>
      <c r="C23" s="22"/>
      <c r="E23" s="16"/>
      <c r="F23" s="16"/>
      <c r="H23" s="19"/>
      <c r="I23" s="16"/>
      <c r="J23" s="16"/>
      <c r="K23" s="20"/>
      <c r="M23" s="23"/>
    </row>
    <row r="24" spans="1:13" x14ac:dyDescent="0.2">
      <c r="B24" s="22"/>
      <c r="C24" s="22"/>
      <c r="E24" s="16"/>
      <c r="F24" s="16"/>
      <c r="H24" s="19"/>
      <c r="I24" s="16"/>
      <c r="J24" s="16"/>
      <c r="K24" s="20"/>
      <c r="M24" s="23"/>
    </row>
    <row r="25" spans="1:13" x14ac:dyDescent="0.2">
      <c r="B25" s="22"/>
      <c r="C25" s="22"/>
      <c r="E25" s="16"/>
      <c r="F25" s="16"/>
      <c r="H25" s="19"/>
      <c r="I25" s="16"/>
      <c r="J25" s="16"/>
      <c r="K25" s="20"/>
      <c r="M25" s="23"/>
    </row>
    <row r="26" spans="1:13" x14ac:dyDescent="0.2">
      <c r="B26" s="22"/>
      <c r="C26" s="22"/>
      <c r="E26" s="16"/>
      <c r="F26" s="16"/>
      <c r="H26" s="19"/>
      <c r="I26" s="16"/>
      <c r="J26" s="16"/>
      <c r="K26" s="20"/>
      <c r="M26" s="23"/>
    </row>
    <row r="27" spans="1:13" x14ac:dyDescent="0.2">
      <c r="B27" s="22"/>
      <c r="C27" s="22"/>
      <c r="E27" s="16"/>
      <c r="F27" s="16"/>
      <c r="H27" s="19"/>
      <c r="I27" s="16"/>
      <c r="J27" s="16"/>
      <c r="K27" s="20"/>
      <c r="M27" s="23"/>
    </row>
    <row r="30" spans="1:13" x14ac:dyDescent="0.2">
      <c r="A30" s="12" t="s">
        <v>41</v>
      </c>
      <c r="B30" s="12" t="s">
        <v>40</v>
      </c>
      <c r="C30" s="12" t="s">
        <v>39</v>
      </c>
      <c r="D30" s="12" t="s">
        <v>38</v>
      </c>
      <c r="E30" s="12" t="s">
        <v>37</v>
      </c>
      <c r="F30" s="12" t="s">
        <v>36</v>
      </c>
      <c r="G30" s="13" t="s">
        <v>35</v>
      </c>
      <c r="H30" s="12" t="s">
        <v>34</v>
      </c>
      <c r="I30" s="12" t="s">
        <v>33</v>
      </c>
      <c r="J30" s="12" t="s">
        <v>32</v>
      </c>
      <c r="K30" s="13" t="s">
        <v>31</v>
      </c>
      <c r="L30" s="14" t="s">
        <v>42</v>
      </c>
    </row>
    <row r="31" spans="1:13" x14ac:dyDescent="0.2">
      <c r="A31" s="11" t="s">
        <v>99</v>
      </c>
      <c r="B31" s="21" t="s">
        <v>99</v>
      </c>
      <c r="C31" s="21">
        <v>5.3814987714987712</v>
      </c>
      <c r="D31" s="3">
        <v>4.9208992628992627</v>
      </c>
      <c r="E31" s="15">
        <v>0.64396469997837069</v>
      </c>
      <c r="F31" s="15">
        <v>0.40367228851331721</v>
      </c>
      <c r="G31" s="10">
        <v>1.2791912285012284E-2</v>
      </c>
      <c r="H31" s="17">
        <v>5.6236904176904181</v>
      </c>
      <c r="I31" s="15">
        <v>0.64705892581038937</v>
      </c>
      <c r="J31" s="15">
        <v>0.44988470706447797</v>
      </c>
      <c r="K31" s="18">
        <v>1.637067051597052E-2</v>
      </c>
    </row>
    <row r="32" spans="1:13" x14ac:dyDescent="0.2">
      <c r="A32" s="11" t="s">
        <v>97</v>
      </c>
      <c r="B32" s="22" t="s">
        <v>97</v>
      </c>
      <c r="C32" s="22">
        <v>34.240658476658474</v>
      </c>
      <c r="D32" s="3">
        <v>33.940407862407859</v>
      </c>
      <c r="E32" s="16">
        <v>0.54339254079196431</v>
      </c>
      <c r="F32" s="16">
        <v>0.30723575348413779</v>
      </c>
      <c r="G32" s="10">
        <v>5.666338083538084E-2</v>
      </c>
      <c r="H32" s="19">
        <v>34.148791154791155</v>
      </c>
      <c r="I32" s="16">
        <v>0.54782695626641342</v>
      </c>
      <c r="J32" s="16">
        <v>0.31310784349454812</v>
      </c>
      <c r="K32" s="20">
        <v>5.8575051597051592E-2</v>
      </c>
    </row>
    <row r="33" spans="1:13" x14ac:dyDescent="0.2">
      <c r="A33" s="11" t="s">
        <v>87</v>
      </c>
      <c r="B33" s="22" t="s">
        <v>87</v>
      </c>
      <c r="C33" s="22">
        <v>2.1091056511056507</v>
      </c>
      <c r="D33" s="3">
        <v>2.0658992628992632</v>
      </c>
      <c r="E33" s="16">
        <v>0.67821399203936061</v>
      </c>
      <c r="F33" s="16">
        <v>0.26150876400141848</v>
      </c>
      <c r="G33" s="10">
        <v>3.6640562653562653E-3</v>
      </c>
      <c r="H33" s="19">
        <v>2.1671390663390659</v>
      </c>
      <c r="I33" s="16">
        <v>0.66548131479887407</v>
      </c>
      <c r="J33" s="16">
        <v>0.2737238770170391</v>
      </c>
      <c r="K33" s="20">
        <v>3.9476199017199013E-3</v>
      </c>
      <c r="M33" s="23"/>
    </row>
    <row r="34" spans="1:13" x14ac:dyDescent="0.2">
      <c r="A34" s="11" t="s">
        <v>79</v>
      </c>
      <c r="B34" s="22" t="s">
        <v>79</v>
      </c>
      <c r="C34" s="22">
        <v>7.9903882063882072</v>
      </c>
      <c r="D34" s="3">
        <v>7.771931203931203</v>
      </c>
      <c r="E34" s="16">
        <v>0.46145332573350928</v>
      </c>
      <c r="F34" s="16">
        <v>0.25737110549372427</v>
      </c>
      <c r="G34" s="10">
        <v>9.2303148648648654E-3</v>
      </c>
      <c r="H34" s="19">
        <v>8.2870810810810802</v>
      </c>
      <c r="I34" s="16">
        <v>0.45122741968410113</v>
      </c>
      <c r="J34" s="16">
        <v>0.26340280896248008</v>
      </c>
      <c r="K34" s="20">
        <v>9.8495745700245708E-3</v>
      </c>
      <c r="M34" s="23"/>
    </row>
    <row r="35" spans="1:13" x14ac:dyDescent="0.2">
      <c r="A35" s="11" t="s">
        <v>91</v>
      </c>
      <c r="B35" s="22" t="s">
        <v>91</v>
      </c>
      <c r="C35" s="22">
        <v>1.6425061425061427E-3</v>
      </c>
      <c r="D35" s="3">
        <v>2.7174938574938572E-3</v>
      </c>
      <c r="E35" s="16">
        <v>0.77020854021847063</v>
      </c>
      <c r="F35" s="16">
        <v>0.26930055505040967</v>
      </c>
      <c r="G35" s="10">
        <v>5.6365601965601975E-6</v>
      </c>
      <c r="H35" s="19">
        <v>3.0423095823095829E-3</v>
      </c>
      <c r="I35" s="16">
        <v>0.7657135992311388</v>
      </c>
      <c r="J35" s="16">
        <v>0.24984814905015645</v>
      </c>
      <c r="K35" s="20">
        <v>5.8203071253071252E-6</v>
      </c>
      <c r="M35" s="23"/>
    </row>
    <row r="38" spans="1:13" x14ac:dyDescent="0.2">
      <c r="B38" s="12"/>
      <c r="C38" s="12" t="s">
        <v>121</v>
      </c>
      <c r="D38" s="12" t="s">
        <v>125</v>
      </c>
      <c r="E38" s="12" t="s">
        <v>25</v>
      </c>
      <c r="F38" s="12" t="s">
        <v>126</v>
      </c>
      <c r="G38" s="13" t="s">
        <v>122</v>
      </c>
      <c r="H38" s="12" t="s">
        <v>123</v>
      </c>
      <c r="I38" s="12" t="s">
        <v>124</v>
      </c>
    </row>
    <row r="39" spans="1:13" x14ac:dyDescent="0.2">
      <c r="B39" s="3" t="s">
        <v>136</v>
      </c>
      <c r="C39" s="12">
        <v>19.899999999999999</v>
      </c>
      <c r="D39" s="12">
        <v>0.41</v>
      </c>
      <c r="E39" s="12">
        <v>0.45</v>
      </c>
      <c r="F39" s="12">
        <v>3.6</v>
      </c>
      <c r="G39" s="31">
        <v>8.5699999999999996E-5</v>
      </c>
      <c r="H39" s="30">
        <v>6.94</v>
      </c>
      <c r="I39" s="30">
        <v>65</v>
      </c>
    </row>
    <row r="40" spans="1:13" x14ac:dyDescent="0.2">
      <c r="B40" s="12" t="s">
        <v>127</v>
      </c>
      <c r="C40" s="12">
        <v>5.64</v>
      </c>
      <c r="D40" s="12">
        <v>0.65</v>
      </c>
      <c r="E40" s="12">
        <v>0.45</v>
      </c>
      <c r="F40" s="12">
        <v>1.67</v>
      </c>
      <c r="G40" s="31">
        <v>2.4899999999999998E-4</v>
      </c>
      <c r="H40" s="30">
        <v>23.9</v>
      </c>
      <c r="I40" s="30">
        <v>270</v>
      </c>
    </row>
    <row r="41" spans="1:13" x14ac:dyDescent="0.2">
      <c r="B41" s="12" t="s">
        <v>119</v>
      </c>
      <c r="C41" s="12">
        <v>2.17</v>
      </c>
      <c r="D41" s="12">
        <v>0.68</v>
      </c>
      <c r="E41" s="12">
        <v>0.27</v>
      </c>
      <c r="F41" s="12">
        <v>0.39500000000000002</v>
      </c>
      <c r="G41" s="31">
        <v>1.63E-4</v>
      </c>
      <c r="H41" s="30">
        <v>216</v>
      </c>
      <c r="I41" s="30">
        <v>370</v>
      </c>
    </row>
    <row r="42" spans="1:13" x14ac:dyDescent="0.2">
      <c r="B42" s="12" t="s">
        <v>128</v>
      </c>
      <c r="C42" s="12">
        <v>3.0400000000000002E-3</v>
      </c>
      <c r="D42" s="12">
        <v>0.77</v>
      </c>
      <c r="E42" s="12">
        <v>0.27</v>
      </c>
      <c r="F42" s="12">
        <v>5.9999999999999995E-4</v>
      </c>
      <c r="G42" s="31">
        <v>1.02E-6</v>
      </c>
      <c r="H42" s="30">
        <v>246235</v>
      </c>
      <c r="I42" s="30">
        <v>248270</v>
      </c>
    </row>
    <row r="43" spans="1:13" x14ac:dyDescent="0.2">
      <c r="B43" s="12" t="s">
        <v>129</v>
      </c>
      <c r="C43" s="12">
        <v>34.200000000000003</v>
      </c>
      <c r="D43" s="12">
        <v>0.54800000000000004</v>
      </c>
      <c r="E43" s="12">
        <v>0.31</v>
      </c>
      <c r="F43" s="12">
        <v>5.86</v>
      </c>
      <c r="G43" s="31">
        <v>1.93E-4</v>
      </c>
      <c r="H43" s="30">
        <v>474</v>
      </c>
      <c r="I43" s="30">
        <v>1184</v>
      </c>
    </row>
    <row r="44" spans="1:13" x14ac:dyDescent="0.2">
      <c r="B44" s="12" t="s">
        <v>120</v>
      </c>
      <c r="C44" s="12">
        <v>8.2899999999999991</v>
      </c>
      <c r="D44" s="12">
        <v>0.46</v>
      </c>
      <c r="E44" s="12">
        <v>0.26</v>
      </c>
      <c r="F44" s="12">
        <v>0.99</v>
      </c>
      <c r="G44" s="31">
        <v>2.41E-4</v>
      </c>
      <c r="H44" s="30">
        <v>2362</v>
      </c>
      <c r="I44" s="30">
        <v>3022</v>
      </c>
    </row>
    <row r="45" spans="1:13" x14ac:dyDescent="0.2">
      <c r="B45" s="12" t="s">
        <v>130</v>
      </c>
      <c r="C45" s="12">
        <v>3.3</v>
      </c>
      <c r="D45" s="12">
        <v>0.70899999999999996</v>
      </c>
      <c r="E45" s="12">
        <v>0.30399999999999999</v>
      </c>
      <c r="F45" s="12">
        <v>0.71199999999999997</v>
      </c>
      <c r="G45" s="31">
        <v>1.91E-3</v>
      </c>
      <c r="H45" s="12">
        <v>6668</v>
      </c>
      <c r="I45" s="12">
        <v>14285</v>
      </c>
    </row>
    <row r="48" spans="1:13" x14ac:dyDescent="0.2">
      <c r="H48" s="12" t="s">
        <v>121</v>
      </c>
      <c r="I48" s="12" t="s">
        <v>125</v>
      </c>
      <c r="J48" s="12" t="s">
        <v>25</v>
      </c>
      <c r="K48" s="12" t="s">
        <v>126</v>
      </c>
    </row>
    <row r="49" spans="2:11" x14ac:dyDescent="0.2">
      <c r="B49" s="3" t="s">
        <v>131</v>
      </c>
      <c r="C49" s="22">
        <v>6.2203882063882068</v>
      </c>
      <c r="D49" s="3">
        <v>5.1997542997543</v>
      </c>
      <c r="E49" s="16">
        <v>0.64422066888618701</v>
      </c>
      <c r="F49" s="16">
        <v>0.39579308256813833</v>
      </c>
      <c r="G49" s="3" t="s">
        <v>131</v>
      </c>
      <c r="H49" s="19">
        <v>6.1316363636363631</v>
      </c>
      <c r="I49" s="16">
        <v>0.64789770247685707</v>
      </c>
      <c r="J49" s="16">
        <v>0.42162798506301546</v>
      </c>
      <c r="K49" s="20">
        <v>1.6749901597051593E-2</v>
      </c>
    </row>
    <row r="50" spans="2:11" x14ac:dyDescent="0.2">
      <c r="B50" s="3" t="s">
        <v>132</v>
      </c>
      <c r="C50" s="22">
        <v>11.80086977886978</v>
      </c>
      <c r="D50" s="3">
        <v>10.358422604422605</v>
      </c>
      <c r="E50" s="16">
        <v>0.62169297410916724</v>
      </c>
      <c r="F50" s="16">
        <v>0.30900299304599049</v>
      </c>
      <c r="G50" s="3" t="s">
        <v>132</v>
      </c>
      <c r="H50" s="19">
        <v>11.622565110565111</v>
      </c>
      <c r="I50" s="16">
        <v>0.61479785451384361</v>
      </c>
      <c r="J50" s="16">
        <v>0.3313698785155641</v>
      </c>
      <c r="K50" s="20">
        <v>2.3678127764127761E-2</v>
      </c>
    </row>
    <row r="51" spans="2:11" x14ac:dyDescent="0.2">
      <c r="B51" s="3" t="s">
        <v>133</v>
      </c>
      <c r="C51" s="22">
        <v>18.219901719901721</v>
      </c>
      <c r="D51" s="3">
        <v>17.386447174447177</v>
      </c>
      <c r="E51" s="16">
        <v>0.55636779257179025</v>
      </c>
      <c r="F51" s="16">
        <v>0.35368289590000807</v>
      </c>
      <c r="G51" s="3" t="s">
        <v>133</v>
      </c>
      <c r="H51" s="19">
        <v>19.447012285012285</v>
      </c>
      <c r="I51" s="16">
        <v>0.55472615991195917</v>
      </c>
      <c r="J51" s="16">
        <v>0.39205711949238686</v>
      </c>
      <c r="K51" s="20">
        <v>4.2294206388206392E-2</v>
      </c>
    </row>
    <row r="52" spans="2:11" x14ac:dyDescent="0.2">
      <c r="B52" s="3" t="s">
        <v>134</v>
      </c>
      <c r="C52" s="32">
        <v>14.654737100737099</v>
      </c>
      <c r="D52" s="33">
        <v>14.262167076167074</v>
      </c>
      <c r="E52" s="34">
        <v>0.68127121923126888</v>
      </c>
      <c r="F52" s="16">
        <v>0.35390612174811087</v>
      </c>
      <c r="G52" s="3" t="s">
        <v>134</v>
      </c>
      <c r="H52" s="19">
        <v>14.821484029484033</v>
      </c>
      <c r="I52" s="16">
        <v>0.67979989641318261</v>
      </c>
      <c r="J52" s="16">
        <v>0.34280250584460059</v>
      </c>
      <c r="K52" s="20">
        <v>3.453955773955774E-2</v>
      </c>
    </row>
    <row r="53" spans="2:11" x14ac:dyDescent="0.2">
      <c r="B53" s="3" t="s">
        <v>135</v>
      </c>
      <c r="C53" s="22">
        <v>25.220678132678135</v>
      </c>
      <c r="D53" s="3">
        <v>22.558889434889434</v>
      </c>
      <c r="E53" s="16">
        <v>0.63646229822887934</v>
      </c>
      <c r="F53" s="16">
        <v>0.37094469196552882</v>
      </c>
      <c r="G53" s="3" t="s">
        <v>135</v>
      </c>
      <c r="H53" s="19">
        <v>23.936771498771499</v>
      </c>
      <c r="I53" s="16">
        <v>0.65437969171967836</v>
      </c>
      <c r="J53" s="16">
        <v>0.38396665919326034</v>
      </c>
      <c r="K53" s="20">
        <v>6.014352825552826E-2</v>
      </c>
    </row>
    <row r="62" spans="2:11" x14ac:dyDescent="0.2">
      <c r="B62" s="22"/>
      <c r="D62" s="16"/>
      <c r="E62" s="16"/>
      <c r="F62" s="10"/>
      <c r="G62" s="19"/>
      <c r="H62" s="16"/>
      <c r="I62" s="16"/>
      <c r="J62" s="20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N35"/>
  <sheetViews>
    <sheetView topLeftCell="A17" workbookViewId="0">
      <selection activeCell="B36" sqref="B36"/>
    </sheetView>
  </sheetViews>
  <sheetFormatPr defaultRowHeight="12.75" x14ac:dyDescent="0.2"/>
  <cols>
    <col min="1" max="1" width="11.140625" bestFit="1" customWidth="1"/>
  </cols>
  <sheetData>
    <row r="2" spans="1:14" x14ac:dyDescent="0.2">
      <c r="A2" t="s">
        <v>26</v>
      </c>
      <c r="B2" t="s">
        <v>68</v>
      </c>
    </row>
    <row r="4" spans="1:14" x14ac:dyDescent="0.2">
      <c r="B4" t="s">
        <v>69</v>
      </c>
      <c r="M4" s="1" t="s">
        <v>44</v>
      </c>
      <c r="N4" s="3"/>
    </row>
    <row r="5" spans="1:14" x14ac:dyDescent="0.2">
      <c r="B5" t="s">
        <v>70</v>
      </c>
    </row>
    <row r="6" spans="1:14" x14ac:dyDescent="0.2">
      <c r="B6" t="s">
        <v>71</v>
      </c>
    </row>
    <row r="7" spans="1:14" x14ac:dyDescent="0.2">
      <c r="B7" t="s">
        <v>72</v>
      </c>
    </row>
    <row r="8" spans="1:14" x14ac:dyDescent="0.2">
      <c r="B8" t="s">
        <v>73</v>
      </c>
    </row>
    <row r="9" spans="1:14" x14ac:dyDescent="0.2">
      <c r="B9" t="s">
        <v>74</v>
      </c>
    </row>
    <row r="10" spans="1:14" x14ac:dyDescent="0.2">
      <c r="B10" t="s">
        <v>75</v>
      </c>
    </row>
    <row r="11" spans="1:14" x14ac:dyDescent="0.2">
      <c r="B11" t="s">
        <v>76</v>
      </c>
    </row>
    <row r="12" spans="1:14" x14ac:dyDescent="0.2">
      <c r="B12" t="s">
        <v>77</v>
      </c>
    </row>
    <row r="13" spans="1:14" x14ac:dyDescent="0.2">
      <c r="B13" t="s">
        <v>78</v>
      </c>
    </row>
    <row r="14" spans="1:14" x14ac:dyDescent="0.2">
      <c r="B14" t="s">
        <v>79</v>
      </c>
    </row>
    <row r="15" spans="1:14" x14ac:dyDescent="0.2">
      <c r="B15" t="s">
        <v>80</v>
      </c>
    </row>
    <row r="16" spans="1:14" x14ac:dyDescent="0.2">
      <c r="B16" t="s">
        <v>81</v>
      </c>
    </row>
    <row r="17" spans="2:2" x14ac:dyDescent="0.2">
      <c r="B17" t="s">
        <v>82</v>
      </c>
    </row>
    <row r="18" spans="2:2" x14ac:dyDescent="0.2">
      <c r="B18" t="s">
        <v>83</v>
      </c>
    </row>
    <row r="19" spans="2:2" x14ac:dyDescent="0.2">
      <c r="B19" t="s">
        <v>84</v>
      </c>
    </row>
    <row r="20" spans="2:2" x14ac:dyDescent="0.2">
      <c r="B20" t="s">
        <v>85</v>
      </c>
    </row>
    <row r="21" spans="2:2" x14ac:dyDescent="0.2">
      <c r="B21" t="s">
        <v>86</v>
      </c>
    </row>
    <row r="22" spans="2:2" x14ac:dyDescent="0.2">
      <c r="B22" t="s">
        <v>87</v>
      </c>
    </row>
    <row r="23" spans="2:2" x14ac:dyDescent="0.2">
      <c r="B23" t="s">
        <v>88</v>
      </c>
    </row>
    <row r="24" spans="2:2" x14ac:dyDescent="0.2">
      <c r="B24" t="s">
        <v>89</v>
      </c>
    </row>
    <row r="25" spans="2:2" x14ac:dyDescent="0.2">
      <c r="B25" t="s">
        <v>90</v>
      </c>
    </row>
    <row r="26" spans="2:2" x14ac:dyDescent="0.2">
      <c r="B26" t="s">
        <v>91</v>
      </c>
    </row>
    <row r="27" spans="2:2" x14ac:dyDescent="0.2">
      <c r="B27" t="s">
        <v>92</v>
      </c>
    </row>
    <row r="28" spans="2:2" x14ac:dyDescent="0.2">
      <c r="B28" t="s">
        <v>93</v>
      </c>
    </row>
    <row r="29" spans="2:2" x14ac:dyDescent="0.2">
      <c r="B29" t="s">
        <v>94</v>
      </c>
    </row>
    <row r="30" spans="2:2" x14ac:dyDescent="0.2">
      <c r="B30" t="s">
        <v>95</v>
      </c>
    </row>
    <row r="31" spans="2:2" x14ac:dyDescent="0.2">
      <c r="B31" t="s">
        <v>96</v>
      </c>
    </row>
    <row r="32" spans="2:2" x14ac:dyDescent="0.2">
      <c r="B32" t="s">
        <v>97</v>
      </c>
    </row>
    <row r="33" spans="2:2" x14ac:dyDescent="0.2">
      <c r="B33" t="s">
        <v>98</v>
      </c>
    </row>
    <row r="34" spans="2:2" x14ac:dyDescent="0.2">
      <c r="B34" t="s">
        <v>99</v>
      </c>
    </row>
    <row r="35" spans="2:2" x14ac:dyDescent="0.2">
      <c r="B35" t="s">
        <v>100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411"/>
  <sheetViews>
    <sheetView topLeftCell="A356"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28</v>
      </c>
    </row>
    <row r="3" spans="1:16" x14ac:dyDescent="0.2">
      <c r="C3" s="1" t="s">
        <v>29</v>
      </c>
      <c r="D3" t="s">
        <v>30</v>
      </c>
    </row>
    <row r="4" spans="1:16" x14ac:dyDescent="0.2">
      <c r="C4" s="1" t="s">
        <v>1</v>
      </c>
      <c r="D4" s="2">
        <v>4.1666666666666664E-2</v>
      </c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2.5000000000000001E-3</v>
      </c>
      <c r="B10" s="4">
        <v>-9.3700000000000001E-5</v>
      </c>
      <c r="C10" s="5"/>
      <c r="D10" s="1" t="s">
        <v>9</v>
      </c>
      <c r="E10" s="7">
        <f>-F10*1000/$D$7</f>
        <v>4.6728764042196875</v>
      </c>
      <c r="F10" s="3">
        <f>((INDEX(firsttwo,1,2)+INDEX(firsttwo,2,2))-((INDEX(firsttwo,1,2)-INDEX(firsttwo,2,2))/(INDEX(firsttwo,1,1)-INDEX(firsttwo,2,1))*(INDEX(firsttwo,1,1)+INDEX(firsttwo,2,1))))/2</f>
        <v>-9.5093034825870641E-5</v>
      </c>
      <c r="G10" t="s">
        <v>54</v>
      </c>
      <c r="H10" t="s">
        <v>55</v>
      </c>
      <c r="J10">
        <f>-(B10*A10)</f>
        <v>2.3425E-7</v>
      </c>
      <c r="K10" s="5">
        <f>B10*1000/$D$7</f>
        <v>-4.6044226044226049</v>
      </c>
      <c r="L10" s="1" t="s">
        <v>23</v>
      </c>
      <c r="M10" s="4">
        <f>MAX(E14:E15)/20</f>
        <v>1.0346938775510203E-2</v>
      </c>
      <c r="N10" s="6">
        <f>-E10</f>
        <v>-4.6728764042196875</v>
      </c>
      <c r="O10" s="6">
        <f>-E11</f>
        <v>-4.1432395760753966</v>
      </c>
      <c r="P10" s="6">
        <f>-E12</f>
        <v>-4.935655727734936</v>
      </c>
    </row>
    <row r="11" spans="1:16" x14ac:dyDescent="0.2">
      <c r="A11" s="4">
        <v>-7.5500000000000003E-3</v>
      </c>
      <c r="B11" s="4">
        <v>-9.9300000000000001E-5</v>
      </c>
      <c r="C11" s="5"/>
      <c r="D11" s="1" t="s">
        <v>10</v>
      </c>
      <c r="E11" s="7">
        <f>-F11*1000/$D$7</f>
        <v>4.1432395760753966</v>
      </c>
      <c r="F11" s="3">
        <f>((INDEX(CtoD,MATCH(0,CtoDa,1),2)+INDEX(CtoD,MATCH(0,CtoDa,1)+1,2))-((INDEX(CtoD,MATCH(0,CtoDa,1),2)-INDEX(CtoD,MATCH(0,CtoDa,1)+1,2))/(INDEX(CtoD,MATCH(0,CtoDa,1),1)-INDEX(CtoD,MATCH(0,CtoDa,1)+1,1))*(INDEX(CtoD,MATCH(0,CtoDa,1),1)+INDEX(CtoD,MATCH(0,CtoDa,1)+1,1))))/2</f>
        <v>-8.4314925373134327E-5</v>
      </c>
      <c r="G11" s="5" t="s">
        <v>56</v>
      </c>
      <c r="H11" t="s">
        <v>57</v>
      </c>
      <c r="J11">
        <f t="shared" ref="J11:J74" si="0">-(B11*A11)</f>
        <v>-7.4971499999999999E-7</v>
      </c>
      <c r="K11" s="5">
        <f t="shared" ref="K11:K74" si="1">B11*1000/$D$7</f>
        <v>-4.8796068796068797</v>
      </c>
      <c r="L11" s="1"/>
      <c r="M11" s="4">
        <f>-MAX(E15:E16)/20</f>
        <v>-1.0346938775510203E-2</v>
      </c>
      <c r="N11" s="6">
        <f>-E10</f>
        <v>-4.6728764042196875</v>
      </c>
      <c r="O11" s="6">
        <f>-E11</f>
        <v>-4.1432395760753966</v>
      </c>
      <c r="P11" s="6">
        <f>-E12</f>
        <v>-4.935655727734936</v>
      </c>
    </row>
    <row r="12" spans="1:16" x14ac:dyDescent="0.2">
      <c r="A12" s="4">
        <v>-1.7600000000000001E-2</v>
      </c>
      <c r="B12" s="4">
        <v>-1.0399999999999999E-4</v>
      </c>
      <c r="C12" s="5"/>
      <c r="D12" s="1" t="s">
        <v>11</v>
      </c>
      <c r="E12" s="7">
        <f>-F12*1000/$D$7</f>
        <v>4.935655727734936</v>
      </c>
      <c r="F12" s="3">
        <f>((INDEX(lasttwo,1,2)+INDEX(lasttwo,2,2))-((INDEX(lasttwo,1,2)-INDEX(lasttwo,2,2))/(INDEX(lasttwo,1,1)-INDEX(lasttwo,2,1))*(INDEX(lasttwo,1,1)+INDEX(lasttwo,2,1))))/2</f>
        <v>-1.0044059405940595E-4</v>
      </c>
      <c r="G12" t="s">
        <v>58</v>
      </c>
      <c r="H12" t="s">
        <v>59</v>
      </c>
      <c r="J12">
        <f t="shared" si="0"/>
        <v>-1.8304000000000001E-6</v>
      </c>
      <c r="K12" s="5">
        <f t="shared" si="1"/>
        <v>-5.1105651105651102</v>
      </c>
      <c r="L12" s="1"/>
    </row>
    <row r="13" spans="1:16" x14ac:dyDescent="0.2">
      <c r="A13" s="4">
        <v>-2.7699999999999999E-2</v>
      </c>
      <c r="B13" s="4">
        <v>-1.1E-4</v>
      </c>
      <c r="C13" s="5"/>
      <c r="E13" s="3" t="s">
        <v>53</v>
      </c>
      <c r="F13" s="5"/>
      <c r="J13">
        <f t="shared" si="0"/>
        <v>-3.0469999999999998E-6</v>
      </c>
      <c r="K13" s="5">
        <f t="shared" si="1"/>
        <v>-5.4054054054054053</v>
      </c>
      <c r="L13" s="1" t="s">
        <v>24</v>
      </c>
      <c r="M13" s="6">
        <f>E14</f>
        <v>8.3691637777965677E-2</v>
      </c>
      <c r="N13" s="6">
        <f>-MAX(E10:E12)/15</f>
        <v>-0.32904371518232906</v>
      </c>
    </row>
    <row r="14" spans="1:16" x14ac:dyDescent="0.2">
      <c r="A14" s="4">
        <v>-3.7699999999999997E-2</v>
      </c>
      <c r="B14" s="4">
        <v>-1.15E-4</v>
      </c>
      <c r="C14" s="5"/>
      <c r="D14" s="1" t="s">
        <v>12</v>
      </c>
      <c r="E14" s="7">
        <f>F14</f>
        <v>8.3691637777965677E-2</v>
      </c>
      <c r="F14">
        <f>((INDEX(CtoD,MATCH(0,CtoDb,1),1)+INDEX(CtoD,MATCH(0,CtoDb,1)+1,1))-((INDEX(CtoD,MATCH(0,CtoDb,1),1)-INDEX(CtoD,MATCH(0,CtoDb,1)+1,1))/(INDEX(CtoD,MATCH(0,CtoDb,1),2)-INDEX(CtoD,MATCH(0,CtoDb,1)+1,2))*(INDEX(CtoD,MATCH(0,CtoDb,1),2)+INDEX(CtoD,MATCH(0,CtoDb,1)+1,2))))/2</f>
        <v>8.3691637777965677E-2</v>
      </c>
      <c r="G14" s="5" t="s">
        <v>60</v>
      </c>
      <c r="H14" t="s">
        <v>61</v>
      </c>
      <c r="J14">
        <f t="shared" si="0"/>
        <v>-4.3355000000000002E-6</v>
      </c>
      <c r="K14" s="5">
        <f t="shared" si="1"/>
        <v>-5.6511056511056514</v>
      </c>
      <c r="L14" s="1"/>
      <c r="M14">
        <f>E14</f>
        <v>8.3691637777965677E-2</v>
      </c>
      <c r="N14" s="6">
        <f>MAX(E10:E12)/15</f>
        <v>0.32904371518232906</v>
      </c>
    </row>
    <row r="15" spans="1:16" x14ac:dyDescent="0.2">
      <c r="A15" s="4">
        <v>-4.7800000000000002E-2</v>
      </c>
      <c r="B15" s="4">
        <v>-1.1900000000000001E-4</v>
      </c>
      <c r="C15" s="5"/>
      <c r="D15" s="1" t="s">
        <v>13</v>
      </c>
      <c r="E15" s="3">
        <f>F15</f>
        <v>0.20693877551020406</v>
      </c>
      <c r="F15">
        <f>((INDEX(DtoB,MATCH(0,DtoBb,-1),1)+INDEX(DtoB,MATCH(0,DtoBb,-1)+1,1))-((INDEX(DtoB,MATCH(0,DtoBb,-1),1)-INDEX(DtoB,MATCH(0,DtoBb,-1)+1,1))/(INDEX(DtoB,MATCH(0,DtoBb,-1),2)-INDEX(DtoB,MATCH(0,DtoBb,-1)+1,2))*(INDEX(DtoB,MATCH(0,DtoBb,-1),2)+INDEX(DtoB,MATCH(0,DtoBb,-1)+1,2))))/2</f>
        <v>0.20693877551020406</v>
      </c>
      <c r="G15" s="5" t="s">
        <v>62</v>
      </c>
      <c r="H15" t="s">
        <v>63</v>
      </c>
      <c r="J15">
        <f t="shared" si="0"/>
        <v>-5.6882000000000009E-6</v>
      </c>
      <c r="K15" s="5">
        <f t="shared" si="1"/>
        <v>-5.8476658476658478</v>
      </c>
      <c r="L15" s="1"/>
      <c r="M15" s="6">
        <f>E15</f>
        <v>0.20693877551020406</v>
      </c>
      <c r="N15" s="6">
        <f>-MAX(E10:E12)/15</f>
        <v>-0.32904371518232906</v>
      </c>
    </row>
    <row r="16" spans="1:16" x14ac:dyDescent="0.2">
      <c r="A16" s="4">
        <v>-5.7799999999999997E-2</v>
      </c>
      <c r="B16" s="4">
        <v>-1.2400000000000001E-4</v>
      </c>
      <c r="C16" s="5"/>
      <c r="E16" s="3"/>
      <c r="J16">
        <f t="shared" si="0"/>
        <v>-7.1671999999999998E-6</v>
      </c>
      <c r="K16" s="5">
        <f t="shared" si="1"/>
        <v>-6.0933660933660931</v>
      </c>
      <c r="L16" s="1"/>
      <c r="M16">
        <f>E15</f>
        <v>0.20693877551020406</v>
      </c>
      <c r="N16" s="6">
        <f>MAX(E10:E12)/15</f>
        <v>0.32904371518232906</v>
      </c>
    </row>
    <row r="17" spans="1:19" x14ac:dyDescent="0.2">
      <c r="A17" s="4">
        <v>-6.7900000000000002E-2</v>
      </c>
      <c r="B17" s="4">
        <v>-1.2899999999999999E-4</v>
      </c>
      <c r="C17" s="25"/>
      <c r="D17" s="1" t="s">
        <v>14</v>
      </c>
      <c r="E17" s="9">
        <f>F17</f>
        <v>0.27653973886326533</v>
      </c>
      <c r="F17">
        <f>-MAX(CtoDj)/F11/E14</f>
        <v>0.27653973886326533</v>
      </c>
      <c r="G17" t="s">
        <v>47</v>
      </c>
      <c r="J17">
        <f t="shared" si="0"/>
        <v>-8.7590999999999989E-6</v>
      </c>
      <c r="K17" s="5">
        <f t="shared" si="1"/>
        <v>-6.3390663390663393</v>
      </c>
      <c r="L17" s="1"/>
      <c r="N17" s="6"/>
    </row>
    <row r="18" spans="1:19" x14ac:dyDescent="0.2">
      <c r="A18" s="4">
        <v>-7.7899999999999997E-2</v>
      </c>
      <c r="B18" s="4">
        <v>-1.34E-4</v>
      </c>
      <c r="C18" s="25"/>
      <c r="D18" s="1" t="s">
        <v>15</v>
      </c>
      <c r="E18" s="9">
        <f>F18</f>
        <v>0.29031438319828767</v>
      </c>
      <c r="F18">
        <f>-MAX(DtoBj)/F12/E15</f>
        <v>0.29031438319828767</v>
      </c>
      <c r="G18" t="s">
        <v>48</v>
      </c>
      <c r="J18">
        <f t="shared" si="0"/>
        <v>-1.04386E-5</v>
      </c>
      <c r="K18" s="5">
        <f t="shared" si="1"/>
        <v>-6.5847665847665855</v>
      </c>
      <c r="L18" s="1" t="s">
        <v>25</v>
      </c>
      <c r="M18" s="5">
        <v>0</v>
      </c>
      <c r="N18" s="5">
        <f>INDEX(CtoDk,MATCH(MAX(CtoDj),CtoDj,0),1)</f>
        <v>-2.2457002457002457</v>
      </c>
      <c r="O18" s="27"/>
      <c r="P18" s="27" t="s">
        <v>64</v>
      </c>
      <c r="Q18" s="28"/>
      <c r="R18" s="28"/>
      <c r="S18" s="28"/>
    </row>
    <row r="19" spans="1:19" x14ac:dyDescent="0.2">
      <c r="A19" s="4">
        <v>-8.7999999999999995E-2</v>
      </c>
      <c r="B19" s="4">
        <v>-1.3899999999999999E-4</v>
      </c>
      <c r="C19" s="25"/>
      <c r="D19" s="1"/>
      <c r="J19">
        <f t="shared" si="0"/>
        <v>-1.2231999999999999E-5</v>
      </c>
      <c r="K19" s="5">
        <f t="shared" si="1"/>
        <v>-6.8304668304668299</v>
      </c>
      <c r="L19" s="1"/>
      <c r="M19" s="5">
        <f>INDEX(CtoDa,MATCH(MAX(CtoDj),CtoDj,0),1)</f>
        <v>4.2700000000000002E-2</v>
      </c>
      <c r="N19" s="5">
        <f>INDEX(CtoDk,MATCH(MAX(CtoDj),CtoDj,0),1)</f>
        <v>-2.2457002457002457</v>
      </c>
      <c r="O19" s="27" t="s">
        <v>65</v>
      </c>
      <c r="P19" s="27" t="s">
        <v>64</v>
      </c>
      <c r="Q19" s="28"/>
      <c r="R19" s="28"/>
      <c r="S19" s="28"/>
    </row>
    <row r="20" spans="1:19" x14ac:dyDescent="0.2">
      <c r="A20" s="4">
        <v>-9.8000000000000004E-2</v>
      </c>
      <c r="B20" s="4">
        <v>-1.44E-4</v>
      </c>
      <c r="C20" s="25"/>
      <c r="D20" s="1" t="s">
        <v>16</v>
      </c>
      <c r="E20" s="8">
        <f>F20</f>
        <v>9.5891400491400513E-4</v>
      </c>
      <c r="F20">
        <f>MAX(CtoDj)/D5/D7*1000</f>
        <v>9.5891400491400513E-4</v>
      </c>
      <c r="G20" t="s">
        <v>45</v>
      </c>
      <c r="J20">
        <f t="shared" si="0"/>
        <v>-1.4112000000000001E-5</v>
      </c>
      <c r="K20" s="5">
        <f t="shared" si="1"/>
        <v>-7.076167076167077</v>
      </c>
      <c r="M20" s="5">
        <f>INDEX(CtoDa,MATCH(MAX(CtoDj),CtoDj,0),1)</f>
        <v>4.2700000000000002E-2</v>
      </c>
      <c r="N20" s="5">
        <v>0</v>
      </c>
      <c r="O20" s="27" t="s">
        <v>65</v>
      </c>
      <c r="P20" s="27"/>
      <c r="Q20" s="28"/>
      <c r="R20" s="28"/>
      <c r="S20" s="28"/>
    </row>
    <row r="21" spans="1:19" x14ac:dyDescent="0.2">
      <c r="A21" s="4">
        <v>-0.108</v>
      </c>
      <c r="B21" s="4">
        <v>-1.4899999999999999E-4</v>
      </c>
      <c r="C21" s="25"/>
      <c r="D21" s="1" t="s">
        <v>17</v>
      </c>
      <c r="E21" s="8">
        <f>F21</f>
        <v>2.9652088452088452E-3</v>
      </c>
      <c r="F21">
        <f>MAX(DtoBj)/D5/D7*1000</f>
        <v>2.9652088452088452E-3</v>
      </c>
      <c r="G21" t="s">
        <v>46</v>
      </c>
      <c r="J21">
        <f t="shared" si="0"/>
        <v>-1.6091999999999998E-5</v>
      </c>
      <c r="K21" s="5">
        <f t="shared" si="1"/>
        <v>-7.3218673218673214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-0.11799999999999999</v>
      </c>
      <c r="B22" s="4">
        <v>-1.54E-4</v>
      </c>
      <c r="C22" s="5"/>
      <c r="J22">
        <f t="shared" si="0"/>
        <v>-1.8171999999999998E-5</v>
      </c>
      <c r="K22" s="5">
        <f t="shared" si="1"/>
        <v>-7.5675675675675675</v>
      </c>
      <c r="M22" s="5">
        <v>0</v>
      </c>
      <c r="N22" s="5">
        <f>INDEX(DtoBk,MATCH(MAX(DtoBj),DtoBj,0),1)</f>
        <v>-2.6240786240786238</v>
      </c>
      <c r="O22" s="27"/>
      <c r="P22" s="27" t="s">
        <v>66</v>
      </c>
      <c r="Q22" s="28"/>
      <c r="R22" s="28"/>
      <c r="S22" s="28"/>
    </row>
    <row r="23" spans="1:19" x14ac:dyDescent="0.2">
      <c r="A23" s="4">
        <v>-0.128</v>
      </c>
      <c r="B23" s="4">
        <v>-1.5899999999999999E-4</v>
      </c>
      <c r="C23" s="5"/>
      <c r="D23" s="1" t="s">
        <v>43</v>
      </c>
      <c r="E23" s="24">
        <f>E11*E14*E17/D5-E20</f>
        <v>0</v>
      </c>
      <c r="J23">
        <f t="shared" si="0"/>
        <v>-2.0351999999999998E-5</v>
      </c>
      <c r="K23" s="5">
        <f t="shared" si="1"/>
        <v>-7.8132678132678137</v>
      </c>
      <c r="M23" s="5">
        <f>INDEX(DtoBa,MATCH(MAX(DtoBj),DtoBj,0),1)</f>
        <v>0.113</v>
      </c>
      <c r="N23" s="5">
        <f>INDEX(DtoBk,MATCH(MAX(DtoBj),DtoBj,0),1)</f>
        <v>-2.6240786240786238</v>
      </c>
      <c r="O23" s="27" t="s">
        <v>67</v>
      </c>
      <c r="P23" s="27" t="s">
        <v>66</v>
      </c>
      <c r="Q23" s="28"/>
      <c r="R23" s="28"/>
      <c r="S23" s="28"/>
    </row>
    <row r="24" spans="1:19" x14ac:dyDescent="0.2">
      <c r="A24" s="4">
        <v>-0.13800000000000001</v>
      </c>
      <c r="B24" s="4">
        <v>-1.64E-4</v>
      </c>
      <c r="C24" s="5"/>
      <c r="E24" s="24">
        <f>E12*E15*E18/D5-E21</f>
        <v>0</v>
      </c>
      <c r="J24">
        <f t="shared" si="0"/>
        <v>-2.2632000000000003E-5</v>
      </c>
      <c r="K24" s="5">
        <f t="shared" si="1"/>
        <v>-8.058968058968059</v>
      </c>
      <c r="M24" s="5">
        <f>INDEX(DtoBa,MATCH(MAX(DtoBj),DtoBj,0),1)</f>
        <v>0.113</v>
      </c>
      <c r="N24" s="5">
        <v>0</v>
      </c>
      <c r="O24" s="27" t="s">
        <v>67</v>
      </c>
      <c r="P24" s="27"/>
      <c r="Q24" s="28"/>
      <c r="R24" s="28"/>
      <c r="S24" s="28"/>
    </row>
    <row r="25" spans="1:19" x14ac:dyDescent="0.2">
      <c r="A25" s="4">
        <v>-0.14799999999999999</v>
      </c>
      <c r="B25" s="4">
        <v>-1.6899999999999999E-4</v>
      </c>
      <c r="C25" s="26"/>
      <c r="J25">
        <f t="shared" si="0"/>
        <v>-2.5011999999999997E-5</v>
      </c>
      <c r="K25" s="5">
        <f t="shared" si="1"/>
        <v>-8.3046683046683043</v>
      </c>
      <c r="N25" s="6"/>
      <c r="O25" s="28"/>
      <c r="P25" s="28"/>
      <c r="Q25" s="28"/>
      <c r="R25" s="28"/>
      <c r="S25" s="28"/>
    </row>
    <row r="26" spans="1:19" x14ac:dyDescent="0.2">
      <c r="A26" s="4">
        <v>-0.158</v>
      </c>
      <c r="B26" s="4">
        <v>-1.75E-4</v>
      </c>
      <c r="C26" s="5"/>
      <c r="D26" s="1" t="s">
        <v>49</v>
      </c>
      <c r="E26" s="29">
        <f>MIN(A10:A410)</f>
        <v>-0.5</v>
      </c>
      <c r="F26" s="29" t="s">
        <v>50</v>
      </c>
      <c r="G26" s="29">
        <f>MAX(A10:A410)</f>
        <v>1.5</v>
      </c>
      <c r="J26">
        <f t="shared" si="0"/>
        <v>-2.7650000000000001E-5</v>
      </c>
      <c r="K26" s="5">
        <f t="shared" si="1"/>
        <v>-8.5995085995085994</v>
      </c>
      <c r="O26" s="28"/>
      <c r="P26" s="28"/>
      <c r="Q26" s="28"/>
      <c r="R26" s="28"/>
      <c r="S26" s="28"/>
    </row>
    <row r="27" spans="1:19" x14ac:dyDescent="0.2">
      <c r="A27" s="4">
        <v>-0.16800000000000001</v>
      </c>
      <c r="B27" s="4">
        <v>-1.8100000000000001E-4</v>
      </c>
      <c r="C27" s="5"/>
      <c r="D27" s="1" t="s">
        <v>51</v>
      </c>
      <c r="E27" s="7">
        <f>MATCH(-0.5,A1:A410,0)</f>
        <v>60</v>
      </c>
      <c r="F27" s="7" t="s">
        <v>52</v>
      </c>
      <c r="G27" s="7">
        <f>MATCH(1.5,A1:A410,0)</f>
        <v>260</v>
      </c>
      <c r="J27">
        <f t="shared" si="0"/>
        <v>-3.0408000000000004E-5</v>
      </c>
      <c r="K27" s="5">
        <f t="shared" si="1"/>
        <v>-8.8943488943488962</v>
      </c>
      <c r="O27" s="28"/>
      <c r="P27" s="28"/>
      <c r="Q27" s="28"/>
      <c r="R27" s="28"/>
      <c r="S27" s="28"/>
    </row>
    <row r="28" spans="1:19" x14ac:dyDescent="0.2">
      <c r="A28" s="4">
        <v>-0.17799999999999999</v>
      </c>
      <c r="B28" s="4">
        <v>-1.8699999999999999E-4</v>
      </c>
      <c r="C28" s="5"/>
      <c r="J28">
        <f t="shared" si="0"/>
        <v>-3.3285999999999999E-5</v>
      </c>
      <c r="K28" s="5">
        <f t="shared" si="1"/>
        <v>-9.1891891891891895</v>
      </c>
    </row>
    <row r="29" spans="1:19" x14ac:dyDescent="0.2">
      <c r="A29" s="4">
        <v>-0.188</v>
      </c>
      <c r="B29" s="4">
        <v>-1.93E-4</v>
      </c>
      <c r="C29" s="5"/>
      <c r="J29">
        <f t="shared" si="0"/>
        <v>-3.6284E-5</v>
      </c>
      <c r="K29" s="5">
        <f t="shared" si="1"/>
        <v>-9.4840294840294845</v>
      </c>
    </row>
    <row r="30" spans="1:19" x14ac:dyDescent="0.2">
      <c r="A30" s="4">
        <v>-0.19900000000000001</v>
      </c>
      <c r="B30" s="4">
        <v>-1.9900000000000001E-4</v>
      </c>
      <c r="C30" s="5"/>
      <c r="J30">
        <f t="shared" si="0"/>
        <v>-3.9601000000000003E-5</v>
      </c>
      <c r="K30" s="5">
        <f t="shared" si="1"/>
        <v>-9.7788697788697796</v>
      </c>
    </row>
    <row r="31" spans="1:19" x14ac:dyDescent="0.2">
      <c r="A31" s="4">
        <v>-0.20899999999999999</v>
      </c>
      <c r="B31" s="4">
        <v>-2.0599999999999999E-4</v>
      </c>
      <c r="C31" s="5"/>
      <c r="J31">
        <f t="shared" si="0"/>
        <v>-4.3053999999999998E-5</v>
      </c>
      <c r="K31" s="5">
        <f t="shared" si="1"/>
        <v>-10.122850122850123</v>
      </c>
    </row>
    <row r="32" spans="1:19" x14ac:dyDescent="0.2">
      <c r="A32" s="4">
        <v>-0.219</v>
      </c>
      <c r="B32" s="4">
        <v>-2.13E-4</v>
      </c>
      <c r="C32" s="5"/>
      <c r="J32">
        <f t="shared" si="0"/>
        <v>-4.6647000000000002E-5</v>
      </c>
      <c r="K32" s="5">
        <f t="shared" si="1"/>
        <v>-10.466830466830466</v>
      </c>
    </row>
    <row r="33" spans="1:11" x14ac:dyDescent="0.2">
      <c r="A33" s="4">
        <v>-0.22900000000000001</v>
      </c>
      <c r="B33" s="4">
        <v>-2.2100000000000001E-4</v>
      </c>
      <c r="C33" s="5"/>
      <c r="J33">
        <f t="shared" si="0"/>
        <v>-5.0609000000000003E-5</v>
      </c>
      <c r="K33" s="5">
        <f t="shared" si="1"/>
        <v>-10.85995085995086</v>
      </c>
    </row>
    <row r="34" spans="1:11" x14ac:dyDescent="0.2">
      <c r="A34" s="4">
        <v>-0.23899999999999999</v>
      </c>
      <c r="B34" s="4">
        <v>-2.2800000000000001E-4</v>
      </c>
      <c r="C34" s="5"/>
      <c r="J34">
        <f t="shared" si="0"/>
        <v>-5.4491999999999999E-5</v>
      </c>
      <c r="K34" s="5">
        <f t="shared" si="1"/>
        <v>-11.203931203931205</v>
      </c>
    </row>
    <row r="35" spans="1:11" x14ac:dyDescent="0.2">
      <c r="A35" s="4">
        <v>-0.249</v>
      </c>
      <c r="B35" s="4">
        <v>-2.3599999999999999E-4</v>
      </c>
      <c r="C35" s="5"/>
      <c r="J35">
        <f t="shared" si="0"/>
        <v>-5.8763999999999995E-5</v>
      </c>
      <c r="K35" s="5">
        <f t="shared" si="1"/>
        <v>-11.597051597051596</v>
      </c>
    </row>
    <row r="36" spans="1:11" x14ac:dyDescent="0.2">
      <c r="A36" s="4">
        <v>-0.25900000000000001</v>
      </c>
      <c r="B36" s="4">
        <v>-2.4399999999999999E-4</v>
      </c>
      <c r="C36" s="5"/>
      <c r="J36">
        <f t="shared" si="0"/>
        <v>-6.3195999999999996E-5</v>
      </c>
      <c r="K36" s="5">
        <f t="shared" si="1"/>
        <v>-11.990171990171991</v>
      </c>
    </row>
    <row r="37" spans="1:11" x14ac:dyDescent="0.2">
      <c r="A37" s="4">
        <v>-0.26900000000000002</v>
      </c>
      <c r="B37" s="4">
        <v>-2.5300000000000002E-4</v>
      </c>
      <c r="C37" s="5"/>
      <c r="J37">
        <f t="shared" si="0"/>
        <v>-6.8057000000000016E-5</v>
      </c>
      <c r="K37" s="5">
        <f t="shared" si="1"/>
        <v>-12.432432432432433</v>
      </c>
    </row>
    <row r="38" spans="1:11" x14ac:dyDescent="0.2">
      <c r="A38" s="4">
        <v>-0.27900000000000003</v>
      </c>
      <c r="B38" s="4">
        <v>-2.6200000000000003E-4</v>
      </c>
      <c r="C38" s="5"/>
      <c r="J38">
        <f t="shared" si="0"/>
        <v>-7.3098000000000011E-5</v>
      </c>
      <c r="K38" s="5">
        <f t="shared" si="1"/>
        <v>-12.874692874692876</v>
      </c>
    </row>
    <row r="39" spans="1:11" x14ac:dyDescent="0.2">
      <c r="A39" s="4">
        <v>-0.28899999999999998</v>
      </c>
      <c r="B39" s="4">
        <v>-2.7099999999999997E-4</v>
      </c>
      <c r="C39" s="5"/>
      <c r="J39">
        <f t="shared" si="0"/>
        <v>-7.8318999999999993E-5</v>
      </c>
      <c r="K39" s="5">
        <f t="shared" si="1"/>
        <v>-13.316953316953315</v>
      </c>
    </row>
    <row r="40" spans="1:11" x14ac:dyDescent="0.2">
      <c r="A40" s="4">
        <v>-0.29899999999999999</v>
      </c>
      <c r="B40" s="4">
        <v>-2.81E-4</v>
      </c>
      <c r="C40" s="5"/>
      <c r="J40">
        <f t="shared" si="0"/>
        <v>-8.4018999999999996E-5</v>
      </c>
      <c r="K40" s="5">
        <f t="shared" si="1"/>
        <v>-13.808353808353809</v>
      </c>
    </row>
    <row r="41" spans="1:11" x14ac:dyDescent="0.2">
      <c r="A41" s="4">
        <v>-0.309</v>
      </c>
      <c r="B41" s="4">
        <v>-2.9100000000000003E-4</v>
      </c>
      <c r="C41" s="5"/>
      <c r="J41">
        <f t="shared" si="0"/>
        <v>-8.9919000000000004E-5</v>
      </c>
      <c r="K41" s="5">
        <f t="shared" si="1"/>
        <v>-14.299754299754301</v>
      </c>
    </row>
    <row r="42" spans="1:11" x14ac:dyDescent="0.2">
      <c r="A42" s="4">
        <v>-0.31900000000000001</v>
      </c>
      <c r="B42" s="4">
        <v>-3.01E-4</v>
      </c>
      <c r="C42" s="5"/>
      <c r="J42">
        <f t="shared" si="0"/>
        <v>-9.6019000000000003E-5</v>
      </c>
      <c r="K42" s="5">
        <f t="shared" si="1"/>
        <v>-14.79115479115479</v>
      </c>
    </row>
    <row r="43" spans="1:11" x14ac:dyDescent="0.2">
      <c r="A43" s="4">
        <v>-0.32900000000000001</v>
      </c>
      <c r="B43" s="4">
        <v>-3.1199999999999999E-4</v>
      </c>
      <c r="C43" s="5"/>
      <c r="J43">
        <f t="shared" si="0"/>
        <v>-1.02648E-4</v>
      </c>
      <c r="K43" s="5">
        <f t="shared" si="1"/>
        <v>-15.331695331695332</v>
      </c>
    </row>
    <row r="44" spans="1:11" x14ac:dyDescent="0.2">
      <c r="A44" s="4">
        <v>-0.33900000000000002</v>
      </c>
      <c r="B44" s="4">
        <v>-3.2299999999999999E-4</v>
      </c>
      <c r="C44" s="5"/>
      <c r="J44">
        <f t="shared" si="0"/>
        <v>-1.09497E-4</v>
      </c>
      <c r="K44" s="5">
        <f t="shared" si="1"/>
        <v>-15.872235872235873</v>
      </c>
    </row>
    <row r="45" spans="1:11" x14ac:dyDescent="0.2">
      <c r="A45" s="4">
        <v>-0.34899999999999998</v>
      </c>
      <c r="B45" s="4">
        <v>-3.3399999999999999E-4</v>
      </c>
      <c r="C45" s="5"/>
      <c r="J45">
        <f t="shared" si="0"/>
        <v>-1.1656599999999998E-4</v>
      </c>
      <c r="K45" s="5">
        <f t="shared" si="1"/>
        <v>-16.41277641277641</v>
      </c>
    </row>
    <row r="46" spans="1:11" x14ac:dyDescent="0.2">
      <c r="A46" s="4">
        <v>-0.35899999999999999</v>
      </c>
      <c r="B46" s="4">
        <v>-3.4699999999999998E-4</v>
      </c>
      <c r="C46" s="5"/>
      <c r="J46">
        <f t="shared" si="0"/>
        <v>-1.2457299999999997E-4</v>
      </c>
      <c r="K46" s="5">
        <f t="shared" si="1"/>
        <v>-17.051597051597049</v>
      </c>
    </row>
    <row r="47" spans="1:11" x14ac:dyDescent="0.2">
      <c r="A47" s="4">
        <v>-0.36899999999999999</v>
      </c>
      <c r="B47" s="4">
        <v>-3.59E-4</v>
      </c>
      <c r="C47" s="5"/>
      <c r="J47">
        <f t="shared" si="0"/>
        <v>-1.32471E-4</v>
      </c>
      <c r="K47" s="5">
        <f t="shared" si="1"/>
        <v>-17.64127764127764</v>
      </c>
    </row>
    <row r="48" spans="1:11" x14ac:dyDescent="0.2">
      <c r="A48" s="4">
        <v>-0.379</v>
      </c>
      <c r="B48" s="4">
        <v>-3.7199999999999999E-4</v>
      </c>
      <c r="C48" s="5"/>
      <c r="J48">
        <f t="shared" si="0"/>
        <v>-1.4098799999999999E-4</v>
      </c>
      <c r="K48" s="5">
        <f t="shared" si="1"/>
        <v>-18.280098280098279</v>
      </c>
    </row>
    <row r="49" spans="1:11" x14ac:dyDescent="0.2">
      <c r="A49" s="4">
        <v>-0.38900000000000001</v>
      </c>
      <c r="B49" s="4">
        <v>-3.8499999999999998E-4</v>
      </c>
      <c r="C49" s="5"/>
      <c r="J49">
        <f t="shared" si="0"/>
        <v>-1.49765E-4</v>
      </c>
      <c r="K49" s="5">
        <f t="shared" si="1"/>
        <v>-18.918918918918916</v>
      </c>
    </row>
    <row r="50" spans="1:11" x14ac:dyDescent="0.2">
      <c r="A50" s="4">
        <v>-0.4</v>
      </c>
      <c r="B50" s="4">
        <v>-3.9800000000000002E-4</v>
      </c>
      <c r="C50" s="5"/>
      <c r="J50">
        <f t="shared" si="0"/>
        <v>-1.5920000000000002E-4</v>
      </c>
      <c r="K50" s="5">
        <f t="shared" si="1"/>
        <v>-19.557739557739559</v>
      </c>
    </row>
    <row r="51" spans="1:11" x14ac:dyDescent="0.2">
      <c r="A51" s="4">
        <v>-0.41</v>
      </c>
      <c r="B51" s="4">
        <v>-4.1199999999999999E-4</v>
      </c>
      <c r="C51" s="5"/>
      <c r="J51">
        <f t="shared" si="0"/>
        <v>-1.6891999999999998E-4</v>
      </c>
      <c r="K51" s="5">
        <f t="shared" si="1"/>
        <v>-20.245700245700245</v>
      </c>
    </row>
    <row r="52" spans="1:11" x14ac:dyDescent="0.2">
      <c r="A52" s="4">
        <v>-0.42</v>
      </c>
      <c r="B52" s="4">
        <v>-4.26E-4</v>
      </c>
      <c r="C52" s="5"/>
      <c r="J52">
        <f t="shared" si="0"/>
        <v>-1.7892E-4</v>
      </c>
      <c r="K52" s="5">
        <f t="shared" si="1"/>
        <v>-20.933660933660931</v>
      </c>
    </row>
    <row r="53" spans="1:11" x14ac:dyDescent="0.2">
      <c r="A53" s="4">
        <v>-0.43</v>
      </c>
      <c r="B53" s="4">
        <v>-4.4099999999999999E-4</v>
      </c>
      <c r="C53" s="5"/>
      <c r="J53">
        <f t="shared" si="0"/>
        <v>-1.8962999999999999E-4</v>
      </c>
      <c r="K53" s="5">
        <f t="shared" si="1"/>
        <v>-21.670761670761671</v>
      </c>
    </row>
    <row r="54" spans="1:11" x14ac:dyDescent="0.2">
      <c r="A54" s="4">
        <v>-0.44</v>
      </c>
      <c r="B54" s="4">
        <v>-4.5600000000000003E-4</v>
      </c>
      <c r="C54" s="5"/>
      <c r="J54">
        <f t="shared" si="0"/>
        <v>-2.0064E-4</v>
      </c>
      <c r="K54" s="5">
        <f t="shared" si="1"/>
        <v>-22.40786240786241</v>
      </c>
    </row>
    <row r="55" spans="1:11" x14ac:dyDescent="0.2">
      <c r="A55" s="4">
        <v>-0.45</v>
      </c>
      <c r="B55" s="4">
        <v>-4.73E-4</v>
      </c>
      <c r="C55" s="5"/>
      <c r="J55">
        <f t="shared" si="0"/>
        <v>-2.1285E-4</v>
      </c>
      <c r="K55" s="5">
        <f t="shared" si="1"/>
        <v>-23.243243243243246</v>
      </c>
    </row>
    <row r="56" spans="1:11" x14ac:dyDescent="0.2">
      <c r="A56" s="4">
        <v>-0.46</v>
      </c>
      <c r="B56" s="4">
        <v>-4.8899999999999996E-4</v>
      </c>
      <c r="C56" s="5"/>
      <c r="J56">
        <f t="shared" si="0"/>
        <v>-2.2494E-4</v>
      </c>
      <c r="K56" s="5">
        <f t="shared" si="1"/>
        <v>-24.029484029484028</v>
      </c>
    </row>
    <row r="57" spans="1:11" x14ac:dyDescent="0.2">
      <c r="A57" s="4">
        <v>-0.47</v>
      </c>
      <c r="B57" s="4">
        <v>-5.0600000000000005E-4</v>
      </c>
      <c r="C57" s="5"/>
      <c r="J57">
        <f t="shared" si="0"/>
        <v>-2.3782E-4</v>
      </c>
      <c r="K57" s="5">
        <f t="shared" si="1"/>
        <v>-24.864864864864867</v>
      </c>
    </row>
    <row r="58" spans="1:11" x14ac:dyDescent="0.2">
      <c r="A58" s="4">
        <v>-0.48</v>
      </c>
      <c r="B58" s="4">
        <v>-5.22E-4</v>
      </c>
      <c r="C58" s="5"/>
      <c r="J58">
        <f t="shared" si="0"/>
        <v>-2.5055999999999999E-4</v>
      </c>
      <c r="K58" s="5">
        <f t="shared" si="1"/>
        <v>-25.651105651105652</v>
      </c>
    </row>
    <row r="59" spans="1:11" x14ac:dyDescent="0.2">
      <c r="A59" s="4">
        <v>-0.49</v>
      </c>
      <c r="B59" s="4">
        <v>-5.4000000000000001E-4</v>
      </c>
      <c r="C59" s="5"/>
      <c r="J59">
        <f t="shared" si="0"/>
        <v>-2.6459999999999998E-4</v>
      </c>
      <c r="K59" s="5">
        <f t="shared" si="1"/>
        <v>-26.535626535626538</v>
      </c>
    </row>
    <row r="60" spans="1:11" x14ac:dyDescent="0.2">
      <c r="A60" s="4">
        <v>-0.5</v>
      </c>
      <c r="B60" s="4">
        <v>-5.5699999999999999E-4</v>
      </c>
      <c r="C60" s="5"/>
      <c r="J60">
        <f t="shared" si="0"/>
        <v>-2.7849999999999999E-4</v>
      </c>
      <c r="K60" s="5">
        <f t="shared" si="1"/>
        <v>-27.371007371007369</v>
      </c>
    </row>
    <row r="61" spans="1:11" x14ac:dyDescent="0.2">
      <c r="A61" s="4">
        <v>-0.5</v>
      </c>
      <c r="B61" s="4">
        <v>-5.5900000000000004E-4</v>
      </c>
      <c r="C61" s="5"/>
      <c r="J61">
        <f t="shared" si="0"/>
        <v>-2.7950000000000002E-4</v>
      </c>
      <c r="K61" s="5">
        <f t="shared" si="1"/>
        <v>-27.469287469287472</v>
      </c>
    </row>
    <row r="62" spans="1:11" x14ac:dyDescent="0.2">
      <c r="A62" s="4">
        <v>-0.49</v>
      </c>
      <c r="B62" s="4">
        <v>-5.4699999999999996E-4</v>
      </c>
      <c r="C62" s="5"/>
      <c r="J62">
        <f t="shared" si="0"/>
        <v>-2.6802999999999999E-4</v>
      </c>
      <c r="K62" s="5">
        <f t="shared" si="1"/>
        <v>-26.879606879606875</v>
      </c>
    </row>
    <row r="63" spans="1:11" x14ac:dyDescent="0.2">
      <c r="A63" s="4">
        <v>-0.48</v>
      </c>
      <c r="B63" s="4">
        <v>-5.3399999999999997E-4</v>
      </c>
      <c r="C63" s="5"/>
      <c r="J63">
        <f t="shared" si="0"/>
        <v>-2.5631999999999999E-4</v>
      </c>
      <c r="K63" s="5">
        <f t="shared" si="1"/>
        <v>-26.240786240786235</v>
      </c>
    </row>
    <row r="64" spans="1:11" x14ac:dyDescent="0.2">
      <c r="A64" s="4">
        <v>-0.47</v>
      </c>
      <c r="B64" s="4">
        <v>-5.2099999999999998E-4</v>
      </c>
      <c r="C64" s="5"/>
      <c r="J64">
        <f t="shared" si="0"/>
        <v>-2.4486999999999995E-4</v>
      </c>
      <c r="K64" s="5">
        <f t="shared" si="1"/>
        <v>-25.601965601965603</v>
      </c>
    </row>
    <row r="65" spans="1:11" x14ac:dyDescent="0.2">
      <c r="A65" s="4">
        <v>-0.46</v>
      </c>
      <c r="B65" s="4">
        <v>-5.0799999999999999E-4</v>
      </c>
      <c r="C65" s="5"/>
      <c r="J65">
        <f t="shared" si="0"/>
        <v>-2.3368E-4</v>
      </c>
      <c r="K65" s="5">
        <f t="shared" si="1"/>
        <v>-24.963144963144963</v>
      </c>
    </row>
    <row r="66" spans="1:11" x14ac:dyDescent="0.2">
      <c r="A66" s="4">
        <v>-0.45</v>
      </c>
      <c r="B66" s="4">
        <v>-4.95E-4</v>
      </c>
      <c r="C66" s="5"/>
      <c r="J66">
        <f t="shared" si="0"/>
        <v>-2.2274999999999999E-4</v>
      </c>
      <c r="K66" s="5">
        <f t="shared" si="1"/>
        <v>-24.324324324324323</v>
      </c>
    </row>
    <row r="67" spans="1:11" x14ac:dyDescent="0.2">
      <c r="A67" s="4">
        <v>-0.44</v>
      </c>
      <c r="B67" s="4">
        <v>-4.8299999999999998E-4</v>
      </c>
      <c r="C67" s="5"/>
      <c r="J67">
        <f t="shared" si="0"/>
        <v>-2.1251999999999998E-4</v>
      </c>
      <c r="K67" s="5">
        <f t="shared" si="1"/>
        <v>-23.734643734643733</v>
      </c>
    </row>
    <row r="68" spans="1:11" x14ac:dyDescent="0.2">
      <c r="A68" s="4">
        <v>-0.43</v>
      </c>
      <c r="B68" s="4">
        <v>-4.6999999999999999E-4</v>
      </c>
      <c r="C68" s="5"/>
      <c r="J68">
        <f t="shared" si="0"/>
        <v>-2.0209999999999998E-4</v>
      </c>
      <c r="K68" s="5">
        <f t="shared" si="1"/>
        <v>-23.095823095823093</v>
      </c>
    </row>
    <row r="69" spans="1:11" x14ac:dyDescent="0.2">
      <c r="A69" s="4">
        <v>-0.42</v>
      </c>
      <c r="B69" s="4">
        <v>-4.5800000000000002E-4</v>
      </c>
      <c r="C69" s="5"/>
      <c r="J69">
        <f t="shared" si="0"/>
        <v>-1.9236000000000001E-4</v>
      </c>
      <c r="K69" s="5">
        <f t="shared" si="1"/>
        <v>-22.506142506142506</v>
      </c>
    </row>
    <row r="70" spans="1:11" x14ac:dyDescent="0.2">
      <c r="A70" s="4">
        <v>-0.41</v>
      </c>
      <c r="B70" s="4">
        <v>-4.4499999999999997E-4</v>
      </c>
      <c r="C70" s="5"/>
      <c r="J70">
        <f t="shared" si="0"/>
        <v>-1.8244999999999999E-4</v>
      </c>
      <c r="K70" s="5">
        <f t="shared" si="1"/>
        <v>-21.867321867321866</v>
      </c>
    </row>
    <row r="71" spans="1:11" x14ac:dyDescent="0.2">
      <c r="A71" s="4">
        <v>-0.4</v>
      </c>
      <c r="B71" s="4">
        <v>-4.3300000000000001E-4</v>
      </c>
      <c r="C71" s="5"/>
      <c r="J71">
        <f t="shared" si="0"/>
        <v>-1.7320000000000001E-4</v>
      </c>
      <c r="K71" s="5">
        <f t="shared" si="1"/>
        <v>-21.277641277641276</v>
      </c>
    </row>
    <row r="72" spans="1:11" x14ac:dyDescent="0.2">
      <c r="A72" s="4">
        <v>-0.38900000000000001</v>
      </c>
      <c r="B72" s="4">
        <v>-4.2099999999999999E-4</v>
      </c>
      <c r="C72" s="5"/>
      <c r="J72">
        <f t="shared" si="0"/>
        <v>-1.63769E-4</v>
      </c>
      <c r="K72" s="5">
        <f t="shared" si="1"/>
        <v>-20.687960687960686</v>
      </c>
    </row>
    <row r="73" spans="1:11" x14ac:dyDescent="0.2">
      <c r="A73" s="4">
        <v>-0.379</v>
      </c>
      <c r="B73" s="4">
        <v>-4.0900000000000002E-4</v>
      </c>
      <c r="C73" s="5"/>
      <c r="J73">
        <f t="shared" si="0"/>
        <v>-1.5501100000000001E-4</v>
      </c>
      <c r="K73" s="5">
        <f t="shared" si="1"/>
        <v>-20.0982800982801</v>
      </c>
    </row>
    <row r="74" spans="1:11" x14ac:dyDescent="0.2">
      <c r="A74" s="4">
        <v>-0.36899999999999999</v>
      </c>
      <c r="B74" s="4">
        <v>-3.97E-4</v>
      </c>
      <c r="C74" s="5"/>
      <c r="J74">
        <f t="shared" si="0"/>
        <v>-1.4649300000000001E-4</v>
      </c>
      <c r="K74" s="5">
        <f t="shared" si="1"/>
        <v>-19.508599508599509</v>
      </c>
    </row>
    <row r="75" spans="1:11" x14ac:dyDescent="0.2">
      <c r="A75" s="4">
        <v>-0.35899999999999999</v>
      </c>
      <c r="B75" s="4">
        <v>-3.8499999999999998E-4</v>
      </c>
      <c r="C75" s="5"/>
      <c r="J75">
        <f t="shared" ref="J75:J138" si="2">-(B75*A75)</f>
        <v>-1.3821499999999999E-4</v>
      </c>
      <c r="K75" s="5">
        <f t="shared" ref="K75:K138" si="3">B75*1000/$D$7</f>
        <v>-18.918918918918916</v>
      </c>
    </row>
    <row r="76" spans="1:11" x14ac:dyDescent="0.2">
      <c r="A76" s="4">
        <v>-0.34899999999999998</v>
      </c>
      <c r="B76" s="4">
        <v>-3.7399999999999998E-4</v>
      </c>
      <c r="C76" s="5"/>
      <c r="J76">
        <f t="shared" si="2"/>
        <v>-1.3052599999999998E-4</v>
      </c>
      <c r="K76" s="5">
        <f t="shared" si="3"/>
        <v>-18.378378378378379</v>
      </c>
    </row>
    <row r="77" spans="1:11" x14ac:dyDescent="0.2">
      <c r="A77" s="4">
        <v>-0.33900000000000002</v>
      </c>
      <c r="B77" s="4">
        <v>-3.6299999999999999E-4</v>
      </c>
      <c r="C77" s="5"/>
      <c r="J77">
        <f t="shared" si="2"/>
        <v>-1.2305700000000001E-4</v>
      </c>
      <c r="K77" s="5">
        <f t="shared" si="3"/>
        <v>-17.837837837837839</v>
      </c>
    </row>
    <row r="78" spans="1:11" x14ac:dyDescent="0.2">
      <c r="A78" s="4">
        <v>-0.32900000000000001</v>
      </c>
      <c r="B78" s="4">
        <v>-3.5199999999999999E-4</v>
      </c>
      <c r="C78" s="5"/>
      <c r="J78">
        <f t="shared" si="2"/>
        <v>-1.15808E-4</v>
      </c>
      <c r="K78" s="5">
        <f t="shared" si="3"/>
        <v>-17.297297297297295</v>
      </c>
    </row>
    <row r="79" spans="1:11" x14ac:dyDescent="0.2">
      <c r="A79" s="4">
        <v>-0.31900000000000001</v>
      </c>
      <c r="B79" s="4">
        <v>-3.4099999999999999E-4</v>
      </c>
      <c r="C79" s="5"/>
      <c r="J79">
        <f t="shared" si="2"/>
        <v>-1.08779E-4</v>
      </c>
      <c r="K79" s="5">
        <f t="shared" si="3"/>
        <v>-16.756756756756754</v>
      </c>
    </row>
    <row r="80" spans="1:11" x14ac:dyDescent="0.2">
      <c r="A80" s="4">
        <v>-0.309</v>
      </c>
      <c r="B80" s="4">
        <v>-3.3E-4</v>
      </c>
      <c r="C80" s="5"/>
      <c r="J80">
        <f t="shared" si="2"/>
        <v>-1.0197E-4</v>
      </c>
      <c r="K80" s="5">
        <f t="shared" si="3"/>
        <v>-16.216216216216218</v>
      </c>
    </row>
    <row r="81" spans="1:11" x14ac:dyDescent="0.2">
      <c r="A81" s="4">
        <v>-0.29899999999999999</v>
      </c>
      <c r="B81" s="4">
        <v>-3.2000000000000003E-4</v>
      </c>
      <c r="C81" s="5"/>
      <c r="J81">
        <f t="shared" si="2"/>
        <v>-9.5680000000000005E-5</v>
      </c>
      <c r="K81" s="5">
        <f t="shared" si="3"/>
        <v>-15.724815724815725</v>
      </c>
    </row>
    <row r="82" spans="1:11" x14ac:dyDescent="0.2">
      <c r="A82" s="4">
        <v>-0.28899999999999998</v>
      </c>
      <c r="B82" s="4">
        <v>-3.1E-4</v>
      </c>
      <c r="C82" s="5"/>
      <c r="J82">
        <f t="shared" si="2"/>
        <v>-8.9589999999999988E-5</v>
      </c>
      <c r="K82" s="5">
        <f t="shared" si="3"/>
        <v>-15.233415233415233</v>
      </c>
    </row>
    <row r="83" spans="1:11" x14ac:dyDescent="0.2">
      <c r="A83" s="4">
        <v>-0.27900000000000003</v>
      </c>
      <c r="B83" s="4">
        <v>-2.9999999999999997E-4</v>
      </c>
      <c r="C83" s="5"/>
      <c r="J83">
        <f t="shared" si="2"/>
        <v>-8.3700000000000002E-5</v>
      </c>
      <c r="K83" s="5">
        <f t="shared" si="3"/>
        <v>-14.742014742014742</v>
      </c>
    </row>
    <row r="84" spans="1:11" x14ac:dyDescent="0.2">
      <c r="A84" s="4">
        <v>-0.26900000000000002</v>
      </c>
      <c r="B84" s="4">
        <v>-2.9E-4</v>
      </c>
      <c r="C84" s="5"/>
      <c r="J84">
        <f t="shared" si="2"/>
        <v>-7.8010000000000007E-5</v>
      </c>
      <c r="K84" s="5">
        <f t="shared" si="3"/>
        <v>-14.25061425061425</v>
      </c>
    </row>
    <row r="85" spans="1:11" x14ac:dyDescent="0.2">
      <c r="A85" s="4">
        <v>-0.25900000000000001</v>
      </c>
      <c r="B85" s="4">
        <v>-2.7999999999999998E-4</v>
      </c>
      <c r="C85" s="5"/>
      <c r="J85">
        <f t="shared" si="2"/>
        <v>-7.251999999999999E-5</v>
      </c>
      <c r="K85" s="5">
        <f t="shared" si="3"/>
        <v>-13.759213759213758</v>
      </c>
    </row>
    <row r="86" spans="1:11" x14ac:dyDescent="0.2">
      <c r="A86" s="4">
        <v>-0.249</v>
      </c>
      <c r="B86" s="4">
        <v>-2.7099999999999997E-4</v>
      </c>
      <c r="C86" s="5"/>
      <c r="J86">
        <f t="shared" si="2"/>
        <v>-6.7478999999999995E-5</v>
      </c>
      <c r="K86" s="5">
        <f t="shared" si="3"/>
        <v>-13.316953316953315</v>
      </c>
    </row>
    <row r="87" spans="1:11" x14ac:dyDescent="0.2">
      <c r="A87" s="4">
        <v>-0.23899999999999999</v>
      </c>
      <c r="B87" s="4">
        <v>-2.6200000000000003E-4</v>
      </c>
      <c r="C87" s="5"/>
      <c r="J87">
        <f t="shared" si="2"/>
        <v>-6.2618000000000003E-5</v>
      </c>
      <c r="K87" s="5">
        <f t="shared" si="3"/>
        <v>-12.874692874692876</v>
      </c>
    </row>
    <row r="88" spans="1:11" x14ac:dyDescent="0.2">
      <c r="A88" s="4">
        <v>-0.22900000000000001</v>
      </c>
      <c r="B88" s="4">
        <v>-2.5300000000000002E-4</v>
      </c>
      <c r="C88" s="5"/>
      <c r="J88">
        <f t="shared" si="2"/>
        <v>-5.7937000000000005E-5</v>
      </c>
      <c r="K88" s="5">
        <f t="shared" si="3"/>
        <v>-12.432432432432433</v>
      </c>
    </row>
    <row r="89" spans="1:11" x14ac:dyDescent="0.2">
      <c r="A89" s="4">
        <v>-0.219</v>
      </c>
      <c r="B89" s="4">
        <v>-2.4399999999999999E-4</v>
      </c>
      <c r="C89" s="5"/>
      <c r="J89">
        <f t="shared" si="2"/>
        <v>-5.3436000000000001E-5</v>
      </c>
      <c r="K89" s="5">
        <f t="shared" si="3"/>
        <v>-11.990171990171991</v>
      </c>
    </row>
    <row r="90" spans="1:11" x14ac:dyDescent="0.2">
      <c r="A90" s="4">
        <v>-0.20899999999999999</v>
      </c>
      <c r="B90" s="4">
        <v>-2.3599999999999999E-4</v>
      </c>
      <c r="C90" s="5"/>
      <c r="J90">
        <f t="shared" si="2"/>
        <v>-4.9323999999999997E-5</v>
      </c>
      <c r="K90" s="5">
        <f t="shared" si="3"/>
        <v>-11.597051597051596</v>
      </c>
    </row>
    <row r="91" spans="1:11" x14ac:dyDescent="0.2">
      <c r="A91" s="4">
        <v>-0.19900000000000001</v>
      </c>
      <c r="B91" s="4">
        <v>-2.2800000000000001E-4</v>
      </c>
      <c r="C91" s="5"/>
      <c r="J91">
        <f t="shared" si="2"/>
        <v>-4.5372000000000005E-5</v>
      </c>
      <c r="K91" s="5">
        <f t="shared" si="3"/>
        <v>-11.203931203931205</v>
      </c>
    </row>
    <row r="92" spans="1:11" x14ac:dyDescent="0.2">
      <c r="A92" s="4">
        <v>-0.188</v>
      </c>
      <c r="B92" s="4">
        <v>-2.2000000000000001E-4</v>
      </c>
      <c r="C92" s="5"/>
      <c r="J92">
        <f t="shared" si="2"/>
        <v>-4.1360000000000004E-5</v>
      </c>
      <c r="K92" s="5">
        <f t="shared" si="3"/>
        <v>-10.810810810810811</v>
      </c>
    </row>
    <row r="93" spans="1:11" x14ac:dyDescent="0.2">
      <c r="A93" s="4">
        <v>-0.17799999999999999</v>
      </c>
      <c r="B93" s="4">
        <v>-2.12E-4</v>
      </c>
      <c r="C93" s="5"/>
      <c r="J93">
        <f t="shared" si="2"/>
        <v>-3.7735999999999999E-5</v>
      </c>
      <c r="K93" s="5">
        <f t="shared" si="3"/>
        <v>-10.417690417690418</v>
      </c>
    </row>
    <row r="94" spans="1:11" x14ac:dyDescent="0.2">
      <c r="A94" s="4">
        <v>-0.16800000000000001</v>
      </c>
      <c r="B94" s="4">
        <v>-2.04E-4</v>
      </c>
      <c r="C94" s="5"/>
      <c r="J94">
        <f t="shared" si="2"/>
        <v>-3.4272E-5</v>
      </c>
      <c r="K94" s="5">
        <f t="shared" si="3"/>
        <v>-10.024570024570023</v>
      </c>
    </row>
    <row r="95" spans="1:11" x14ac:dyDescent="0.2">
      <c r="A95" s="4">
        <v>-0.158</v>
      </c>
      <c r="B95" s="4">
        <v>-1.9699999999999999E-4</v>
      </c>
      <c r="C95" s="5"/>
      <c r="J95">
        <f t="shared" si="2"/>
        <v>-3.1126E-5</v>
      </c>
      <c r="K95" s="5">
        <f t="shared" si="3"/>
        <v>-9.6805896805896801</v>
      </c>
    </row>
    <row r="96" spans="1:11" x14ac:dyDescent="0.2">
      <c r="A96" s="4">
        <v>-0.14799999999999999</v>
      </c>
      <c r="B96" s="4">
        <v>-1.8900000000000001E-4</v>
      </c>
      <c r="C96" s="5"/>
      <c r="J96">
        <f t="shared" si="2"/>
        <v>-2.7971999999999999E-5</v>
      </c>
      <c r="K96" s="5">
        <f t="shared" si="3"/>
        <v>-9.2874692874692872</v>
      </c>
    </row>
    <row r="97" spans="1:11" x14ac:dyDescent="0.2">
      <c r="A97" s="4">
        <v>-0.13800000000000001</v>
      </c>
      <c r="B97" s="4">
        <v>-1.8200000000000001E-4</v>
      </c>
      <c r="C97" s="5"/>
      <c r="J97">
        <f t="shared" si="2"/>
        <v>-2.5116000000000001E-5</v>
      </c>
      <c r="K97" s="5">
        <f t="shared" si="3"/>
        <v>-8.9434889434889424</v>
      </c>
    </row>
    <row r="98" spans="1:11" x14ac:dyDescent="0.2">
      <c r="A98" s="4">
        <v>-0.128</v>
      </c>
      <c r="B98" s="4">
        <v>-1.75E-4</v>
      </c>
      <c r="C98" s="5"/>
      <c r="J98">
        <f t="shared" si="2"/>
        <v>-2.2399999999999999E-5</v>
      </c>
      <c r="K98" s="5">
        <f t="shared" si="3"/>
        <v>-8.5995085995085994</v>
      </c>
    </row>
    <row r="99" spans="1:11" x14ac:dyDescent="0.2">
      <c r="A99" s="4">
        <v>-0.11799999999999999</v>
      </c>
      <c r="B99" s="4">
        <v>-1.6799999999999999E-4</v>
      </c>
      <c r="C99" s="5"/>
      <c r="J99">
        <f t="shared" si="2"/>
        <v>-1.9823999999999999E-5</v>
      </c>
      <c r="K99" s="5">
        <f t="shared" si="3"/>
        <v>-8.2555282555282545</v>
      </c>
    </row>
    <row r="100" spans="1:11" x14ac:dyDescent="0.2">
      <c r="A100" s="4">
        <v>-0.108</v>
      </c>
      <c r="B100" s="4">
        <v>-1.6100000000000001E-4</v>
      </c>
      <c r="C100" s="5"/>
      <c r="J100">
        <f t="shared" si="2"/>
        <v>-1.7388E-5</v>
      </c>
      <c r="K100" s="5">
        <f t="shared" si="3"/>
        <v>-7.9115479115479115</v>
      </c>
    </row>
    <row r="101" spans="1:11" x14ac:dyDescent="0.2">
      <c r="A101" s="4">
        <v>-9.8000000000000004E-2</v>
      </c>
      <c r="B101" s="4">
        <v>-1.54E-4</v>
      </c>
      <c r="C101" s="5"/>
      <c r="J101">
        <f t="shared" si="2"/>
        <v>-1.5092000000000001E-5</v>
      </c>
      <c r="K101" s="5">
        <f t="shared" si="3"/>
        <v>-7.5675675675675675</v>
      </c>
    </row>
    <row r="102" spans="1:11" x14ac:dyDescent="0.2">
      <c r="A102" s="4">
        <v>-8.7999999999999995E-2</v>
      </c>
      <c r="B102" s="4">
        <v>-1.47E-4</v>
      </c>
      <c r="C102" s="5"/>
      <c r="J102">
        <f t="shared" si="2"/>
        <v>-1.2935999999999999E-5</v>
      </c>
      <c r="K102" s="5">
        <f t="shared" si="3"/>
        <v>-7.2235872235872236</v>
      </c>
    </row>
    <row r="103" spans="1:11" x14ac:dyDescent="0.2">
      <c r="A103" s="4">
        <v>-7.7899999999999997E-2</v>
      </c>
      <c r="B103" s="4">
        <v>-1.4100000000000001E-4</v>
      </c>
      <c r="C103" s="5"/>
      <c r="J103">
        <f t="shared" si="2"/>
        <v>-1.09839E-5</v>
      </c>
      <c r="K103" s="5">
        <f t="shared" si="3"/>
        <v>-6.9287469287469294</v>
      </c>
    </row>
    <row r="104" spans="1:11" x14ac:dyDescent="0.2">
      <c r="A104" s="4">
        <v>-6.7900000000000002E-2</v>
      </c>
      <c r="B104" s="4">
        <v>-1.34E-4</v>
      </c>
      <c r="C104" s="5"/>
      <c r="J104">
        <f t="shared" si="2"/>
        <v>-9.0986000000000013E-6</v>
      </c>
      <c r="K104" s="5">
        <f t="shared" si="3"/>
        <v>-6.5847665847665855</v>
      </c>
    </row>
    <row r="105" spans="1:11" x14ac:dyDescent="0.2">
      <c r="A105" s="4">
        <v>-5.7799999999999997E-2</v>
      </c>
      <c r="B105" s="4">
        <v>-1.27E-4</v>
      </c>
      <c r="C105" s="5"/>
      <c r="J105">
        <f t="shared" si="2"/>
        <v>-7.3405999999999996E-6</v>
      </c>
      <c r="K105" s="5">
        <f t="shared" si="3"/>
        <v>-6.2407862407862407</v>
      </c>
    </row>
    <row r="106" spans="1:11" x14ac:dyDescent="0.2">
      <c r="A106" s="4">
        <v>-4.7800000000000002E-2</v>
      </c>
      <c r="B106" s="4">
        <v>-1.2E-4</v>
      </c>
      <c r="C106" s="5"/>
      <c r="J106">
        <f t="shared" si="2"/>
        <v>-5.7360000000000006E-6</v>
      </c>
      <c r="K106" s="5">
        <f t="shared" si="3"/>
        <v>-5.8968058968058976</v>
      </c>
    </row>
    <row r="107" spans="1:11" x14ac:dyDescent="0.2">
      <c r="A107" s="4">
        <v>-3.7699999999999997E-2</v>
      </c>
      <c r="B107" s="4">
        <v>-1.13E-4</v>
      </c>
      <c r="C107" s="5"/>
      <c r="J107">
        <f t="shared" si="2"/>
        <v>-4.2600999999999992E-6</v>
      </c>
      <c r="K107" s="5">
        <f t="shared" si="3"/>
        <v>-5.5528255528255519</v>
      </c>
    </row>
    <row r="108" spans="1:11" x14ac:dyDescent="0.2">
      <c r="A108" s="4">
        <v>-2.7699999999999999E-2</v>
      </c>
      <c r="B108" s="4">
        <v>-1.05E-4</v>
      </c>
      <c r="C108" s="5"/>
      <c r="J108">
        <f t="shared" si="2"/>
        <v>-2.9085000000000002E-6</v>
      </c>
      <c r="K108" s="5">
        <f t="shared" si="3"/>
        <v>-5.15970515970516</v>
      </c>
    </row>
    <row r="109" spans="1:11" x14ac:dyDescent="0.2">
      <c r="A109" s="4">
        <v>-1.7600000000000001E-2</v>
      </c>
      <c r="B109" s="4">
        <v>-9.8099999999999999E-5</v>
      </c>
      <c r="C109" s="5"/>
      <c r="J109">
        <f t="shared" si="2"/>
        <v>-1.7265600000000001E-6</v>
      </c>
      <c r="K109" s="5">
        <f t="shared" si="3"/>
        <v>-4.8206388206388207</v>
      </c>
    </row>
    <row r="110" spans="1:11" x14ac:dyDescent="0.2">
      <c r="A110" s="4">
        <v>-7.5500000000000003E-3</v>
      </c>
      <c r="B110" s="4">
        <v>-9.0400000000000002E-5</v>
      </c>
      <c r="C110" s="5"/>
      <c r="J110">
        <f t="shared" si="2"/>
        <v>-6.8252000000000005E-7</v>
      </c>
      <c r="K110" s="5">
        <f t="shared" si="3"/>
        <v>-4.4422604422604426</v>
      </c>
    </row>
    <row r="111" spans="1:11" x14ac:dyDescent="0.2">
      <c r="A111" s="4">
        <v>2.5000000000000001E-3</v>
      </c>
      <c r="B111" s="4">
        <v>-8.2299999999999995E-5</v>
      </c>
      <c r="C111" s="5"/>
      <c r="J111">
        <f t="shared" si="2"/>
        <v>2.0575E-7</v>
      </c>
      <c r="K111" s="5">
        <f t="shared" si="3"/>
        <v>-4.0442260442260443</v>
      </c>
    </row>
    <row r="112" spans="1:11" x14ac:dyDescent="0.2">
      <c r="A112" s="4">
        <v>1.26E-2</v>
      </c>
      <c r="B112" s="4">
        <v>-7.3800000000000005E-5</v>
      </c>
      <c r="C112" s="5"/>
      <c r="J112">
        <f t="shared" si="2"/>
        <v>9.2988000000000007E-7</v>
      </c>
      <c r="K112" s="5">
        <f t="shared" si="3"/>
        <v>-3.6265356265356266</v>
      </c>
    </row>
    <row r="113" spans="1:11" x14ac:dyDescent="0.2">
      <c r="A113" s="4">
        <v>2.2599999999999999E-2</v>
      </c>
      <c r="B113" s="4">
        <v>-6.4900000000000005E-5</v>
      </c>
      <c r="C113" s="5"/>
      <c r="J113">
        <f t="shared" si="2"/>
        <v>1.4667400000000001E-6</v>
      </c>
      <c r="K113" s="5">
        <f t="shared" si="3"/>
        <v>-3.189189189189189</v>
      </c>
    </row>
    <row r="114" spans="1:11" x14ac:dyDescent="0.2">
      <c r="A114" s="4">
        <v>3.27E-2</v>
      </c>
      <c r="B114" s="4">
        <v>-5.5600000000000003E-5</v>
      </c>
      <c r="C114" s="5"/>
      <c r="J114">
        <f t="shared" si="2"/>
        <v>1.8181200000000001E-6</v>
      </c>
      <c r="K114" s="5">
        <f t="shared" si="3"/>
        <v>-2.7321867321867321</v>
      </c>
    </row>
    <row r="115" spans="1:11" x14ac:dyDescent="0.2">
      <c r="A115" s="4">
        <v>4.2700000000000002E-2</v>
      </c>
      <c r="B115" s="4">
        <v>-4.57E-5</v>
      </c>
      <c r="C115" s="5"/>
      <c r="J115">
        <f t="shared" si="2"/>
        <v>1.9513900000000002E-6</v>
      </c>
      <c r="K115" s="5">
        <f t="shared" si="3"/>
        <v>-2.2457002457002457</v>
      </c>
    </row>
    <row r="116" spans="1:11" x14ac:dyDescent="0.2">
      <c r="A116" s="4">
        <v>5.28E-2</v>
      </c>
      <c r="B116" s="4">
        <v>-3.5299999999999997E-5</v>
      </c>
      <c r="C116" s="5"/>
      <c r="J116">
        <f t="shared" si="2"/>
        <v>1.8638399999999999E-6</v>
      </c>
      <c r="K116" s="5">
        <f t="shared" si="3"/>
        <v>-1.7346437346437344</v>
      </c>
    </row>
    <row r="117" spans="1:11" x14ac:dyDescent="0.2">
      <c r="A117" s="4">
        <v>6.2799999999999995E-2</v>
      </c>
      <c r="B117" s="4">
        <v>-2.4300000000000001E-5</v>
      </c>
      <c r="C117" s="5"/>
      <c r="J117">
        <f t="shared" si="2"/>
        <v>1.5260399999999999E-6</v>
      </c>
      <c r="K117" s="5">
        <f t="shared" si="3"/>
        <v>-1.1941031941031941</v>
      </c>
    </row>
    <row r="118" spans="1:11" x14ac:dyDescent="0.2">
      <c r="A118" s="4">
        <v>7.2900000000000006E-2</v>
      </c>
      <c r="B118" s="4">
        <v>-1.26E-5</v>
      </c>
      <c r="C118" s="5"/>
      <c r="J118">
        <f t="shared" si="2"/>
        <v>9.1854000000000002E-7</v>
      </c>
      <c r="K118" s="5">
        <f t="shared" si="3"/>
        <v>-0.61916461916461918</v>
      </c>
    </row>
    <row r="119" spans="1:11" x14ac:dyDescent="0.2">
      <c r="A119" s="4">
        <v>8.2900000000000001E-2</v>
      </c>
      <c r="B119" s="4">
        <v>-9.2699999999999998E-7</v>
      </c>
      <c r="C119" s="5"/>
      <c r="J119">
        <f t="shared" si="2"/>
        <v>7.6848300000000004E-8</v>
      </c>
      <c r="K119" s="5">
        <f t="shared" si="3"/>
        <v>-4.5552825552825554E-2</v>
      </c>
    </row>
    <row r="120" spans="1:11" x14ac:dyDescent="0.2">
      <c r="A120" s="4">
        <v>9.2999999999999999E-2</v>
      </c>
      <c r="B120" s="4">
        <v>1.0900000000000001E-5</v>
      </c>
      <c r="C120" s="5"/>
      <c r="J120">
        <f t="shared" si="2"/>
        <v>-1.0137000000000001E-6</v>
      </c>
      <c r="K120" s="5">
        <f t="shared" si="3"/>
        <v>0.53562653562653562</v>
      </c>
    </row>
    <row r="121" spans="1:11" x14ac:dyDescent="0.2">
      <c r="A121" s="4">
        <v>0.10299999999999999</v>
      </c>
      <c r="B121" s="4">
        <v>2.4499999999999999E-5</v>
      </c>
      <c r="C121" s="5"/>
      <c r="J121">
        <f t="shared" si="2"/>
        <v>-2.5234999999999996E-6</v>
      </c>
      <c r="K121" s="5">
        <f t="shared" si="3"/>
        <v>1.203931203931204</v>
      </c>
    </row>
    <row r="122" spans="1:11" x14ac:dyDescent="0.2">
      <c r="A122" s="4">
        <v>0.113</v>
      </c>
      <c r="B122" s="4">
        <v>3.8899999999999997E-5</v>
      </c>
      <c r="C122" s="5"/>
      <c r="J122">
        <f t="shared" si="2"/>
        <v>-4.3957000000000001E-6</v>
      </c>
      <c r="K122" s="5">
        <f t="shared" si="3"/>
        <v>1.9115479115479115</v>
      </c>
    </row>
    <row r="123" spans="1:11" x14ac:dyDescent="0.2">
      <c r="A123" s="4">
        <v>0.123</v>
      </c>
      <c r="B123" s="4">
        <v>5.38E-5</v>
      </c>
      <c r="C123" s="5"/>
      <c r="J123">
        <f t="shared" si="2"/>
        <v>-6.6173999999999995E-6</v>
      </c>
      <c r="K123" s="5">
        <f t="shared" si="3"/>
        <v>2.6437346437346436</v>
      </c>
    </row>
    <row r="124" spans="1:11" x14ac:dyDescent="0.2">
      <c r="A124" s="4">
        <v>0.13300000000000001</v>
      </c>
      <c r="B124" s="4">
        <v>6.9599999999999998E-5</v>
      </c>
      <c r="C124" s="5"/>
      <c r="J124">
        <f t="shared" si="2"/>
        <v>-9.2568000000000009E-6</v>
      </c>
      <c r="K124" s="5">
        <f t="shared" si="3"/>
        <v>3.42014742014742</v>
      </c>
    </row>
    <row r="125" spans="1:11" x14ac:dyDescent="0.2">
      <c r="A125" s="4">
        <v>0.14299999999999999</v>
      </c>
      <c r="B125" s="4">
        <v>8.5799999999999998E-5</v>
      </c>
      <c r="C125" s="5"/>
      <c r="J125">
        <f t="shared" si="2"/>
        <v>-1.2269399999999998E-5</v>
      </c>
      <c r="K125" s="5">
        <f t="shared" si="3"/>
        <v>4.2162162162162167</v>
      </c>
    </row>
    <row r="126" spans="1:11" x14ac:dyDescent="0.2">
      <c r="A126" s="4">
        <v>0.153</v>
      </c>
      <c r="B126" s="4">
        <v>1.03E-4</v>
      </c>
      <c r="C126" s="5"/>
      <c r="J126">
        <f t="shared" si="2"/>
        <v>-1.5758999999999999E-5</v>
      </c>
      <c r="K126" s="5">
        <f t="shared" si="3"/>
        <v>5.0614250614250613</v>
      </c>
    </row>
    <row r="127" spans="1:11" x14ac:dyDescent="0.2">
      <c r="A127" s="4">
        <v>0.16300000000000001</v>
      </c>
      <c r="B127" s="4">
        <v>1.18E-4</v>
      </c>
      <c r="C127" s="5"/>
      <c r="J127">
        <f t="shared" si="2"/>
        <v>-1.9233999999999999E-5</v>
      </c>
      <c r="K127" s="5">
        <f t="shared" si="3"/>
        <v>5.7985257985257981</v>
      </c>
    </row>
    <row r="128" spans="1:11" x14ac:dyDescent="0.2">
      <c r="A128" s="4">
        <v>0.17299999999999999</v>
      </c>
      <c r="B128" s="4">
        <v>1.37E-4</v>
      </c>
      <c r="C128" s="5"/>
      <c r="J128">
        <f t="shared" si="2"/>
        <v>-2.3700999999999999E-5</v>
      </c>
      <c r="K128" s="5">
        <f t="shared" si="3"/>
        <v>6.7321867321867312</v>
      </c>
    </row>
    <row r="129" spans="1:11" x14ac:dyDescent="0.2">
      <c r="A129" s="4">
        <v>0.183</v>
      </c>
      <c r="B129" s="4">
        <v>1.56E-4</v>
      </c>
      <c r="C129" s="5"/>
      <c r="J129">
        <f t="shared" si="2"/>
        <v>-2.8547999999999998E-5</v>
      </c>
      <c r="K129" s="5">
        <f t="shared" si="3"/>
        <v>7.6658476658476662</v>
      </c>
    </row>
    <row r="130" spans="1:11" x14ac:dyDescent="0.2">
      <c r="A130" s="4">
        <v>0.193</v>
      </c>
      <c r="B130" s="4">
        <v>1.75E-4</v>
      </c>
      <c r="C130" s="5"/>
      <c r="J130">
        <f t="shared" si="2"/>
        <v>-3.3775000000000001E-5</v>
      </c>
      <c r="K130" s="5">
        <f t="shared" si="3"/>
        <v>8.5995085995085994</v>
      </c>
    </row>
    <row r="131" spans="1:11" x14ac:dyDescent="0.2">
      <c r="A131" s="4">
        <v>0.20399999999999999</v>
      </c>
      <c r="B131" s="4">
        <v>1.95E-4</v>
      </c>
      <c r="C131" s="5"/>
      <c r="J131">
        <f t="shared" si="2"/>
        <v>-3.9779999999999995E-5</v>
      </c>
      <c r="K131" s="5">
        <f t="shared" si="3"/>
        <v>9.5823095823095823</v>
      </c>
    </row>
    <row r="132" spans="1:11" x14ac:dyDescent="0.2">
      <c r="A132" s="4">
        <v>0.214</v>
      </c>
      <c r="B132" s="4">
        <v>2.1599999999999999E-4</v>
      </c>
      <c r="C132" s="5"/>
      <c r="J132">
        <f t="shared" si="2"/>
        <v>-4.6223999999999997E-5</v>
      </c>
      <c r="K132" s="5">
        <f t="shared" si="3"/>
        <v>10.614250614250615</v>
      </c>
    </row>
    <row r="133" spans="1:11" x14ac:dyDescent="0.2">
      <c r="A133" s="4">
        <v>0.224</v>
      </c>
      <c r="B133" s="4">
        <v>2.3699999999999999E-4</v>
      </c>
      <c r="C133" s="5"/>
      <c r="J133">
        <f t="shared" si="2"/>
        <v>-5.3087999999999997E-5</v>
      </c>
      <c r="K133" s="5">
        <f t="shared" si="3"/>
        <v>11.646191646191646</v>
      </c>
    </row>
    <row r="134" spans="1:11" x14ac:dyDescent="0.2">
      <c r="A134" s="4">
        <v>0.23400000000000001</v>
      </c>
      <c r="B134" s="4">
        <v>2.5900000000000001E-4</v>
      </c>
      <c r="C134" s="5"/>
      <c r="J134">
        <f t="shared" si="2"/>
        <v>-6.0606000000000002E-5</v>
      </c>
      <c r="K134" s="5">
        <f t="shared" si="3"/>
        <v>12.727272727272728</v>
      </c>
    </row>
    <row r="135" spans="1:11" x14ac:dyDescent="0.2">
      <c r="A135" s="4">
        <v>0.24399999999999999</v>
      </c>
      <c r="B135" s="4">
        <v>2.81E-4</v>
      </c>
      <c r="C135" s="5"/>
      <c r="J135">
        <f t="shared" si="2"/>
        <v>-6.8564000000000003E-5</v>
      </c>
      <c r="K135" s="5">
        <f t="shared" si="3"/>
        <v>13.808353808353809</v>
      </c>
    </row>
    <row r="136" spans="1:11" x14ac:dyDescent="0.2">
      <c r="A136" s="4">
        <v>0.254</v>
      </c>
      <c r="B136" s="4">
        <v>3.0299999999999999E-4</v>
      </c>
      <c r="C136" s="5"/>
      <c r="J136">
        <f t="shared" si="2"/>
        <v>-7.6961999999999999E-5</v>
      </c>
      <c r="K136" s="5">
        <f t="shared" si="3"/>
        <v>14.88943488943489</v>
      </c>
    </row>
    <row r="137" spans="1:11" x14ac:dyDescent="0.2">
      <c r="A137" s="4">
        <v>0.26400000000000001</v>
      </c>
      <c r="B137" s="4">
        <v>3.2600000000000001E-4</v>
      </c>
      <c r="C137" s="5"/>
      <c r="J137">
        <f t="shared" si="2"/>
        <v>-8.6064000000000008E-5</v>
      </c>
      <c r="K137" s="5">
        <f t="shared" si="3"/>
        <v>16.019656019656018</v>
      </c>
    </row>
    <row r="138" spans="1:11" x14ac:dyDescent="0.2">
      <c r="A138" s="4">
        <v>0.27400000000000002</v>
      </c>
      <c r="B138" s="4">
        <v>3.5E-4</v>
      </c>
      <c r="C138" s="5"/>
      <c r="J138">
        <f t="shared" si="2"/>
        <v>-9.59E-5</v>
      </c>
      <c r="K138" s="5">
        <f t="shared" si="3"/>
        <v>17.199017199017199</v>
      </c>
    </row>
    <row r="139" spans="1:11" x14ac:dyDescent="0.2">
      <c r="A139" s="4">
        <v>0.28399999999999997</v>
      </c>
      <c r="B139" s="4">
        <v>3.7399999999999998E-4</v>
      </c>
      <c r="C139" s="5"/>
      <c r="J139">
        <f t="shared" ref="J139:J202" si="4">-(B139*A139)</f>
        <v>-1.0621599999999999E-4</v>
      </c>
      <c r="K139" s="5">
        <f t="shared" ref="K139:K202" si="5">B139*1000/$D$7</f>
        <v>18.378378378378379</v>
      </c>
    </row>
    <row r="140" spans="1:11" x14ac:dyDescent="0.2">
      <c r="A140" s="4">
        <v>0.29399999999999998</v>
      </c>
      <c r="B140" s="4">
        <v>3.9800000000000002E-4</v>
      </c>
      <c r="C140" s="5"/>
      <c r="J140">
        <f t="shared" si="4"/>
        <v>-1.17012E-4</v>
      </c>
      <c r="K140" s="5">
        <f t="shared" si="5"/>
        <v>19.557739557739559</v>
      </c>
    </row>
    <row r="141" spans="1:11" x14ac:dyDescent="0.2">
      <c r="A141" s="4">
        <v>0.30399999999999999</v>
      </c>
      <c r="B141" s="4">
        <v>4.2200000000000001E-4</v>
      </c>
      <c r="C141" s="5"/>
      <c r="J141">
        <f t="shared" si="4"/>
        <v>-1.28288E-4</v>
      </c>
      <c r="K141" s="5">
        <f t="shared" si="5"/>
        <v>20.737100737100736</v>
      </c>
    </row>
    <row r="142" spans="1:11" x14ac:dyDescent="0.2">
      <c r="A142" s="4">
        <v>0.314</v>
      </c>
      <c r="B142" s="4">
        <v>4.4700000000000002E-4</v>
      </c>
      <c r="C142" s="5"/>
      <c r="J142">
        <f t="shared" si="4"/>
        <v>-1.4035800000000001E-4</v>
      </c>
      <c r="K142" s="5">
        <f t="shared" si="5"/>
        <v>21.965601965601966</v>
      </c>
    </row>
    <row r="143" spans="1:11" x14ac:dyDescent="0.2">
      <c r="A143" s="4">
        <v>0.32400000000000001</v>
      </c>
      <c r="B143" s="4">
        <v>4.73E-4</v>
      </c>
      <c r="C143" s="5"/>
      <c r="J143">
        <f t="shared" si="4"/>
        <v>-1.5325200000000002E-4</v>
      </c>
      <c r="K143" s="5">
        <f t="shared" si="5"/>
        <v>23.243243243243246</v>
      </c>
    </row>
    <row r="144" spans="1:11" x14ac:dyDescent="0.2">
      <c r="A144" s="4">
        <v>0.33400000000000002</v>
      </c>
      <c r="B144" s="4">
        <v>4.9799999999999996E-4</v>
      </c>
      <c r="C144" s="5"/>
      <c r="J144">
        <f t="shared" si="4"/>
        <v>-1.6633199999999999E-4</v>
      </c>
      <c r="K144" s="5">
        <f t="shared" si="5"/>
        <v>24.471744471744469</v>
      </c>
    </row>
    <row r="145" spans="1:11" x14ac:dyDescent="0.2">
      <c r="A145" s="4">
        <v>0.34399999999999997</v>
      </c>
      <c r="B145" s="4">
        <v>5.2400000000000005E-4</v>
      </c>
      <c r="C145" s="5"/>
      <c r="J145">
        <f t="shared" si="4"/>
        <v>-1.80256E-4</v>
      </c>
      <c r="K145" s="5">
        <f t="shared" si="5"/>
        <v>25.749385749385752</v>
      </c>
    </row>
    <row r="146" spans="1:11" x14ac:dyDescent="0.2">
      <c r="A146" s="4">
        <v>0.35399999999999998</v>
      </c>
      <c r="B146" s="4">
        <v>5.5000000000000003E-4</v>
      </c>
      <c r="C146" s="5"/>
      <c r="J146">
        <f t="shared" si="4"/>
        <v>-1.9469999999999999E-4</v>
      </c>
      <c r="K146" s="5">
        <f t="shared" si="5"/>
        <v>27.027027027027028</v>
      </c>
    </row>
    <row r="147" spans="1:11" x14ac:dyDescent="0.2">
      <c r="A147" s="4">
        <v>0.36399999999999999</v>
      </c>
      <c r="B147" s="4">
        <v>5.7600000000000001E-4</v>
      </c>
      <c r="C147" s="5"/>
      <c r="J147">
        <f t="shared" si="4"/>
        <v>-2.09664E-4</v>
      </c>
      <c r="K147" s="5">
        <f t="shared" si="5"/>
        <v>28.304668304668308</v>
      </c>
    </row>
    <row r="148" spans="1:11" x14ac:dyDescent="0.2">
      <c r="A148" s="4">
        <v>0.374</v>
      </c>
      <c r="B148" s="4">
        <v>6.0300000000000002E-4</v>
      </c>
      <c r="C148" s="5"/>
      <c r="J148">
        <f t="shared" si="4"/>
        <v>-2.25522E-4</v>
      </c>
      <c r="K148" s="5">
        <f t="shared" si="5"/>
        <v>29.63144963144963</v>
      </c>
    </row>
    <row r="149" spans="1:11" x14ac:dyDescent="0.2">
      <c r="A149" s="4">
        <v>0.38400000000000001</v>
      </c>
      <c r="B149" s="4">
        <v>6.3000000000000003E-4</v>
      </c>
      <c r="C149" s="5"/>
      <c r="J149">
        <f t="shared" si="4"/>
        <v>-2.4192000000000001E-4</v>
      </c>
      <c r="K149" s="5">
        <f t="shared" si="5"/>
        <v>30.95823095823096</v>
      </c>
    </row>
    <row r="150" spans="1:11" x14ac:dyDescent="0.2">
      <c r="A150" s="4">
        <v>0.39400000000000002</v>
      </c>
      <c r="B150" s="4">
        <v>6.5700000000000003E-4</v>
      </c>
      <c r="C150" s="5"/>
      <c r="J150">
        <f t="shared" si="4"/>
        <v>-2.5885800000000005E-4</v>
      </c>
      <c r="K150" s="5">
        <f t="shared" si="5"/>
        <v>32.285012285012286</v>
      </c>
    </row>
    <row r="151" spans="1:11" x14ac:dyDescent="0.2">
      <c r="A151" s="4">
        <v>0.40500000000000003</v>
      </c>
      <c r="B151" s="4">
        <v>6.8400000000000004E-4</v>
      </c>
      <c r="C151" s="5"/>
      <c r="J151">
        <f t="shared" si="4"/>
        <v>-2.7702000000000005E-4</v>
      </c>
      <c r="K151" s="5">
        <f t="shared" si="5"/>
        <v>33.611793611793615</v>
      </c>
    </row>
    <row r="152" spans="1:11" x14ac:dyDescent="0.2">
      <c r="A152" s="4">
        <v>0.41499999999999998</v>
      </c>
      <c r="B152" s="4">
        <v>7.1199999999999996E-4</v>
      </c>
      <c r="C152" s="5"/>
      <c r="J152">
        <f t="shared" si="4"/>
        <v>-2.9547999999999998E-4</v>
      </c>
      <c r="K152" s="5">
        <f t="shared" si="5"/>
        <v>34.987714987714988</v>
      </c>
    </row>
    <row r="153" spans="1:11" x14ac:dyDescent="0.2">
      <c r="A153" s="4">
        <v>0.42499999999999999</v>
      </c>
      <c r="B153" s="4">
        <v>7.3899999999999997E-4</v>
      </c>
      <c r="C153" s="5"/>
      <c r="J153">
        <f t="shared" si="4"/>
        <v>-3.1407499999999998E-4</v>
      </c>
      <c r="K153" s="5">
        <f t="shared" si="5"/>
        <v>36.314496314496317</v>
      </c>
    </row>
    <row r="154" spans="1:11" x14ac:dyDescent="0.2">
      <c r="A154" s="4">
        <v>0.435</v>
      </c>
      <c r="B154" s="4">
        <v>7.67E-4</v>
      </c>
      <c r="C154" s="5"/>
      <c r="J154">
        <f t="shared" si="4"/>
        <v>-3.3364499999999998E-4</v>
      </c>
      <c r="K154" s="5">
        <f t="shared" si="5"/>
        <v>37.690417690417689</v>
      </c>
    </row>
    <row r="155" spans="1:11" x14ac:dyDescent="0.2">
      <c r="A155" s="4">
        <v>0.44500000000000001</v>
      </c>
      <c r="B155" s="4">
        <v>7.9500000000000003E-4</v>
      </c>
      <c r="C155" s="5"/>
      <c r="J155">
        <f t="shared" si="4"/>
        <v>-3.5377500000000002E-4</v>
      </c>
      <c r="K155" s="5">
        <f t="shared" si="5"/>
        <v>39.066339066339069</v>
      </c>
    </row>
    <row r="156" spans="1:11" x14ac:dyDescent="0.2">
      <c r="A156" s="4">
        <v>0.45500000000000002</v>
      </c>
      <c r="B156" s="4">
        <v>8.2299999999999995E-4</v>
      </c>
      <c r="C156" s="5"/>
      <c r="J156">
        <f t="shared" si="4"/>
        <v>-3.7446499999999999E-4</v>
      </c>
      <c r="K156" s="5">
        <f t="shared" si="5"/>
        <v>40.442260442260441</v>
      </c>
    </row>
    <row r="157" spans="1:11" x14ac:dyDescent="0.2">
      <c r="A157" s="4">
        <v>0.46500000000000002</v>
      </c>
      <c r="B157" s="4">
        <v>8.52E-4</v>
      </c>
      <c r="C157" s="5"/>
      <c r="J157">
        <f t="shared" si="4"/>
        <v>-3.9618000000000005E-4</v>
      </c>
      <c r="K157" s="5">
        <f t="shared" si="5"/>
        <v>41.867321867321863</v>
      </c>
    </row>
    <row r="158" spans="1:11" x14ac:dyDescent="0.2">
      <c r="A158" s="4">
        <v>0.47499999999999998</v>
      </c>
      <c r="B158" s="4">
        <v>8.8000000000000003E-4</v>
      </c>
      <c r="C158" s="5"/>
      <c r="J158">
        <f t="shared" si="4"/>
        <v>-4.1799999999999997E-4</v>
      </c>
      <c r="K158" s="5">
        <f t="shared" si="5"/>
        <v>43.243243243243242</v>
      </c>
    </row>
    <row r="159" spans="1:11" x14ac:dyDescent="0.2">
      <c r="A159" s="4">
        <v>0.48499999999999999</v>
      </c>
      <c r="B159" s="4">
        <v>9.0899999999999998E-4</v>
      </c>
      <c r="C159" s="5"/>
      <c r="J159">
        <f t="shared" si="4"/>
        <v>-4.4086499999999997E-4</v>
      </c>
      <c r="K159" s="5">
        <f t="shared" si="5"/>
        <v>44.668304668304671</v>
      </c>
    </row>
    <row r="160" spans="1:11" x14ac:dyDescent="0.2">
      <c r="A160" s="4">
        <v>0.495</v>
      </c>
      <c r="B160" s="4">
        <v>9.3700000000000001E-4</v>
      </c>
      <c r="C160" s="5"/>
      <c r="J160">
        <f t="shared" si="4"/>
        <v>-4.6381500000000002E-4</v>
      </c>
      <c r="K160" s="5">
        <f t="shared" si="5"/>
        <v>46.044226044226043</v>
      </c>
    </row>
    <row r="161" spans="1:11" x14ac:dyDescent="0.2">
      <c r="A161" s="4">
        <v>0.505</v>
      </c>
      <c r="B161" s="4">
        <v>9.6699999999999998E-4</v>
      </c>
      <c r="C161" s="5"/>
      <c r="J161">
        <f t="shared" si="4"/>
        <v>-4.8833500000000001E-4</v>
      </c>
      <c r="K161" s="5">
        <f t="shared" si="5"/>
        <v>47.518427518427515</v>
      </c>
    </row>
    <row r="162" spans="1:11" x14ac:dyDescent="0.2">
      <c r="A162" s="4">
        <v>0.51500000000000001</v>
      </c>
      <c r="B162" s="4">
        <v>9.9599999999999992E-4</v>
      </c>
      <c r="C162" s="5"/>
      <c r="J162">
        <f t="shared" si="4"/>
        <v>-5.1293999999999992E-4</v>
      </c>
      <c r="K162" s="5">
        <f t="shared" si="5"/>
        <v>48.943488943488937</v>
      </c>
    </row>
    <row r="163" spans="1:11" x14ac:dyDescent="0.2">
      <c r="A163" s="4">
        <v>0.52500000000000002</v>
      </c>
      <c r="B163" s="4">
        <v>1.0200000000000001E-3</v>
      </c>
      <c r="C163" s="5"/>
      <c r="J163">
        <f t="shared" si="4"/>
        <v>-5.3550000000000006E-4</v>
      </c>
      <c r="K163" s="5">
        <f t="shared" si="5"/>
        <v>50.122850122850124</v>
      </c>
    </row>
    <row r="164" spans="1:11" x14ac:dyDescent="0.2">
      <c r="A164" s="4">
        <v>0.53500000000000003</v>
      </c>
      <c r="B164" s="4">
        <v>1.0499999999999999E-3</v>
      </c>
      <c r="C164" s="5"/>
      <c r="J164">
        <f t="shared" si="4"/>
        <v>-5.6174999999999997E-4</v>
      </c>
      <c r="K164" s="5">
        <f t="shared" si="5"/>
        <v>51.597051597051596</v>
      </c>
    </row>
    <row r="165" spans="1:11" x14ac:dyDescent="0.2">
      <c r="A165" s="4">
        <v>0.54500000000000004</v>
      </c>
      <c r="B165" s="4">
        <v>1.08E-3</v>
      </c>
      <c r="C165" s="5"/>
      <c r="J165">
        <f t="shared" si="4"/>
        <v>-5.886000000000001E-4</v>
      </c>
      <c r="K165" s="5">
        <f t="shared" si="5"/>
        <v>53.071253071253075</v>
      </c>
    </row>
    <row r="166" spans="1:11" x14ac:dyDescent="0.2">
      <c r="A166" s="4">
        <v>0.55500000000000005</v>
      </c>
      <c r="B166" s="4">
        <v>1.1100000000000001E-3</v>
      </c>
      <c r="C166" s="5"/>
      <c r="J166">
        <f t="shared" si="4"/>
        <v>-6.1605000000000015E-4</v>
      </c>
      <c r="K166" s="5">
        <f t="shared" si="5"/>
        <v>54.545454545454547</v>
      </c>
    </row>
    <row r="167" spans="1:11" x14ac:dyDescent="0.2">
      <c r="A167" s="4">
        <v>0.56499999999999995</v>
      </c>
      <c r="B167" s="4">
        <v>1.14E-3</v>
      </c>
      <c r="C167" s="5"/>
      <c r="J167">
        <f t="shared" si="4"/>
        <v>-6.4409999999999988E-4</v>
      </c>
      <c r="K167" s="5">
        <f t="shared" si="5"/>
        <v>56.019656019656011</v>
      </c>
    </row>
    <row r="168" spans="1:11" x14ac:dyDescent="0.2">
      <c r="A168" s="4">
        <v>0.57499999999999996</v>
      </c>
      <c r="B168" s="4">
        <v>1.17E-3</v>
      </c>
      <c r="C168" s="5"/>
      <c r="J168">
        <f t="shared" si="4"/>
        <v>-6.7274999999999995E-4</v>
      </c>
      <c r="K168" s="5">
        <f t="shared" si="5"/>
        <v>57.49385749385749</v>
      </c>
    </row>
    <row r="169" spans="1:11" x14ac:dyDescent="0.2">
      <c r="A169" s="4">
        <v>0.58499999999999996</v>
      </c>
      <c r="B169" s="4">
        <v>1.1999999999999999E-3</v>
      </c>
      <c r="C169" s="5"/>
      <c r="J169">
        <f t="shared" si="4"/>
        <v>-7.0199999999999993E-4</v>
      </c>
      <c r="K169" s="5">
        <f t="shared" si="5"/>
        <v>58.968058968058969</v>
      </c>
    </row>
    <row r="170" spans="1:11" x14ac:dyDescent="0.2">
      <c r="A170" s="4">
        <v>0.59599999999999997</v>
      </c>
      <c r="B170" s="4">
        <v>1.23E-3</v>
      </c>
      <c r="C170" s="5"/>
      <c r="J170">
        <f t="shared" si="4"/>
        <v>-7.3307999999999999E-4</v>
      </c>
      <c r="K170" s="5">
        <f t="shared" si="5"/>
        <v>60.442260442260441</v>
      </c>
    </row>
    <row r="171" spans="1:11" x14ac:dyDescent="0.2">
      <c r="A171" s="4">
        <v>0.60599999999999998</v>
      </c>
      <c r="B171" s="4">
        <v>1.2600000000000001E-3</v>
      </c>
      <c r="C171" s="5"/>
      <c r="J171">
        <f t="shared" si="4"/>
        <v>-7.6356000000000004E-4</v>
      </c>
      <c r="K171" s="5">
        <f t="shared" si="5"/>
        <v>61.91646191646192</v>
      </c>
    </row>
    <row r="172" spans="1:11" x14ac:dyDescent="0.2">
      <c r="A172" s="4">
        <v>0.61599999999999999</v>
      </c>
      <c r="B172" s="4">
        <v>1.2899999999999999E-3</v>
      </c>
      <c r="C172" s="5"/>
      <c r="J172">
        <f t="shared" si="4"/>
        <v>-7.9463999999999989E-4</v>
      </c>
      <c r="K172" s="5">
        <f t="shared" si="5"/>
        <v>63.390663390663384</v>
      </c>
    </row>
    <row r="173" spans="1:11" x14ac:dyDescent="0.2">
      <c r="A173" s="4">
        <v>0.626</v>
      </c>
      <c r="B173" s="4">
        <v>1.32E-3</v>
      </c>
      <c r="C173" s="5"/>
      <c r="J173">
        <f t="shared" si="4"/>
        <v>-8.2631999999999996E-4</v>
      </c>
      <c r="K173" s="5">
        <f t="shared" si="5"/>
        <v>64.86486486486487</v>
      </c>
    </row>
    <row r="174" spans="1:11" x14ac:dyDescent="0.2">
      <c r="A174" s="4">
        <v>0.63600000000000001</v>
      </c>
      <c r="B174" s="4">
        <v>1.3500000000000001E-3</v>
      </c>
      <c r="C174" s="5"/>
      <c r="J174">
        <f t="shared" si="4"/>
        <v>-8.5860000000000005E-4</v>
      </c>
      <c r="K174" s="5">
        <f t="shared" si="5"/>
        <v>66.339066339066349</v>
      </c>
    </row>
    <row r="175" spans="1:11" x14ac:dyDescent="0.2">
      <c r="A175" s="4">
        <v>0.64600000000000002</v>
      </c>
      <c r="B175" s="4">
        <v>1.3799999999999999E-3</v>
      </c>
      <c r="C175" s="5"/>
      <c r="J175">
        <f t="shared" si="4"/>
        <v>-8.9147999999999994E-4</v>
      </c>
      <c r="K175" s="5">
        <f t="shared" si="5"/>
        <v>67.813267813267814</v>
      </c>
    </row>
    <row r="176" spans="1:11" x14ac:dyDescent="0.2">
      <c r="A176" s="4">
        <v>0.65600000000000003</v>
      </c>
      <c r="B176" s="4">
        <v>1.41E-3</v>
      </c>
      <c r="C176" s="5"/>
      <c r="J176">
        <f t="shared" si="4"/>
        <v>-9.2496000000000006E-4</v>
      </c>
      <c r="K176" s="5">
        <f t="shared" si="5"/>
        <v>69.287469287469278</v>
      </c>
    </row>
    <row r="177" spans="1:11" x14ac:dyDescent="0.2">
      <c r="A177" s="4">
        <v>0.66600000000000004</v>
      </c>
      <c r="B177" s="4">
        <v>1.4400000000000001E-3</v>
      </c>
      <c r="C177" s="5"/>
      <c r="J177">
        <f t="shared" si="4"/>
        <v>-9.5904000000000009E-4</v>
      </c>
      <c r="K177" s="5">
        <f t="shared" si="5"/>
        <v>70.761670761670771</v>
      </c>
    </row>
    <row r="178" spans="1:11" x14ac:dyDescent="0.2">
      <c r="A178" s="4">
        <v>0.67600000000000005</v>
      </c>
      <c r="B178" s="4">
        <v>1.47E-3</v>
      </c>
      <c r="C178" s="5"/>
      <c r="J178">
        <f t="shared" si="4"/>
        <v>-9.9372000000000002E-4</v>
      </c>
      <c r="K178" s="5">
        <f t="shared" si="5"/>
        <v>72.235872235872236</v>
      </c>
    </row>
    <row r="179" spans="1:11" x14ac:dyDescent="0.2">
      <c r="A179" s="4">
        <v>0.68600000000000005</v>
      </c>
      <c r="B179" s="4">
        <v>1.5E-3</v>
      </c>
      <c r="C179" s="5"/>
      <c r="J179">
        <f t="shared" si="4"/>
        <v>-1.0290000000000002E-3</v>
      </c>
      <c r="K179" s="5">
        <f t="shared" si="5"/>
        <v>73.710073710073715</v>
      </c>
    </row>
    <row r="180" spans="1:11" x14ac:dyDescent="0.2">
      <c r="A180" s="4">
        <v>0.69599999999999995</v>
      </c>
      <c r="B180" s="4">
        <v>1.5299999999999999E-3</v>
      </c>
      <c r="C180" s="5"/>
      <c r="J180">
        <f t="shared" si="4"/>
        <v>-1.0648799999999998E-3</v>
      </c>
      <c r="K180" s="5">
        <f t="shared" si="5"/>
        <v>75.18427518427518</v>
      </c>
    </row>
    <row r="181" spans="1:11" x14ac:dyDescent="0.2">
      <c r="A181" s="4">
        <v>0.70599999999999996</v>
      </c>
      <c r="B181" s="4">
        <v>1.57E-3</v>
      </c>
      <c r="C181" s="5"/>
      <c r="J181">
        <f t="shared" si="4"/>
        <v>-1.1084199999999999E-3</v>
      </c>
      <c r="K181" s="5">
        <f t="shared" si="5"/>
        <v>77.149877149877156</v>
      </c>
    </row>
    <row r="182" spans="1:11" x14ac:dyDescent="0.2">
      <c r="A182" s="4">
        <v>0.71599999999999997</v>
      </c>
      <c r="B182" s="4">
        <v>1.6000000000000001E-3</v>
      </c>
      <c r="C182" s="5"/>
      <c r="J182">
        <f t="shared" si="4"/>
        <v>-1.1456000000000001E-3</v>
      </c>
      <c r="K182" s="5">
        <f t="shared" si="5"/>
        <v>78.624078624078635</v>
      </c>
    </row>
    <row r="183" spans="1:11" x14ac:dyDescent="0.2">
      <c r="A183" s="4">
        <v>0.72599999999999998</v>
      </c>
      <c r="B183" s="4">
        <v>1.6299999999999999E-3</v>
      </c>
      <c r="C183" s="5"/>
      <c r="J183">
        <f t="shared" si="4"/>
        <v>-1.1833799999999999E-3</v>
      </c>
      <c r="K183" s="5">
        <f t="shared" si="5"/>
        <v>80.0982800982801</v>
      </c>
    </row>
    <row r="184" spans="1:11" x14ac:dyDescent="0.2">
      <c r="A184" s="4">
        <v>0.73599999999999999</v>
      </c>
      <c r="B184" s="4">
        <v>1.66E-3</v>
      </c>
      <c r="C184" s="5"/>
      <c r="J184">
        <f t="shared" si="4"/>
        <v>-1.2217599999999999E-3</v>
      </c>
      <c r="K184" s="5">
        <f t="shared" si="5"/>
        <v>81.572481572481564</v>
      </c>
    </row>
    <row r="185" spans="1:11" x14ac:dyDescent="0.2">
      <c r="A185" s="4">
        <v>0.746</v>
      </c>
      <c r="B185" s="4">
        <v>1.6900000000000001E-3</v>
      </c>
      <c r="C185" s="5"/>
      <c r="J185">
        <f t="shared" si="4"/>
        <v>-1.26074E-3</v>
      </c>
      <c r="K185" s="5">
        <f t="shared" si="5"/>
        <v>83.046683046683057</v>
      </c>
    </row>
    <row r="186" spans="1:11" x14ac:dyDescent="0.2">
      <c r="A186" s="4">
        <v>0.75600000000000001</v>
      </c>
      <c r="B186" s="4">
        <v>1.72E-3</v>
      </c>
      <c r="C186" s="5"/>
      <c r="J186">
        <f t="shared" si="4"/>
        <v>-1.30032E-3</v>
      </c>
      <c r="K186" s="5">
        <f t="shared" si="5"/>
        <v>84.520884520884522</v>
      </c>
    </row>
    <row r="187" spans="1:11" x14ac:dyDescent="0.2">
      <c r="A187" s="4">
        <v>0.76600000000000001</v>
      </c>
      <c r="B187" s="4">
        <v>1.75E-3</v>
      </c>
      <c r="C187" s="5"/>
      <c r="J187">
        <f t="shared" si="4"/>
        <v>-1.3405000000000001E-3</v>
      </c>
      <c r="K187" s="5">
        <f t="shared" si="5"/>
        <v>85.995085995086001</v>
      </c>
    </row>
    <row r="188" spans="1:11" x14ac:dyDescent="0.2">
      <c r="A188" s="4">
        <v>0.77600000000000002</v>
      </c>
      <c r="B188" s="4">
        <v>1.7799999999999999E-3</v>
      </c>
      <c r="C188" s="5"/>
      <c r="J188">
        <f t="shared" si="4"/>
        <v>-1.3812799999999999E-3</v>
      </c>
      <c r="K188" s="5">
        <f t="shared" si="5"/>
        <v>87.469287469287465</v>
      </c>
    </row>
    <row r="189" spans="1:11" x14ac:dyDescent="0.2">
      <c r="A189" s="4">
        <v>0.78600000000000003</v>
      </c>
      <c r="B189" s="4">
        <v>1.81E-3</v>
      </c>
      <c r="C189" s="5"/>
      <c r="J189">
        <f t="shared" si="4"/>
        <v>-1.4226600000000001E-3</v>
      </c>
      <c r="K189" s="5">
        <f t="shared" si="5"/>
        <v>88.943488943488944</v>
      </c>
    </row>
    <row r="190" spans="1:11" x14ac:dyDescent="0.2">
      <c r="A190" s="4">
        <v>0.79700000000000004</v>
      </c>
      <c r="B190" s="4">
        <v>1.8400000000000001E-3</v>
      </c>
      <c r="C190" s="5"/>
      <c r="J190">
        <f t="shared" si="4"/>
        <v>-1.46648E-3</v>
      </c>
      <c r="K190" s="5">
        <f t="shared" si="5"/>
        <v>90.417690417690423</v>
      </c>
    </row>
    <row r="191" spans="1:11" x14ac:dyDescent="0.2">
      <c r="A191" s="4">
        <v>0.80700000000000005</v>
      </c>
      <c r="B191" s="4">
        <v>1.8699999999999999E-3</v>
      </c>
      <c r="C191" s="5"/>
      <c r="J191">
        <f t="shared" si="4"/>
        <v>-1.50909E-3</v>
      </c>
      <c r="K191" s="5">
        <f t="shared" si="5"/>
        <v>91.891891891891888</v>
      </c>
    </row>
    <row r="192" spans="1:11" x14ac:dyDescent="0.2">
      <c r="A192" s="4">
        <v>0.81699999999999995</v>
      </c>
      <c r="B192" s="4">
        <v>1.9E-3</v>
      </c>
      <c r="C192" s="5"/>
      <c r="J192">
        <f t="shared" si="4"/>
        <v>-1.5522999999999999E-3</v>
      </c>
      <c r="K192" s="5">
        <f t="shared" si="5"/>
        <v>93.366093366093367</v>
      </c>
    </row>
    <row r="193" spans="1:11" x14ac:dyDescent="0.2">
      <c r="A193" s="4">
        <v>0.82699999999999996</v>
      </c>
      <c r="B193" s="4">
        <v>1.9400000000000001E-3</v>
      </c>
      <c r="C193" s="5"/>
      <c r="J193">
        <f t="shared" si="4"/>
        <v>-1.6043800000000001E-3</v>
      </c>
      <c r="K193" s="5">
        <f t="shared" si="5"/>
        <v>95.331695331695343</v>
      </c>
    </row>
    <row r="194" spans="1:11" x14ac:dyDescent="0.2">
      <c r="A194" s="4">
        <v>0.83699999999999997</v>
      </c>
      <c r="B194" s="4">
        <v>1.97E-3</v>
      </c>
      <c r="C194" s="5"/>
      <c r="J194">
        <f t="shared" si="4"/>
        <v>-1.6488899999999999E-3</v>
      </c>
      <c r="K194" s="5">
        <f t="shared" si="5"/>
        <v>96.805896805896808</v>
      </c>
    </row>
    <row r="195" spans="1:11" x14ac:dyDescent="0.2">
      <c r="A195" s="4">
        <v>0.84699999999999998</v>
      </c>
      <c r="B195" s="4">
        <v>2E-3</v>
      </c>
      <c r="C195" s="5"/>
      <c r="J195">
        <f t="shared" si="4"/>
        <v>-1.694E-3</v>
      </c>
      <c r="K195" s="5">
        <f t="shared" si="5"/>
        <v>98.280098280098287</v>
      </c>
    </row>
    <row r="196" spans="1:11" x14ac:dyDescent="0.2">
      <c r="A196" s="4">
        <v>0.85699999999999998</v>
      </c>
      <c r="B196" s="4">
        <v>2.0300000000000001E-3</v>
      </c>
      <c r="C196" s="5"/>
      <c r="J196">
        <f t="shared" si="4"/>
        <v>-1.73971E-3</v>
      </c>
      <c r="K196" s="5">
        <f t="shared" si="5"/>
        <v>99.754299754299765</v>
      </c>
    </row>
    <row r="197" spans="1:11" x14ac:dyDescent="0.2">
      <c r="A197" s="4">
        <v>0.86699999999999999</v>
      </c>
      <c r="B197" s="4">
        <v>2.0600000000000002E-3</v>
      </c>
      <c r="C197" s="5"/>
      <c r="J197">
        <f t="shared" si="4"/>
        <v>-1.7860200000000001E-3</v>
      </c>
      <c r="K197" s="5">
        <f t="shared" si="5"/>
        <v>101.22850122850123</v>
      </c>
    </row>
    <row r="198" spans="1:11" x14ac:dyDescent="0.2">
      <c r="A198" s="4">
        <v>0.877</v>
      </c>
      <c r="B198" s="4">
        <v>2.0899999999999998E-3</v>
      </c>
      <c r="C198" s="5"/>
      <c r="J198">
        <f t="shared" si="4"/>
        <v>-1.8329299999999998E-3</v>
      </c>
      <c r="K198" s="5">
        <f t="shared" si="5"/>
        <v>102.70270270270269</v>
      </c>
    </row>
    <row r="199" spans="1:11" x14ac:dyDescent="0.2">
      <c r="A199" s="4">
        <v>0.88700000000000001</v>
      </c>
      <c r="B199" s="4">
        <v>2.1199999999999999E-3</v>
      </c>
      <c r="C199" s="5"/>
      <c r="J199">
        <f t="shared" si="4"/>
        <v>-1.8804399999999999E-3</v>
      </c>
      <c r="K199" s="5">
        <f t="shared" si="5"/>
        <v>104.17690417690419</v>
      </c>
    </row>
    <row r="200" spans="1:11" x14ac:dyDescent="0.2">
      <c r="A200" s="4">
        <v>0.89700000000000002</v>
      </c>
      <c r="B200" s="4">
        <v>2.16E-3</v>
      </c>
      <c r="C200" s="5"/>
      <c r="J200">
        <f t="shared" si="4"/>
        <v>-1.9375200000000001E-3</v>
      </c>
      <c r="K200" s="5">
        <f t="shared" si="5"/>
        <v>106.14250614250615</v>
      </c>
    </row>
    <row r="201" spans="1:11" x14ac:dyDescent="0.2">
      <c r="A201" s="4">
        <v>0.90700000000000003</v>
      </c>
      <c r="B201" s="4">
        <v>2.1900000000000001E-3</v>
      </c>
      <c r="C201" s="5"/>
      <c r="J201">
        <f t="shared" si="4"/>
        <v>-1.9863300000000001E-3</v>
      </c>
      <c r="K201" s="5">
        <f t="shared" si="5"/>
        <v>107.61670761670761</v>
      </c>
    </row>
    <row r="202" spans="1:11" x14ac:dyDescent="0.2">
      <c r="A202" s="4">
        <v>0.91700000000000004</v>
      </c>
      <c r="B202" s="4">
        <v>2.2200000000000002E-3</v>
      </c>
      <c r="C202" s="5"/>
      <c r="J202">
        <f t="shared" si="4"/>
        <v>-2.0357400000000003E-3</v>
      </c>
      <c r="K202" s="5">
        <f t="shared" si="5"/>
        <v>109.09090909090909</v>
      </c>
    </row>
    <row r="203" spans="1:11" x14ac:dyDescent="0.2">
      <c r="A203" s="4">
        <v>0.92700000000000005</v>
      </c>
      <c r="B203" s="4">
        <v>2.2499999999999998E-3</v>
      </c>
      <c r="C203" s="5"/>
      <c r="J203">
        <f t="shared" ref="J203:J266" si="6">-(B203*A203)</f>
        <v>-2.0857499999999999E-3</v>
      </c>
      <c r="K203" s="5">
        <f t="shared" ref="K203:K266" si="7">B203*1000/$D$7</f>
        <v>110.56511056511056</v>
      </c>
    </row>
    <row r="204" spans="1:11" x14ac:dyDescent="0.2">
      <c r="A204" s="4">
        <v>0.93700000000000006</v>
      </c>
      <c r="B204" s="4">
        <v>2.2799999999999999E-3</v>
      </c>
      <c r="C204" s="5"/>
      <c r="J204">
        <f t="shared" si="6"/>
        <v>-2.1363599999999999E-3</v>
      </c>
      <c r="K204" s="5">
        <f t="shared" si="7"/>
        <v>112.03931203931202</v>
      </c>
    </row>
    <row r="205" spans="1:11" x14ac:dyDescent="0.2">
      <c r="A205" s="4">
        <v>0.94699999999999995</v>
      </c>
      <c r="B205" s="4">
        <v>2.31E-3</v>
      </c>
      <c r="C205" s="5"/>
      <c r="J205">
        <f t="shared" si="6"/>
        <v>-2.1875699999999998E-3</v>
      </c>
      <c r="K205" s="5">
        <f t="shared" si="7"/>
        <v>113.51351351351352</v>
      </c>
    </row>
    <row r="206" spans="1:11" x14ac:dyDescent="0.2">
      <c r="A206" s="4">
        <v>0.95699999999999996</v>
      </c>
      <c r="B206" s="4">
        <v>2.3400000000000001E-3</v>
      </c>
      <c r="C206" s="5"/>
      <c r="J206">
        <f t="shared" si="6"/>
        <v>-2.23938E-3</v>
      </c>
      <c r="K206" s="5">
        <f t="shared" si="7"/>
        <v>114.98771498771498</v>
      </c>
    </row>
    <row r="207" spans="1:11" x14ac:dyDescent="0.2">
      <c r="A207" s="4">
        <v>0.96699999999999997</v>
      </c>
      <c r="B207" s="4">
        <v>2.3800000000000002E-3</v>
      </c>
      <c r="C207" s="5"/>
      <c r="J207">
        <f t="shared" si="6"/>
        <v>-2.30146E-3</v>
      </c>
      <c r="K207" s="5">
        <f t="shared" si="7"/>
        <v>116.95331695331697</v>
      </c>
    </row>
    <row r="208" spans="1:11" x14ac:dyDescent="0.2">
      <c r="A208" s="4">
        <v>0.97699999999999998</v>
      </c>
      <c r="B208" s="4">
        <v>2.4099999999999998E-3</v>
      </c>
      <c r="C208" s="5"/>
      <c r="J208">
        <f t="shared" si="6"/>
        <v>-2.3545699999999998E-3</v>
      </c>
      <c r="K208" s="5">
        <f t="shared" si="7"/>
        <v>118.42751842751841</v>
      </c>
    </row>
    <row r="209" spans="1:11" x14ac:dyDescent="0.2">
      <c r="A209" s="4">
        <v>0.98699999999999999</v>
      </c>
      <c r="B209" s="4">
        <v>2.4399999999999999E-3</v>
      </c>
      <c r="C209" s="5"/>
      <c r="J209">
        <f t="shared" si="6"/>
        <v>-2.4082800000000001E-3</v>
      </c>
      <c r="K209" s="5">
        <f t="shared" si="7"/>
        <v>119.9017199017199</v>
      </c>
    </row>
    <row r="210" spans="1:11" x14ac:dyDescent="0.2">
      <c r="A210" s="4">
        <v>0.998</v>
      </c>
      <c r="B210" s="4">
        <v>2.47E-3</v>
      </c>
      <c r="C210" s="5"/>
      <c r="J210">
        <f t="shared" si="6"/>
        <v>-2.4650599999999998E-3</v>
      </c>
      <c r="K210" s="5">
        <f t="shared" si="7"/>
        <v>121.37592137592137</v>
      </c>
    </row>
    <row r="211" spans="1:11" x14ac:dyDescent="0.2">
      <c r="A211" s="4">
        <v>1.01</v>
      </c>
      <c r="B211" s="4">
        <v>2.5000000000000001E-3</v>
      </c>
      <c r="C211" s="5"/>
      <c r="J211">
        <f t="shared" si="6"/>
        <v>-2.5249999999999999E-3</v>
      </c>
      <c r="K211" s="5">
        <f t="shared" si="7"/>
        <v>122.85012285012284</v>
      </c>
    </row>
    <row r="212" spans="1:11" x14ac:dyDescent="0.2">
      <c r="A212" s="4">
        <v>1.02</v>
      </c>
      <c r="B212" s="4">
        <v>2.5300000000000001E-3</v>
      </c>
      <c r="C212" s="5"/>
      <c r="J212">
        <f t="shared" si="6"/>
        <v>-2.5806000000000002E-3</v>
      </c>
      <c r="K212" s="5">
        <f t="shared" si="7"/>
        <v>124.32432432432434</v>
      </c>
    </row>
    <row r="213" spans="1:11" x14ac:dyDescent="0.2">
      <c r="A213" s="4">
        <v>1.03</v>
      </c>
      <c r="B213" s="4">
        <v>2.5600000000000002E-3</v>
      </c>
      <c r="C213" s="5"/>
      <c r="J213">
        <f t="shared" si="6"/>
        <v>-2.6368000000000003E-3</v>
      </c>
      <c r="K213" s="5">
        <f t="shared" si="7"/>
        <v>125.7985257985258</v>
      </c>
    </row>
    <row r="214" spans="1:11" x14ac:dyDescent="0.2">
      <c r="A214" s="4">
        <v>1.04</v>
      </c>
      <c r="B214" s="4">
        <v>2.5999999999999999E-3</v>
      </c>
      <c r="C214" s="5"/>
      <c r="J214">
        <f t="shared" si="6"/>
        <v>-2.7039999999999998E-3</v>
      </c>
      <c r="K214" s="5">
        <f t="shared" si="7"/>
        <v>127.76412776412776</v>
      </c>
    </row>
    <row r="215" spans="1:11" x14ac:dyDescent="0.2">
      <c r="A215" s="4">
        <v>1.05</v>
      </c>
      <c r="B215" s="4">
        <v>2.63E-3</v>
      </c>
      <c r="C215" s="5"/>
      <c r="J215">
        <f t="shared" si="6"/>
        <v>-2.7615000000000001E-3</v>
      </c>
      <c r="K215" s="5">
        <f t="shared" si="7"/>
        <v>129.23832923832924</v>
      </c>
    </row>
    <row r="216" spans="1:11" x14ac:dyDescent="0.2">
      <c r="A216" s="4">
        <v>1.06</v>
      </c>
      <c r="B216" s="4">
        <v>2.66E-3</v>
      </c>
      <c r="C216" s="5"/>
      <c r="J216">
        <f t="shared" si="6"/>
        <v>-2.8196000000000002E-3</v>
      </c>
      <c r="K216" s="5">
        <f t="shared" si="7"/>
        <v>130.71253071253071</v>
      </c>
    </row>
    <row r="217" spans="1:11" x14ac:dyDescent="0.2">
      <c r="A217" s="4">
        <v>1.07</v>
      </c>
      <c r="B217" s="4">
        <v>2.6900000000000001E-3</v>
      </c>
      <c r="C217" s="5"/>
      <c r="J217">
        <f t="shared" si="6"/>
        <v>-2.8783000000000003E-3</v>
      </c>
      <c r="K217" s="5">
        <f t="shared" si="7"/>
        <v>132.18673218673217</v>
      </c>
    </row>
    <row r="218" spans="1:11" x14ac:dyDescent="0.2">
      <c r="A218" s="4">
        <v>1.08</v>
      </c>
      <c r="B218" s="4">
        <v>2.7200000000000002E-3</v>
      </c>
      <c r="C218" s="5"/>
      <c r="J218">
        <f t="shared" si="6"/>
        <v>-2.9376000000000003E-3</v>
      </c>
      <c r="K218" s="5">
        <f t="shared" si="7"/>
        <v>133.66093366093367</v>
      </c>
    </row>
    <row r="219" spans="1:11" x14ac:dyDescent="0.2">
      <c r="A219" s="4">
        <v>1.0900000000000001</v>
      </c>
      <c r="B219" s="4">
        <v>2.7499999999999998E-3</v>
      </c>
      <c r="C219" s="5"/>
      <c r="J219">
        <f t="shared" si="6"/>
        <v>-2.9975000000000002E-3</v>
      </c>
      <c r="K219" s="5">
        <f t="shared" si="7"/>
        <v>135.13513513513513</v>
      </c>
    </row>
    <row r="220" spans="1:11" x14ac:dyDescent="0.2">
      <c r="A220" s="4">
        <v>1.1000000000000001</v>
      </c>
      <c r="B220" s="4">
        <v>2.7799999999999999E-3</v>
      </c>
      <c r="C220" s="5"/>
      <c r="J220">
        <f t="shared" si="6"/>
        <v>-3.058E-3</v>
      </c>
      <c r="K220" s="5">
        <f t="shared" si="7"/>
        <v>136.60933660933659</v>
      </c>
    </row>
    <row r="221" spans="1:11" x14ac:dyDescent="0.2">
      <c r="A221" s="4">
        <v>1.1100000000000001</v>
      </c>
      <c r="B221" s="4">
        <v>2.82E-3</v>
      </c>
      <c r="C221" s="5"/>
      <c r="J221">
        <f t="shared" si="6"/>
        <v>-3.1302000000000005E-3</v>
      </c>
      <c r="K221" s="5">
        <f t="shared" si="7"/>
        <v>138.57493857493856</v>
      </c>
    </row>
    <row r="222" spans="1:11" x14ac:dyDescent="0.2">
      <c r="A222" s="4">
        <v>1.1200000000000001</v>
      </c>
      <c r="B222" s="4">
        <v>2.8500000000000001E-3</v>
      </c>
      <c r="C222" s="5"/>
      <c r="J222">
        <f t="shared" si="6"/>
        <v>-3.1920000000000004E-3</v>
      </c>
      <c r="K222" s="5">
        <f t="shared" si="7"/>
        <v>140.04914004914005</v>
      </c>
    </row>
    <row r="223" spans="1:11" x14ac:dyDescent="0.2">
      <c r="A223" s="4">
        <v>1.1299999999999999</v>
      </c>
      <c r="B223" s="4">
        <v>2.8800000000000002E-3</v>
      </c>
      <c r="C223" s="5"/>
      <c r="J223">
        <f t="shared" si="6"/>
        <v>-3.2543999999999997E-3</v>
      </c>
      <c r="K223" s="5">
        <f t="shared" si="7"/>
        <v>141.52334152334154</v>
      </c>
    </row>
    <row r="224" spans="1:11" x14ac:dyDescent="0.2">
      <c r="A224" s="4">
        <v>1.1399999999999999</v>
      </c>
      <c r="B224" s="4">
        <v>2.9099999999999998E-3</v>
      </c>
      <c r="C224" s="5"/>
      <c r="J224">
        <f t="shared" si="6"/>
        <v>-3.3173999999999994E-3</v>
      </c>
      <c r="K224" s="5">
        <f t="shared" si="7"/>
        <v>142.99754299754298</v>
      </c>
    </row>
    <row r="225" spans="1:11" x14ac:dyDescent="0.2">
      <c r="A225" s="4">
        <v>1.1499999999999999</v>
      </c>
      <c r="B225" s="4">
        <v>2.9399999999999999E-3</v>
      </c>
      <c r="C225" s="5"/>
      <c r="J225">
        <f t="shared" si="6"/>
        <v>-3.3809999999999995E-3</v>
      </c>
      <c r="K225" s="5">
        <f t="shared" si="7"/>
        <v>144.47174447174447</v>
      </c>
    </row>
    <row r="226" spans="1:11" x14ac:dyDescent="0.2">
      <c r="A226" s="4">
        <v>1.1599999999999999</v>
      </c>
      <c r="B226" s="4">
        <v>2.97E-3</v>
      </c>
      <c r="C226" s="5"/>
      <c r="J226">
        <f t="shared" si="6"/>
        <v>-3.4451999999999998E-3</v>
      </c>
      <c r="K226" s="5">
        <f t="shared" si="7"/>
        <v>145.94594594594597</v>
      </c>
    </row>
    <row r="227" spans="1:11" x14ac:dyDescent="0.2">
      <c r="A227" s="4">
        <v>1.17</v>
      </c>
      <c r="B227" s="4">
        <v>3.0000000000000001E-3</v>
      </c>
      <c r="C227" s="5"/>
      <c r="J227">
        <f t="shared" si="6"/>
        <v>-3.5099999999999997E-3</v>
      </c>
      <c r="K227" s="5">
        <f t="shared" si="7"/>
        <v>147.42014742014743</v>
      </c>
    </row>
    <row r="228" spans="1:11" x14ac:dyDescent="0.2">
      <c r="A228" s="4">
        <v>1.18</v>
      </c>
      <c r="B228" s="4">
        <v>3.0400000000000002E-3</v>
      </c>
      <c r="C228" s="5"/>
      <c r="J228">
        <f t="shared" si="6"/>
        <v>-3.5872E-3</v>
      </c>
      <c r="K228" s="5">
        <f t="shared" si="7"/>
        <v>149.38574938574939</v>
      </c>
    </row>
    <row r="229" spans="1:11" x14ac:dyDescent="0.2">
      <c r="A229" s="4">
        <v>1.19</v>
      </c>
      <c r="B229" s="4">
        <v>3.0699999999999998E-3</v>
      </c>
      <c r="C229" s="5"/>
      <c r="J229">
        <f t="shared" si="6"/>
        <v>-3.6532999999999995E-3</v>
      </c>
      <c r="K229" s="5">
        <f t="shared" si="7"/>
        <v>150.85995085995086</v>
      </c>
    </row>
    <row r="230" spans="1:11" x14ac:dyDescent="0.2">
      <c r="A230" s="4">
        <v>1.2</v>
      </c>
      <c r="B230" s="4">
        <v>3.0999999999999999E-3</v>
      </c>
      <c r="C230" s="5"/>
      <c r="J230">
        <f t="shared" si="6"/>
        <v>-3.7199999999999998E-3</v>
      </c>
      <c r="K230" s="5">
        <f t="shared" si="7"/>
        <v>152.33415233415235</v>
      </c>
    </row>
    <row r="231" spans="1:11" x14ac:dyDescent="0.2">
      <c r="A231" s="4">
        <v>1.21</v>
      </c>
      <c r="B231" s="4">
        <v>3.13E-3</v>
      </c>
      <c r="C231" s="5"/>
      <c r="J231">
        <f t="shared" si="6"/>
        <v>-3.7873E-3</v>
      </c>
      <c r="K231" s="5">
        <f t="shared" si="7"/>
        <v>153.80835380835381</v>
      </c>
    </row>
    <row r="232" spans="1:11" x14ac:dyDescent="0.2">
      <c r="A232" s="4">
        <v>1.22</v>
      </c>
      <c r="B232" s="4">
        <v>3.16E-3</v>
      </c>
      <c r="C232" s="5"/>
      <c r="J232">
        <f t="shared" si="6"/>
        <v>-3.8552E-3</v>
      </c>
      <c r="K232" s="5">
        <f t="shared" si="7"/>
        <v>155.28255528255528</v>
      </c>
    </row>
    <row r="233" spans="1:11" x14ac:dyDescent="0.2">
      <c r="A233" s="4">
        <v>1.23</v>
      </c>
      <c r="B233" s="4">
        <v>3.1900000000000001E-3</v>
      </c>
      <c r="C233" s="5"/>
      <c r="J233">
        <f t="shared" si="6"/>
        <v>-3.9237000000000005E-3</v>
      </c>
      <c r="K233" s="5">
        <f t="shared" si="7"/>
        <v>156.75675675675674</v>
      </c>
    </row>
    <row r="234" spans="1:11" x14ac:dyDescent="0.2">
      <c r="A234" s="4">
        <v>1.24</v>
      </c>
      <c r="B234" s="4">
        <v>3.2200000000000002E-3</v>
      </c>
      <c r="C234" s="5"/>
      <c r="J234">
        <f t="shared" si="6"/>
        <v>-3.9928000000000003E-3</v>
      </c>
      <c r="K234" s="5">
        <f t="shared" si="7"/>
        <v>158.23095823095824</v>
      </c>
    </row>
    <row r="235" spans="1:11" x14ac:dyDescent="0.2">
      <c r="A235" s="4">
        <v>1.25</v>
      </c>
      <c r="B235" s="4">
        <v>3.2499999999999999E-3</v>
      </c>
      <c r="C235" s="5"/>
      <c r="J235">
        <f t="shared" si="6"/>
        <v>-4.0625000000000001E-3</v>
      </c>
      <c r="K235" s="5">
        <f t="shared" si="7"/>
        <v>159.7051597051597</v>
      </c>
    </row>
    <row r="236" spans="1:11" x14ac:dyDescent="0.2">
      <c r="A236" s="4">
        <v>1.26</v>
      </c>
      <c r="B236" s="4">
        <v>3.29E-3</v>
      </c>
      <c r="C236" s="5"/>
      <c r="J236">
        <f t="shared" si="6"/>
        <v>-4.1453999999999996E-3</v>
      </c>
      <c r="K236" s="5">
        <f t="shared" si="7"/>
        <v>161.67076167076166</v>
      </c>
    </row>
    <row r="237" spans="1:11" x14ac:dyDescent="0.2">
      <c r="A237" s="4">
        <v>1.27</v>
      </c>
      <c r="B237" s="4">
        <v>3.32E-3</v>
      </c>
      <c r="C237" s="5"/>
      <c r="J237">
        <f t="shared" si="6"/>
        <v>-4.2164000000000004E-3</v>
      </c>
      <c r="K237" s="5">
        <f t="shared" si="7"/>
        <v>163.14496314496313</v>
      </c>
    </row>
    <row r="238" spans="1:11" x14ac:dyDescent="0.2">
      <c r="A238" s="4">
        <v>1.28</v>
      </c>
      <c r="B238" s="4">
        <v>3.3500000000000001E-3</v>
      </c>
      <c r="C238" s="5"/>
      <c r="J238">
        <f t="shared" si="6"/>
        <v>-4.2880000000000001E-3</v>
      </c>
      <c r="K238" s="5">
        <f t="shared" si="7"/>
        <v>164.61916461916462</v>
      </c>
    </row>
    <row r="239" spans="1:11" x14ac:dyDescent="0.2">
      <c r="A239" s="4">
        <v>1.29</v>
      </c>
      <c r="B239" s="4">
        <v>3.3800000000000002E-3</v>
      </c>
      <c r="C239" s="5"/>
      <c r="J239">
        <f t="shared" si="6"/>
        <v>-4.3602000000000007E-3</v>
      </c>
      <c r="K239" s="5">
        <f t="shared" si="7"/>
        <v>166.09336609336611</v>
      </c>
    </row>
    <row r="240" spans="1:11" x14ac:dyDescent="0.2">
      <c r="A240" s="4">
        <v>1.3</v>
      </c>
      <c r="B240" s="4">
        <v>3.4099999999999998E-3</v>
      </c>
      <c r="C240" s="5"/>
      <c r="J240">
        <f t="shared" si="6"/>
        <v>-4.4330000000000003E-3</v>
      </c>
      <c r="K240" s="5">
        <f t="shared" si="7"/>
        <v>167.56756756756755</v>
      </c>
    </row>
    <row r="241" spans="1:11" x14ac:dyDescent="0.2">
      <c r="A241" s="4">
        <v>1.31</v>
      </c>
      <c r="B241" s="4">
        <v>3.4399999999999999E-3</v>
      </c>
      <c r="C241" s="5"/>
      <c r="J241">
        <f t="shared" si="6"/>
        <v>-4.5063999999999998E-3</v>
      </c>
      <c r="K241" s="5">
        <f t="shared" si="7"/>
        <v>169.04176904176904</v>
      </c>
    </row>
    <row r="242" spans="1:11" x14ac:dyDescent="0.2">
      <c r="A242" s="4">
        <v>1.32</v>
      </c>
      <c r="B242" s="4">
        <v>3.47E-3</v>
      </c>
      <c r="C242" s="5"/>
      <c r="J242">
        <f t="shared" si="6"/>
        <v>-4.5804000000000001E-3</v>
      </c>
      <c r="K242" s="5">
        <f t="shared" si="7"/>
        <v>170.51597051597054</v>
      </c>
    </row>
    <row r="243" spans="1:11" x14ac:dyDescent="0.2">
      <c r="A243" s="4">
        <v>1.33</v>
      </c>
      <c r="B243" s="4">
        <v>3.5100000000000001E-3</v>
      </c>
      <c r="C243" s="5"/>
      <c r="J243">
        <f t="shared" si="6"/>
        <v>-4.6683000000000002E-3</v>
      </c>
      <c r="K243" s="5">
        <f t="shared" si="7"/>
        <v>172.4815724815725</v>
      </c>
    </row>
    <row r="244" spans="1:11" x14ac:dyDescent="0.2">
      <c r="A244" s="4">
        <v>1.34</v>
      </c>
      <c r="B244" s="4">
        <v>3.5400000000000002E-3</v>
      </c>
      <c r="C244" s="5"/>
      <c r="J244">
        <f t="shared" si="6"/>
        <v>-4.7436000000000006E-3</v>
      </c>
      <c r="K244" s="5">
        <f t="shared" si="7"/>
        <v>173.95577395577396</v>
      </c>
    </row>
    <row r="245" spans="1:11" x14ac:dyDescent="0.2">
      <c r="A245" s="4">
        <v>1.35</v>
      </c>
      <c r="B245" s="4">
        <v>3.5699999999999998E-3</v>
      </c>
      <c r="C245" s="5"/>
      <c r="J245">
        <f t="shared" si="6"/>
        <v>-4.8195E-3</v>
      </c>
      <c r="K245" s="5">
        <f t="shared" si="7"/>
        <v>175.42997542997543</v>
      </c>
    </row>
    <row r="246" spans="1:11" x14ac:dyDescent="0.2">
      <c r="A246" s="4">
        <v>1.36</v>
      </c>
      <c r="B246" s="4">
        <v>3.5999999999999999E-3</v>
      </c>
      <c r="C246" s="5"/>
      <c r="J246">
        <f t="shared" si="6"/>
        <v>-4.8960000000000002E-3</v>
      </c>
      <c r="K246" s="5">
        <f t="shared" si="7"/>
        <v>176.90417690417692</v>
      </c>
    </row>
    <row r="247" spans="1:11" x14ac:dyDescent="0.2">
      <c r="A247" s="4">
        <v>1.37</v>
      </c>
      <c r="B247" s="4">
        <v>3.63E-3</v>
      </c>
      <c r="C247" s="5"/>
      <c r="J247">
        <f t="shared" si="6"/>
        <v>-4.9731000000000003E-3</v>
      </c>
      <c r="K247" s="5">
        <f t="shared" si="7"/>
        <v>178.37837837837839</v>
      </c>
    </row>
    <row r="248" spans="1:11" x14ac:dyDescent="0.2">
      <c r="A248" s="4">
        <v>1.38</v>
      </c>
      <c r="B248" s="4">
        <v>3.6600000000000001E-3</v>
      </c>
      <c r="C248" s="5"/>
      <c r="J248">
        <f t="shared" si="6"/>
        <v>-5.0507999999999994E-3</v>
      </c>
      <c r="K248" s="5">
        <f t="shared" si="7"/>
        <v>179.85257985257985</v>
      </c>
    </row>
    <row r="249" spans="1:11" x14ac:dyDescent="0.2">
      <c r="A249" s="4">
        <v>1.39</v>
      </c>
      <c r="B249" s="4">
        <v>3.6900000000000001E-3</v>
      </c>
      <c r="C249" s="5"/>
      <c r="J249">
        <f t="shared" si="6"/>
        <v>-5.1291000000000002E-3</v>
      </c>
      <c r="K249" s="5">
        <f t="shared" si="7"/>
        <v>181.32678132678132</v>
      </c>
    </row>
    <row r="250" spans="1:11" x14ac:dyDescent="0.2">
      <c r="A250" s="4">
        <v>1.4</v>
      </c>
      <c r="B250" s="4">
        <v>3.7299999999999998E-3</v>
      </c>
      <c r="C250" s="5"/>
      <c r="J250">
        <f t="shared" si="6"/>
        <v>-5.2219999999999992E-3</v>
      </c>
      <c r="K250" s="5">
        <f t="shared" si="7"/>
        <v>183.29238329238328</v>
      </c>
    </row>
    <row r="251" spans="1:11" x14ac:dyDescent="0.2">
      <c r="A251" s="4">
        <v>1.41</v>
      </c>
      <c r="B251" s="4">
        <v>3.7599999999999999E-3</v>
      </c>
      <c r="C251" s="5"/>
      <c r="J251">
        <f t="shared" si="6"/>
        <v>-5.3015999999999992E-3</v>
      </c>
      <c r="K251" s="5">
        <f t="shared" si="7"/>
        <v>184.76658476658474</v>
      </c>
    </row>
    <row r="252" spans="1:11" x14ac:dyDescent="0.2">
      <c r="A252" s="4">
        <v>1.42</v>
      </c>
      <c r="B252" s="4">
        <v>3.79E-3</v>
      </c>
      <c r="C252" s="5"/>
      <c r="J252">
        <f t="shared" si="6"/>
        <v>-5.3818E-3</v>
      </c>
      <c r="K252" s="5">
        <f t="shared" si="7"/>
        <v>186.24078624078624</v>
      </c>
    </row>
    <row r="253" spans="1:11" x14ac:dyDescent="0.2">
      <c r="A253" s="4">
        <v>1.43</v>
      </c>
      <c r="B253" s="4">
        <v>3.82E-3</v>
      </c>
      <c r="C253" s="5"/>
      <c r="J253">
        <f t="shared" si="6"/>
        <v>-5.4625999999999997E-3</v>
      </c>
      <c r="K253" s="5">
        <f t="shared" si="7"/>
        <v>187.7149877149877</v>
      </c>
    </row>
    <row r="254" spans="1:11" x14ac:dyDescent="0.2">
      <c r="A254" s="4">
        <v>1.44</v>
      </c>
      <c r="B254" s="4">
        <v>3.8500000000000001E-3</v>
      </c>
      <c r="C254" s="5"/>
      <c r="J254">
        <f t="shared" si="6"/>
        <v>-5.5440000000000003E-3</v>
      </c>
      <c r="K254" s="5">
        <f t="shared" si="7"/>
        <v>189.18918918918919</v>
      </c>
    </row>
    <row r="255" spans="1:11" x14ac:dyDescent="0.2">
      <c r="A255" s="4">
        <v>1.45</v>
      </c>
      <c r="B255" s="4">
        <v>3.8800000000000002E-3</v>
      </c>
      <c r="C255" s="5"/>
      <c r="J255">
        <f t="shared" si="6"/>
        <v>-5.6259999999999999E-3</v>
      </c>
      <c r="K255" s="5">
        <f t="shared" si="7"/>
        <v>190.66339066339069</v>
      </c>
    </row>
    <row r="256" spans="1:11" x14ac:dyDescent="0.2">
      <c r="A256" s="4">
        <v>1.46</v>
      </c>
      <c r="B256" s="4">
        <v>3.9100000000000003E-3</v>
      </c>
      <c r="C256" s="5"/>
      <c r="J256">
        <f t="shared" si="6"/>
        <v>-5.7086000000000003E-3</v>
      </c>
      <c r="K256" s="5">
        <f t="shared" si="7"/>
        <v>192.13759213759215</v>
      </c>
    </row>
    <row r="257" spans="1:11" x14ac:dyDescent="0.2">
      <c r="A257" s="4">
        <v>1.47</v>
      </c>
      <c r="B257" s="4">
        <v>3.9399999999999999E-3</v>
      </c>
      <c r="C257" s="5"/>
      <c r="J257">
        <f t="shared" si="6"/>
        <v>-5.7917999999999997E-3</v>
      </c>
      <c r="K257" s="5">
        <f t="shared" si="7"/>
        <v>193.61179361179362</v>
      </c>
    </row>
    <row r="258" spans="1:11" x14ac:dyDescent="0.2">
      <c r="A258" s="4">
        <v>1.48</v>
      </c>
      <c r="B258" s="4">
        <v>3.98E-3</v>
      </c>
      <c r="C258" s="5"/>
      <c r="J258">
        <f t="shared" si="6"/>
        <v>-5.8903999999999996E-3</v>
      </c>
      <c r="K258" s="5">
        <f t="shared" si="7"/>
        <v>195.57739557739558</v>
      </c>
    </row>
    <row r="259" spans="1:11" x14ac:dyDescent="0.2">
      <c r="A259" s="4">
        <v>1.49</v>
      </c>
      <c r="B259" s="4">
        <v>4.0099999999999997E-3</v>
      </c>
      <c r="C259" s="5"/>
      <c r="J259">
        <f t="shared" si="6"/>
        <v>-5.9748999999999991E-3</v>
      </c>
      <c r="K259" s="5">
        <f t="shared" si="7"/>
        <v>197.05159705159704</v>
      </c>
    </row>
    <row r="260" spans="1:11" x14ac:dyDescent="0.2">
      <c r="A260" s="4">
        <v>1.5</v>
      </c>
      <c r="B260" s="4">
        <v>4.0400000000000002E-3</v>
      </c>
      <c r="C260" s="5"/>
      <c r="J260">
        <f t="shared" si="6"/>
        <v>-6.0600000000000003E-3</v>
      </c>
      <c r="K260" s="5">
        <f t="shared" si="7"/>
        <v>198.52579852579854</v>
      </c>
    </row>
    <row r="261" spans="1:11" x14ac:dyDescent="0.2">
      <c r="A261" s="4">
        <v>1.5</v>
      </c>
      <c r="B261" s="4">
        <v>4.0299999999999997E-3</v>
      </c>
      <c r="C261" s="5"/>
      <c r="J261">
        <f t="shared" si="6"/>
        <v>-6.045E-3</v>
      </c>
      <c r="K261" s="5">
        <f t="shared" si="7"/>
        <v>198.03439803439801</v>
      </c>
    </row>
    <row r="262" spans="1:11" x14ac:dyDescent="0.2">
      <c r="A262" s="4">
        <v>1.49</v>
      </c>
      <c r="B262" s="4">
        <v>3.9899999999999996E-3</v>
      </c>
      <c r="C262" s="5"/>
      <c r="J262">
        <f t="shared" si="6"/>
        <v>-5.9450999999999992E-3</v>
      </c>
      <c r="K262" s="5">
        <f t="shared" si="7"/>
        <v>196.06879606879605</v>
      </c>
    </row>
    <row r="263" spans="1:11" x14ac:dyDescent="0.2">
      <c r="A263" s="4">
        <v>1.48</v>
      </c>
      <c r="B263" s="4">
        <v>3.9399999999999999E-3</v>
      </c>
      <c r="C263" s="5"/>
      <c r="J263">
        <f t="shared" si="6"/>
        <v>-5.8311999999999999E-3</v>
      </c>
      <c r="K263" s="5">
        <f t="shared" si="7"/>
        <v>193.61179361179362</v>
      </c>
    </row>
    <row r="264" spans="1:11" x14ac:dyDescent="0.2">
      <c r="A264" s="4">
        <v>1.47</v>
      </c>
      <c r="B264" s="4">
        <v>3.8999999999999998E-3</v>
      </c>
      <c r="C264" s="5"/>
      <c r="J264">
        <f t="shared" si="6"/>
        <v>-5.7329999999999994E-3</v>
      </c>
      <c r="K264" s="5">
        <f t="shared" si="7"/>
        <v>191.64619164619165</v>
      </c>
    </row>
    <row r="265" spans="1:11" x14ac:dyDescent="0.2">
      <c r="A265" s="4">
        <v>1.46</v>
      </c>
      <c r="B265" s="4">
        <v>3.8500000000000001E-3</v>
      </c>
      <c r="C265" s="5"/>
      <c r="J265">
        <f t="shared" si="6"/>
        <v>-5.6210000000000001E-3</v>
      </c>
      <c r="K265" s="5">
        <f t="shared" si="7"/>
        <v>189.18918918918919</v>
      </c>
    </row>
    <row r="266" spans="1:11" x14ac:dyDescent="0.2">
      <c r="A266" s="4">
        <v>1.45</v>
      </c>
      <c r="B266" s="4">
        <v>3.81E-3</v>
      </c>
      <c r="C266" s="5"/>
      <c r="J266">
        <f t="shared" si="6"/>
        <v>-5.5244999999999999E-3</v>
      </c>
      <c r="K266" s="5">
        <f t="shared" si="7"/>
        <v>187.22358722358723</v>
      </c>
    </row>
    <row r="267" spans="1:11" x14ac:dyDescent="0.2">
      <c r="A267" s="4">
        <v>1.44</v>
      </c>
      <c r="B267" s="4">
        <v>3.7599999999999999E-3</v>
      </c>
      <c r="C267" s="5"/>
      <c r="J267">
        <f t="shared" ref="J267:J330" si="8">-(B267*A267)</f>
        <v>-5.4143999999999998E-3</v>
      </c>
      <c r="K267" s="5">
        <f t="shared" ref="K267:K330" si="9">B267*1000/$D$7</f>
        <v>184.76658476658474</v>
      </c>
    </row>
    <row r="268" spans="1:11" x14ac:dyDescent="0.2">
      <c r="A268" s="4">
        <v>1.43</v>
      </c>
      <c r="B268" s="4">
        <v>3.7200000000000002E-3</v>
      </c>
      <c r="C268" s="5"/>
      <c r="J268">
        <f t="shared" si="8"/>
        <v>-5.3195999999999998E-3</v>
      </c>
      <c r="K268" s="5">
        <f t="shared" si="9"/>
        <v>182.80098280098281</v>
      </c>
    </row>
    <row r="269" spans="1:11" x14ac:dyDescent="0.2">
      <c r="A269" s="4">
        <v>1.42</v>
      </c>
      <c r="B269" s="4">
        <v>3.6700000000000001E-3</v>
      </c>
      <c r="C269" s="5"/>
      <c r="J269">
        <f t="shared" si="8"/>
        <v>-5.2113999999999997E-3</v>
      </c>
      <c r="K269" s="5">
        <f t="shared" si="9"/>
        <v>180.34398034398035</v>
      </c>
    </row>
    <row r="270" spans="1:11" x14ac:dyDescent="0.2">
      <c r="A270" s="4">
        <v>1.41</v>
      </c>
      <c r="B270" s="4">
        <v>3.63E-3</v>
      </c>
      <c r="C270" s="5"/>
      <c r="J270">
        <f t="shared" si="8"/>
        <v>-5.1183000000000001E-3</v>
      </c>
      <c r="K270" s="5">
        <f t="shared" si="9"/>
        <v>178.37837837837839</v>
      </c>
    </row>
    <row r="271" spans="1:11" x14ac:dyDescent="0.2">
      <c r="A271" s="4">
        <v>1.4</v>
      </c>
      <c r="B271" s="4">
        <v>3.5899999999999999E-3</v>
      </c>
      <c r="C271" s="5"/>
      <c r="J271">
        <f t="shared" si="8"/>
        <v>-5.0259999999999992E-3</v>
      </c>
      <c r="K271" s="5">
        <f t="shared" si="9"/>
        <v>176.4127764127764</v>
      </c>
    </row>
    <row r="272" spans="1:11" x14ac:dyDescent="0.2">
      <c r="A272" s="4">
        <v>1.39</v>
      </c>
      <c r="B272" s="4">
        <v>3.5400000000000002E-3</v>
      </c>
      <c r="C272" s="5"/>
      <c r="J272">
        <f t="shared" si="8"/>
        <v>-4.9205999999999998E-3</v>
      </c>
      <c r="K272" s="5">
        <f t="shared" si="9"/>
        <v>173.95577395577396</v>
      </c>
    </row>
    <row r="273" spans="1:11" x14ac:dyDescent="0.2">
      <c r="A273" s="4">
        <v>1.38</v>
      </c>
      <c r="B273" s="4">
        <v>3.5000000000000001E-3</v>
      </c>
      <c r="C273" s="5"/>
      <c r="J273">
        <f t="shared" si="8"/>
        <v>-4.8300000000000001E-3</v>
      </c>
      <c r="K273" s="5">
        <f t="shared" si="9"/>
        <v>171.990171990172</v>
      </c>
    </row>
    <row r="274" spans="1:11" x14ac:dyDescent="0.2">
      <c r="A274" s="4">
        <v>1.37</v>
      </c>
      <c r="B274" s="4">
        <v>3.46E-3</v>
      </c>
      <c r="C274" s="5"/>
      <c r="J274">
        <f t="shared" si="8"/>
        <v>-4.7402E-3</v>
      </c>
      <c r="K274" s="5">
        <f t="shared" si="9"/>
        <v>170.02457002457001</v>
      </c>
    </row>
    <row r="275" spans="1:11" x14ac:dyDescent="0.2">
      <c r="A275" s="4">
        <v>1.36</v>
      </c>
      <c r="B275" s="4">
        <v>3.4199999999999999E-3</v>
      </c>
      <c r="C275" s="5"/>
      <c r="J275">
        <f t="shared" si="8"/>
        <v>-4.6512000000000003E-3</v>
      </c>
      <c r="K275" s="5">
        <f t="shared" si="9"/>
        <v>168.05896805896805</v>
      </c>
    </row>
    <row r="276" spans="1:11" x14ac:dyDescent="0.2">
      <c r="A276" s="4">
        <v>1.35</v>
      </c>
      <c r="B276" s="4">
        <v>3.3700000000000002E-3</v>
      </c>
      <c r="C276" s="5"/>
      <c r="J276">
        <f t="shared" si="8"/>
        <v>-4.5495000000000006E-3</v>
      </c>
      <c r="K276" s="5">
        <f t="shared" si="9"/>
        <v>165.60196560196562</v>
      </c>
    </row>
    <row r="277" spans="1:11" x14ac:dyDescent="0.2">
      <c r="A277" s="4">
        <v>1.34</v>
      </c>
      <c r="B277" s="4">
        <v>3.3300000000000001E-3</v>
      </c>
      <c r="C277" s="5"/>
      <c r="J277">
        <f t="shared" si="8"/>
        <v>-4.4622000000000004E-3</v>
      </c>
      <c r="K277" s="5">
        <f t="shared" si="9"/>
        <v>163.63636363636363</v>
      </c>
    </row>
    <row r="278" spans="1:11" x14ac:dyDescent="0.2">
      <c r="A278" s="4">
        <v>1.33</v>
      </c>
      <c r="B278" s="4">
        <v>3.29E-3</v>
      </c>
      <c r="C278" s="5"/>
      <c r="J278">
        <f t="shared" si="8"/>
        <v>-4.3757000000000006E-3</v>
      </c>
      <c r="K278" s="5">
        <f t="shared" si="9"/>
        <v>161.67076167076166</v>
      </c>
    </row>
    <row r="279" spans="1:11" x14ac:dyDescent="0.2">
      <c r="A279" s="4">
        <v>1.32</v>
      </c>
      <c r="B279" s="4">
        <v>3.2499999999999999E-3</v>
      </c>
      <c r="C279" s="5"/>
      <c r="J279">
        <f t="shared" si="8"/>
        <v>-4.2900000000000004E-3</v>
      </c>
      <c r="K279" s="5">
        <f t="shared" si="9"/>
        <v>159.7051597051597</v>
      </c>
    </row>
    <row r="280" spans="1:11" x14ac:dyDescent="0.2">
      <c r="A280" s="4">
        <v>1.31</v>
      </c>
      <c r="B280" s="4">
        <v>3.2100000000000002E-3</v>
      </c>
      <c r="C280" s="5"/>
      <c r="J280">
        <f t="shared" si="8"/>
        <v>-4.2051000000000007E-3</v>
      </c>
      <c r="K280" s="5">
        <f t="shared" si="9"/>
        <v>157.73955773955774</v>
      </c>
    </row>
    <row r="281" spans="1:11" x14ac:dyDescent="0.2">
      <c r="A281" s="4">
        <v>1.3</v>
      </c>
      <c r="B281" s="4">
        <v>3.16E-3</v>
      </c>
      <c r="C281" s="5"/>
      <c r="J281">
        <f t="shared" si="8"/>
        <v>-4.1080000000000005E-3</v>
      </c>
      <c r="K281" s="5">
        <f t="shared" si="9"/>
        <v>155.28255528255528</v>
      </c>
    </row>
    <row r="282" spans="1:11" x14ac:dyDescent="0.2">
      <c r="A282" s="4">
        <v>1.29</v>
      </c>
      <c r="B282" s="4">
        <v>3.1199999999999999E-3</v>
      </c>
      <c r="C282" s="5"/>
      <c r="J282">
        <f t="shared" si="8"/>
        <v>-4.0248000000000003E-3</v>
      </c>
      <c r="K282" s="5">
        <f t="shared" si="9"/>
        <v>153.31695331695332</v>
      </c>
    </row>
    <row r="283" spans="1:11" x14ac:dyDescent="0.2">
      <c r="A283" s="4">
        <v>1.28</v>
      </c>
      <c r="B283" s="4">
        <v>3.0799999999999998E-3</v>
      </c>
      <c r="C283" s="5"/>
      <c r="J283">
        <f t="shared" si="8"/>
        <v>-3.9423999999999996E-3</v>
      </c>
      <c r="K283" s="5">
        <f t="shared" si="9"/>
        <v>151.35135135135133</v>
      </c>
    </row>
    <row r="284" spans="1:11" x14ac:dyDescent="0.2">
      <c r="A284" s="4">
        <v>1.27</v>
      </c>
      <c r="B284" s="4">
        <v>3.0400000000000002E-3</v>
      </c>
      <c r="C284" s="5"/>
      <c r="J284">
        <f t="shared" si="8"/>
        <v>-3.8608000000000002E-3</v>
      </c>
      <c r="K284" s="5">
        <f t="shared" si="9"/>
        <v>149.38574938574939</v>
      </c>
    </row>
    <row r="285" spans="1:11" x14ac:dyDescent="0.2">
      <c r="A285" s="4">
        <v>1.26</v>
      </c>
      <c r="B285" s="4">
        <v>3.0000000000000001E-3</v>
      </c>
      <c r="C285" s="5"/>
      <c r="J285">
        <f t="shared" si="8"/>
        <v>-3.7799999999999999E-3</v>
      </c>
      <c r="K285" s="5">
        <f t="shared" si="9"/>
        <v>147.42014742014743</v>
      </c>
    </row>
    <row r="286" spans="1:11" x14ac:dyDescent="0.2">
      <c r="A286" s="4">
        <v>1.25</v>
      </c>
      <c r="B286" s="4">
        <v>2.96E-3</v>
      </c>
      <c r="C286" s="5"/>
      <c r="J286">
        <f t="shared" si="8"/>
        <v>-3.7000000000000002E-3</v>
      </c>
      <c r="K286" s="5">
        <f t="shared" si="9"/>
        <v>145.45454545454544</v>
      </c>
    </row>
    <row r="287" spans="1:11" x14ac:dyDescent="0.2">
      <c r="A287" s="4">
        <v>1.24</v>
      </c>
      <c r="B287" s="4">
        <v>2.9199999999999999E-3</v>
      </c>
      <c r="C287" s="5"/>
      <c r="J287">
        <f t="shared" si="8"/>
        <v>-3.6208E-3</v>
      </c>
      <c r="K287" s="5">
        <f t="shared" si="9"/>
        <v>143.48894348894348</v>
      </c>
    </row>
    <row r="288" spans="1:11" x14ac:dyDescent="0.2">
      <c r="A288" s="4">
        <v>1.23</v>
      </c>
      <c r="B288" s="4">
        <v>2.8800000000000002E-3</v>
      </c>
      <c r="C288" s="5"/>
      <c r="J288">
        <f t="shared" si="8"/>
        <v>-3.5424000000000002E-3</v>
      </c>
      <c r="K288" s="5">
        <f t="shared" si="9"/>
        <v>141.52334152334154</v>
      </c>
    </row>
    <row r="289" spans="1:11" x14ac:dyDescent="0.2">
      <c r="A289" s="4">
        <v>1.22</v>
      </c>
      <c r="B289" s="4">
        <v>2.8400000000000001E-3</v>
      </c>
      <c r="C289" s="5"/>
      <c r="J289">
        <f t="shared" si="8"/>
        <v>-3.4648000000000001E-3</v>
      </c>
      <c r="K289" s="5">
        <f t="shared" si="9"/>
        <v>139.55773955773955</v>
      </c>
    </row>
    <row r="290" spans="1:11" x14ac:dyDescent="0.2">
      <c r="A290" s="4">
        <v>1.21</v>
      </c>
      <c r="B290" s="4">
        <v>2.8E-3</v>
      </c>
      <c r="C290" s="5"/>
      <c r="J290">
        <f t="shared" si="8"/>
        <v>-3.388E-3</v>
      </c>
      <c r="K290" s="5">
        <f t="shared" si="9"/>
        <v>137.59213759213759</v>
      </c>
    </row>
    <row r="291" spans="1:11" x14ac:dyDescent="0.2">
      <c r="A291" s="4">
        <v>1.2</v>
      </c>
      <c r="B291" s="4">
        <v>2.7499999999999998E-3</v>
      </c>
      <c r="C291" s="5"/>
      <c r="J291">
        <f t="shared" si="8"/>
        <v>-3.2999999999999995E-3</v>
      </c>
      <c r="K291" s="5">
        <f t="shared" si="9"/>
        <v>135.13513513513513</v>
      </c>
    </row>
    <row r="292" spans="1:11" x14ac:dyDescent="0.2">
      <c r="A292" s="4">
        <v>1.19</v>
      </c>
      <c r="B292" s="4">
        <v>2.7100000000000002E-3</v>
      </c>
      <c r="C292" s="5"/>
      <c r="J292">
        <f t="shared" si="8"/>
        <v>-3.2249000000000002E-3</v>
      </c>
      <c r="K292" s="5">
        <f t="shared" si="9"/>
        <v>133.16953316953317</v>
      </c>
    </row>
    <row r="293" spans="1:11" x14ac:dyDescent="0.2">
      <c r="A293" s="4">
        <v>1.18</v>
      </c>
      <c r="B293" s="4">
        <v>2.6800000000000001E-3</v>
      </c>
      <c r="C293" s="5"/>
      <c r="J293">
        <f t="shared" si="8"/>
        <v>-3.1624000000000001E-3</v>
      </c>
      <c r="K293" s="5">
        <f t="shared" si="9"/>
        <v>131.6953316953317</v>
      </c>
    </row>
    <row r="294" spans="1:11" x14ac:dyDescent="0.2">
      <c r="A294" s="4">
        <v>1.17</v>
      </c>
      <c r="B294" s="4">
        <v>2.64E-3</v>
      </c>
      <c r="C294" s="5"/>
      <c r="J294">
        <f t="shared" si="8"/>
        <v>-3.0887999999999996E-3</v>
      </c>
      <c r="K294" s="5">
        <f t="shared" si="9"/>
        <v>129.72972972972974</v>
      </c>
    </row>
    <row r="295" spans="1:11" x14ac:dyDescent="0.2">
      <c r="A295" s="4">
        <v>1.1599999999999999</v>
      </c>
      <c r="B295" s="4">
        <v>2.5999999999999999E-3</v>
      </c>
      <c r="C295" s="5"/>
      <c r="J295">
        <f t="shared" si="8"/>
        <v>-3.0159999999999996E-3</v>
      </c>
      <c r="K295" s="5">
        <f t="shared" si="9"/>
        <v>127.76412776412776</v>
      </c>
    </row>
    <row r="296" spans="1:11" x14ac:dyDescent="0.2">
      <c r="A296" s="4">
        <v>1.1499999999999999</v>
      </c>
      <c r="B296" s="4">
        <v>2.5600000000000002E-3</v>
      </c>
      <c r="C296" s="5"/>
      <c r="J296">
        <f t="shared" si="8"/>
        <v>-2.944E-3</v>
      </c>
      <c r="K296" s="5">
        <f t="shared" si="9"/>
        <v>125.7985257985258</v>
      </c>
    </row>
    <row r="297" spans="1:11" x14ac:dyDescent="0.2">
      <c r="A297" s="4">
        <v>1.1399999999999999</v>
      </c>
      <c r="B297" s="4">
        <v>2.5200000000000001E-3</v>
      </c>
      <c r="C297" s="5"/>
      <c r="J297">
        <f t="shared" si="8"/>
        <v>-2.8728E-3</v>
      </c>
      <c r="K297" s="5">
        <f t="shared" si="9"/>
        <v>123.83292383292384</v>
      </c>
    </row>
    <row r="298" spans="1:11" x14ac:dyDescent="0.2">
      <c r="A298" s="4">
        <v>1.1299999999999999</v>
      </c>
      <c r="B298" s="4">
        <v>2.48E-3</v>
      </c>
      <c r="C298" s="5"/>
      <c r="J298">
        <f t="shared" si="8"/>
        <v>-2.8023999999999996E-3</v>
      </c>
      <c r="K298" s="5">
        <f t="shared" si="9"/>
        <v>121.86732186732186</v>
      </c>
    </row>
    <row r="299" spans="1:11" x14ac:dyDescent="0.2">
      <c r="A299" s="4">
        <v>1.1200000000000001</v>
      </c>
      <c r="B299" s="4">
        <v>2.4399999999999999E-3</v>
      </c>
      <c r="C299" s="5"/>
      <c r="J299">
        <f t="shared" si="8"/>
        <v>-2.7328000000000001E-3</v>
      </c>
      <c r="K299" s="5">
        <f t="shared" si="9"/>
        <v>119.9017199017199</v>
      </c>
    </row>
    <row r="300" spans="1:11" x14ac:dyDescent="0.2">
      <c r="A300" s="4">
        <v>1.1100000000000001</v>
      </c>
      <c r="B300" s="4">
        <v>2.3999999999999998E-3</v>
      </c>
      <c r="C300" s="5"/>
      <c r="J300">
        <f t="shared" si="8"/>
        <v>-2.6640000000000001E-3</v>
      </c>
      <c r="K300" s="5">
        <f t="shared" si="9"/>
        <v>117.93611793611794</v>
      </c>
    </row>
    <row r="301" spans="1:11" x14ac:dyDescent="0.2">
      <c r="A301" s="4">
        <v>1.1000000000000001</v>
      </c>
      <c r="B301" s="4">
        <v>2.3600000000000001E-3</v>
      </c>
      <c r="C301" s="5"/>
      <c r="J301">
        <f t="shared" si="8"/>
        <v>-2.5960000000000002E-3</v>
      </c>
      <c r="K301" s="5">
        <f t="shared" si="9"/>
        <v>115.97051597051599</v>
      </c>
    </row>
    <row r="302" spans="1:11" x14ac:dyDescent="0.2">
      <c r="A302" s="4">
        <v>1.0900000000000001</v>
      </c>
      <c r="B302" s="4">
        <v>2.32E-3</v>
      </c>
      <c r="C302" s="5"/>
      <c r="J302">
        <f t="shared" si="8"/>
        <v>-2.5288000000000003E-3</v>
      </c>
      <c r="K302" s="5">
        <f t="shared" si="9"/>
        <v>114.004914004914</v>
      </c>
    </row>
    <row r="303" spans="1:11" x14ac:dyDescent="0.2">
      <c r="A303" s="4">
        <v>1.08</v>
      </c>
      <c r="B303" s="4">
        <v>2.2899999999999999E-3</v>
      </c>
      <c r="C303" s="5"/>
      <c r="J303">
        <f t="shared" si="8"/>
        <v>-2.4732000000000001E-3</v>
      </c>
      <c r="K303" s="5">
        <f t="shared" si="9"/>
        <v>112.53071253071253</v>
      </c>
    </row>
    <row r="304" spans="1:11" x14ac:dyDescent="0.2">
      <c r="A304" s="4">
        <v>1.07</v>
      </c>
      <c r="B304" s="4">
        <v>2.2499999999999998E-3</v>
      </c>
      <c r="C304" s="5"/>
      <c r="J304">
        <f t="shared" si="8"/>
        <v>-2.4074999999999999E-3</v>
      </c>
      <c r="K304" s="5">
        <f t="shared" si="9"/>
        <v>110.56511056511056</v>
      </c>
    </row>
    <row r="305" spans="1:11" x14ac:dyDescent="0.2">
      <c r="A305" s="4">
        <v>1.06</v>
      </c>
      <c r="B305" s="4">
        <v>2.2100000000000002E-3</v>
      </c>
      <c r="C305" s="5"/>
      <c r="J305">
        <f t="shared" si="8"/>
        <v>-2.3426000000000002E-3</v>
      </c>
      <c r="K305" s="5">
        <f t="shared" si="9"/>
        <v>108.5995085995086</v>
      </c>
    </row>
    <row r="306" spans="1:11" x14ac:dyDescent="0.2">
      <c r="A306" s="4">
        <v>1.05</v>
      </c>
      <c r="B306" s="4">
        <v>2.1700000000000001E-3</v>
      </c>
      <c r="C306" s="5"/>
      <c r="J306">
        <f t="shared" si="8"/>
        <v>-2.2785000000000001E-3</v>
      </c>
      <c r="K306" s="5">
        <f t="shared" si="9"/>
        <v>106.63390663390663</v>
      </c>
    </row>
    <row r="307" spans="1:11" x14ac:dyDescent="0.2">
      <c r="A307" s="4">
        <v>1.04</v>
      </c>
      <c r="B307" s="4">
        <v>2.1299999999999999E-3</v>
      </c>
      <c r="C307" s="5"/>
      <c r="J307">
        <f t="shared" si="8"/>
        <v>-2.2152000000000001E-3</v>
      </c>
      <c r="K307" s="5">
        <f t="shared" si="9"/>
        <v>104.66830466830466</v>
      </c>
    </row>
    <row r="308" spans="1:11" x14ac:dyDescent="0.2">
      <c r="A308" s="4">
        <v>1.03</v>
      </c>
      <c r="B308" s="4">
        <v>2.0999999999999999E-3</v>
      </c>
      <c r="C308" s="5"/>
      <c r="J308">
        <f t="shared" si="8"/>
        <v>-2.163E-3</v>
      </c>
      <c r="K308" s="5">
        <f t="shared" si="9"/>
        <v>103.19410319410319</v>
      </c>
    </row>
    <row r="309" spans="1:11" x14ac:dyDescent="0.2">
      <c r="A309" s="4">
        <v>1.02</v>
      </c>
      <c r="B309" s="4">
        <v>2.0600000000000002E-3</v>
      </c>
      <c r="C309" s="5"/>
      <c r="J309">
        <f t="shared" si="8"/>
        <v>-2.1012000000000001E-3</v>
      </c>
      <c r="K309" s="5">
        <f t="shared" si="9"/>
        <v>101.22850122850123</v>
      </c>
    </row>
    <row r="310" spans="1:11" x14ac:dyDescent="0.2">
      <c r="A310" s="4">
        <v>1.01</v>
      </c>
      <c r="B310" s="4">
        <v>2.0200000000000001E-3</v>
      </c>
      <c r="C310" s="5"/>
      <c r="J310">
        <f t="shared" si="8"/>
        <v>-2.0402000000000003E-3</v>
      </c>
      <c r="K310" s="5">
        <f t="shared" si="9"/>
        <v>99.262899262899268</v>
      </c>
    </row>
    <row r="311" spans="1:11" x14ac:dyDescent="0.2">
      <c r="A311" s="4">
        <v>0.998</v>
      </c>
      <c r="B311" s="4">
        <v>1.99E-3</v>
      </c>
      <c r="C311" s="5"/>
      <c r="J311">
        <f t="shared" si="8"/>
        <v>-1.9860199999999998E-3</v>
      </c>
      <c r="K311" s="5">
        <f t="shared" si="9"/>
        <v>97.788697788697789</v>
      </c>
    </row>
    <row r="312" spans="1:11" x14ac:dyDescent="0.2">
      <c r="A312" s="4">
        <v>0.98699999999999999</v>
      </c>
      <c r="B312" s="4">
        <v>1.9499999999999999E-3</v>
      </c>
      <c r="C312" s="5"/>
      <c r="J312">
        <f t="shared" si="8"/>
        <v>-1.92465E-3</v>
      </c>
      <c r="K312" s="5">
        <f t="shared" si="9"/>
        <v>95.823095823095827</v>
      </c>
    </row>
    <row r="313" spans="1:11" x14ac:dyDescent="0.2">
      <c r="A313" s="4">
        <v>0.97699999999999998</v>
      </c>
      <c r="B313" s="4">
        <v>1.91E-3</v>
      </c>
      <c r="C313" s="5"/>
      <c r="J313">
        <f t="shared" si="8"/>
        <v>-1.8660700000000001E-3</v>
      </c>
      <c r="K313" s="5">
        <f t="shared" si="9"/>
        <v>93.85749385749385</v>
      </c>
    </row>
    <row r="314" spans="1:11" x14ac:dyDescent="0.2">
      <c r="A314" s="4">
        <v>0.96699999999999997</v>
      </c>
      <c r="B314" s="4">
        <v>1.8799999999999999E-3</v>
      </c>
      <c r="C314" s="5"/>
      <c r="J314">
        <f t="shared" si="8"/>
        <v>-1.81796E-3</v>
      </c>
      <c r="K314" s="5">
        <f t="shared" si="9"/>
        <v>92.383292383292371</v>
      </c>
    </row>
    <row r="315" spans="1:11" x14ac:dyDescent="0.2">
      <c r="A315" s="4">
        <v>0.95699999999999996</v>
      </c>
      <c r="B315" s="4">
        <v>1.8400000000000001E-3</v>
      </c>
      <c r="C315" s="5"/>
      <c r="J315">
        <f t="shared" si="8"/>
        <v>-1.76088E-3</v>
      </c>
      <c r="K315" s="5">
        <f t="shared" si="9"/>
        <v>90.417690417690423</v>
      </c>
    </row>
    <row r="316" spans="1:11" x14ac:dyDescent="0.2">
      <c r="A316" s="4">
        <v>0.94699999999999995</v>
      </c>
      <c r="B316" s="4">
        <v>1.8E-3</v>
      </c>
      <c r="C316" s="5"/>
      <c r="J316">
        <f t="shared" si="8"/>
        <v>-1.7045999999999999E-3</v>
      </c>
      <c r="K316" s="5">
        <f t="shared" si="9"/>
        <v>88.452088452088461</v>
      </c>
    </row>
    <row r="317" spans="1:11" x14ac:dyDescent="0.2">
      <c r="A317" s="4">
        <v>0.93700000000000006</v>
      </c>
      <c r="B317" s="4">
        <v>1.7700000000000001E-3</v>
      </c>
      <c r="C317" s="5"/>
      <c r="J317">
        <f t="shared" si="8"/>
        <v>-1.6584900000000001E-3</v>
      </c>
      <c r="K317" s="5">
        <f t="shared" si="9"/>
        <v>86.977886977886982</v>
      </c>
    </row>
    <row r="318" spans="1:11" x14ac:dyDescent="0.2">
      <c r="A318" s="4">
        <v>0.92700000000000005</v>
      </c>
      <c r="B318" s="4">
        <v>1.73E-3</v>
      </c>
      <c r="C318" s="5"/>
      <c r="J318">
        <f t="shared" si="8"/>
        <v>-1.6037100000000002E-3</v>
      </c>
      <c r="K318" s="5">
        <f t="shared" si="9"/>
        <v>85.012285012285005</v>
      </c>
    </row>
    <row r="319" spans="1:11" x14ac:dyDescent="0.2">
      <c r="A319" s="4">
        <v>0.91700000000000004</v>
      </c>
      <c r="B319" s="4">
        <v>1.6999999999999999E-3</v>
      </c>
      <c r="C319" s="5"/>
      <c r="J319">
        <f t="shared" si="8"/>
        <v>-1.5589E-3</v>
      </c>
      <c r="K319" s="5">
        <f t="shared" si="9"/>
        <v>83.538083538083541</v>
      </c>
    </row>
    <row r="320" spans="1:11" x14ac:dyDescent="0.2">
      <c r="A320" s="4">
        <v>0.90700000000000003</v>
      </c>
      <c r="B320" s="4">
        <v>1.66E-3</v>
      </c>
      <c r="C320" s="5"/>
      <c r="J320">
        <f t="shared" si="8"/>
        <v>-1.50562E-3</v>
      </c>
      <c r="K320" s="5">
        <f t="shared" si="9"/>
        <v>81.572481572481564</v>
      </c>
    </row>
    <row r="321" spans="1:11" x14ac:dyDescent="0.2">
      <c r="A321" s="4">
        <v>0.89700000000000002</v>
      </c>
      <c r="B321" s="4">
        <v>1.6299999999999999E-3</v>
      </c>
      <c r="C321" s="5"/>
      <c r="J321">
        <f t="shared" si="8"/>
        <v>-1.46211E-3</v>
      </c>
      <c r="K321" s="5">
        <f t="shared" si="9"/>
        <v>80.0982800982801</v>
      </c>
    </row>
    <row r="322" spans="1:11" x14ac:dyDescent="0.2">
      <c r="A322" s="4">
        <v>0.88700000000000001</v>
      </c>
      <c r="B322" s="4">
        <v>1.5900000000000001E-3</v>
      </c>
      <c r="C322" s="5"/>
      <c r="J322">
        <f t="shared" si="8"/>
        <v>-1.41033E-3</v>
      </c>
      <c r="K322" s="5">
        <f t="shared" si="9"/>
        <v>78.132678132678137</v>
      </c>
    </row>
    <row r="323" spans="1:11" x14ac:dyDescent="0.2">
      <c r="A323" s="4">
        <v>0.877</v>
      </c>
      <c r="B323" s="4">
        <v>1.56E-3</v>
      </c>
      <c r="C323" s="5"/>
      <c r="J323">
        <f t="shared" si="8"/>
        <v>-1.36812E-3</v>
      </c>
      <c r="K323" s="5">
        <f t="shared" si="9"/>
        <v>76.658476658476658</v>
      </c>
    </row>
    <row r="324" spans="1:11" x14ac:dyDescent="0.2">
      <c r="A324" s="4">
        <v>0.86699999999999999</v>
      </c>
      <c r="B324" s="4">
        <v>1.5200000000000001E-3</v>
      </c>
      <c r="C324" s="5"/>
      <c r="J324">
        <f t="shared" si="8"/>
        <v>-1.31784E-3</v>
      </c>
      <c r="K324" s="5">
        <f t="shared" si="9"/>
        <v>74.692874692874696</v>
      </c>
    </row>
    <row r="325" spans="1:11" x14ac:dyDescent="0.2">
      <c r="A325" s="4">
        <v>0.85699999999999998</v>
      </c>
      <c r="B325" s="4">
        <v>1.49E-3</v>
      </c>
      <c r="C325" s="5"/>
      <c r="J325">
        <f t="shared" si="8"/>
        <v>-1.2769299999999999E-3</v>
      </c>
      <c r="K325" s="5">
        <f t="shared" si="9"/>
        <v>73.218673218673217</v>
      </c>
    </row>
    <row r="326" spans="1:11" x14ac:dyDescent="0.2">
      <c r="A326" s="4">
        <v>0.84699999999999998</v>
      </c>
      <c r="B326" s="4">
        <v>1.4499999999999999E-3</v>
      </c>
      <c r="C326" s="5"/>
      <c r="J326">
        <f t="shared" si="8"/>
        <v>-1.2281499999999999E-3</v>
      </c>
      <c r="K326" s="5">
        <f t="shared" si="9"/>
        <v>71.253071253071255</v>
      </c>
    </row>
    <row r="327" spans="1:11" x14ac:dyDescent="0.2">
      <c r="A327" s="4">
        <v>0.83699999999999997</v>
      </c>
      <c r="B327" s="4">
        <v>1.42E-3</v>
      </c>
      <c r="C327" s="5"/>
      <c r="J327">
        <f t="shared" si="8"/>
        <v>-1.1885400000000001E-3</v>
      </c>
      <c r="K327" s="5">
        <f t="shared" si="9"/>
        <v>69.778869778869776</v>
      </c>
    </row>
    <row r="328" spans="1:11" x14ac:dyDescent="0.2">
      <c r="A328" s="4">
        <v>0.82699999999999996</v>
      </c>
      <c r="B328" s="4">
        <v>1.39E-3</v>
      </c>
      <c r="C328" s="5"/>
      <c r="J328">
        <f t="shared" si="8"/>
        <v>-1.14953E-3</v>
      </c>
      <c r="K328" s="5">
        <f t="shared" si="9"/>
        <v>68.304668304668297</v>
      </c>
    </row>
    <row r="329" spans="1:11" x14ac:dyDescent="0.2">
      <c r="A329" s="4">
        <v>0.81699999999999995</v>
      </c>
      <c r="B329" s="4">
        <v>1.3500000000000001E-3</v>
      </c>
      <c r="C329" s="5"/>
      <c r="J329">
        <f t="shared" si="8"/>
        <v>-1.1029499999999999E-3</v>
      </c>
      <c r="K329" s="5">
        <f t="shared" si="9"/>
        <v>66.339066339066349</v>
      </c>
    </row>
    <row r="330" spans="1:11" x14ac:dyDescent="0.2">
      <c r="A330" s="4">
        <v>0.80700000000000005</v>
      </c>
      <c r="B330" s="4">
        <v>1.32E-3</v>
      </c>
      <c r="C330" s="5"/>
      <c r="J330">
        <f t="shared" si="8"/>
        <v>-1.0652400000000001E-3</v>
      </c>
      <c r="K330" s="5">
        <f t="shared" si="9"/>
        <v>64.86486486486487</v>
      </c>
    </row>
    <row r="331" spans="1:11" x14ac:dyDescent="0.2">
      <c r="A331" s="4">
        <v>0.79700000000000004</v>
      </c>
      <c r="B331" s="4">
        <v>1.2899999999999999E-3</v>
      </c>
      <c r="C331" s="5"/>
      <c r="J331">
        <f t="shared" ref="J331:J394" si="10">-(B331*A331)</f>
        <v>-1.0281299999999999E-3</v>
      </c>
      <c r="K331" s="5">
        <f t="shared" ref="K331:K394" si="11">B331*1000/$D$7</f>
        <v>63.390663390663384</v>
      </c>
    </row>
    <row r="332" spans="1:11" x14ac:dyDescent="0.2">
      <c r="A332" s="4">
        <v>0.78600000000000003</v>
      </c>
      <c r="B332" s="4">
        <v>1.25E-3</v>
      </c>
      <c r="C332" s="5"/>
      <c r="J332">
        <f t="shared" si="10"/>
        <v>-9.8250000000000008E-4</v>
      </c>
      <c r="K332" s="5">
        <f t="shared" si="11"/>
        <v>61.425061425061422</v>
      </c>
    </row>
    <row r="333" spans="1:11" x14ac:dyDescent="0.2">
      <c r="A333" s="4">
        <v>0.77600000000000002</v>
      </c>
      <c r="B333" s="4">
        <v>1.2199999999999999E-3</v>
      </c>
      <c r="C333" s="5"/>
      <c r="J333">
        <f t="shared" si="10"/>
        <v>-9.4671999999999996E-4</v>
      </c>
      <c r="K333" s="5">
        <f t="shared" si="11"/>
        <v>59.95085995085995</v>
      </c>
    </row>
    <row r="334" spans="1:11" x14ac:dyDescent="0.2">
      <c r="A334" s="4">
        <v>0.76600000000000001</v>
      </c>
      <c r="B334" s="4">
        <v>1.1900000000000001E-3</v>
      </c>
      <c r="C334" s="5"/>
      <c r="J334">
        <f t="shared" si="10"/>
        <v>-9.1154000000000007E-4</v>
      </c>
      <c r="K334" s="5">
        <f t="shared" si="11"/>
        <v>58.476658476658486</v>
      </c>
    </row>
    <row r="335" spans="1:11" x14ac:dyDescent="0.2">
      <c r="A335" s="4">
        <v>0.75600000000000001</v>
      </c>
      <c r="B335" s="4">
        <v>1.16E-3</v>
      </c>
      <c r="C335" s="5"/>
      <c r="J335">
        <f t="shared" si="10"/>
        <v>-8.7695999999999998E-4</v>
      </c>
      <c r="K335" s="5">
        <f t="shared" si="11"/>
        <v>57.002457002457</v>
      </c>
    </row>
    <row r="336" spans="1:11" x14ac:dyDescent="0.2">
      <c r="A336" s="4">
        <v>0.746</v>
      </c>
      <c r="B336" s="4">
        <v>1.1199999999999999E-3</v>
      </c>
      <c r="C336" s="5"/>
      <c r="J336">
        <f t="shared" si="10"/>
        <v>-8.3551999999999997E-4</v>
      </c>
      <c r="K336" s="5">
        <f t="shared" si="11"/>
        <v>55.03685503685503</v>
      </c>
    </row>
    <row r="337" spans="1:11" x14ac:dyDescent="0.2">
      <c r="A337" s="4">
        <v>0.73599999999999999</v>
      </c>
      <c r="B337" s="4">
        <v>1.09E-3</v>
      </c>
      <c r="C337" s="5"/>
      <c r="J337">
        <f t="shared" si="10"/>
        <v>-8.0223999999999996E-4</v>
      </c>
      <c r="K337" s="5">
        <f t="shared" si="11"/>
        <v>53.562653562653566</v>
      </c>
    </row>
    <row r="338" spans="1:11" x14ac:dyDescent="0.2">
      <c r="A338" s="4">
        <v>0.72599999999999998</v>
      </c>
      <c r="B338" s="4">
        <v>1.06E-3</v>
      </c>
      <c r="C338" s="5"/>
      <c r="J338">
        <f t="shared" si="10"/>
        <v>-7.6955999999999997E-4</v>
      </c>
      <c r="K338" s="5">
        <f t="shared" si="11"/>
        <v>52.088452088452094</v>
      </c>
    </row>
    <row r="339" spans="1:11" x14ac:dyDescent="0.2">
      <c r="A339" s="4">
        <v>0.71599999999999997</v>
      </c>
      <c r="B339" s="4">
        <v>1.0300000000000001E-3</v>
      </c>
      <c r="C339" s="5"/>
      <c r="J339">
        <f t="shared" si="10"/>
        <v>-7.3747999999999999E-4</v>
      </c>
      <c r="K339" s="5">
        <f t="shared" si="11"/>
        <v>50.614250614250615</v>
      </c>
    </row>
    <row r="340" spans="1:11" x14ac:dyDescent="0.2">
      <c r="A340" s="4">
        <v>0.70599999999999996</v>
      </c>
      <c r="B340" s="4">
        <v>9.9700000000000006E-4</v>
      </c>
      <c r="C340" s="5"/>
      <c r="J340">
        <f t="shared" si="10"/>
        <v>-7.0388199999999997E-4</v>
      </c>
      <c r="K340" s="5">
        <f t="shared" si="11"/>
        <v>48.992628992629001</v>
      </c>
    </row>
    <row r="341" spans="1:11" x14ac:dyDescent="0.2">
      <c r="A341" s="4">
        <v>0.69599999999999995</v>
      </c>
      <c r="B341" s="4">
        <v>9.6699999999999998E-4</v>
      </c>
      <c r="C341" s="5"/>
      <c r="J341">
        <f t="shared" si="10"/>
        <v>-6.7303199999999995E-4</v>
      </c>
      <c r="K341" s="5">
        <f t="shared" si="11"/>
        <v>47.518427518427515</v>
      </c>
    </row>
    <row r="342" spans="1:11" x14ac:dyDescent="0.2">
      <c r="A342" s="4">
        <v>0.68600000000000005</v>
      </c>
      <c r="B342" s="4">
        <v>9.3599999999999998E-4</v>
      </c>
      <c r="C342" s="5"/>
      <c r="J342">
        <f t="shared" si="10"/>
        <v>-6.4209599999999999E-4</v>
      </c>
      <c r="K342" s="5">
        <f t="shared" si="11"/>
        <v>45.995085995085994</v>
      </c>
    </row>
    <row r="343" spans="1:11" x14ac:dyDescent="0.2">
      <c r="A343" s="4">
        <v>0.67600000000000005</v>
      </c>
      <c r="B343" s="4">
        <v>9.0600000000000001E-4</v>
      </c>
      <c r="C343" s="5"/>
      <c r="J343">
        <f t="shared" si="10"/>
        <v>-6.1245600000000005E-4</v>
      </c>
      <c r="K343" s="5">
        <f t="shared" si="11"/>
        <v>44.520884520884522</v>
      </c>
    </row>
    <row r="344" spans="1:11" x14ac:dyDescent="0.2">
      <c r="A344" s="4">
        <v>0.66600000000000004</v>
      </c>
      <c r="B344" s="4">
        <v>8.7600000000000004E-4</v>
      </c>
      <c r="C344" s="5"/>
      <c r="J344">
        <f t="shared" si="10"/>
        <v>-5.8341600000000001E-4</v>
      </c>
      <c r="K344" s="5">
        <f t="shared" si="11"/>
        <v>43.04668304668305</v>
      </c>
    </row>
    <row r="345" spans="1:11" x14ac:dyDescent="0.2">
      <c r="A345" s="4">
        <v>0.65600000000000003</v>
      </c>
      <c r="B345" s="4">
        <v>8.4699999999999999E-4</v>
      </c>
      <c r="C345" s="5"/>
      <c r="J345">
        <f t="shared" si="10"/>
        <v>-5.5563200000000002E-4</v>
      </c>
      <c r="K345" s="5">
        <f t="shared" si="11"/>
        <v>41.621621621621621</v>
      </c>
    </row>
    <row r="346" spans="1:11" x14ac:dyDescent="0.2">
      <c r="A346" s="4">
        <v>0.64600000000000002</v>
      </c>
      <c r="B346" s="4">
        <v>8.1800000000000004E-4</v>
      </c>
      <c r="C346" s="5"/>
      <c r="J346">
        <f t="shared" si="10"/>
        <v>-5.2842800000000006E-4</v>
      </c>
      <c r="K346" s="5">
        <f t="shared" si="11"/>
        <v>40.196560196560199</v>
      </c>
    </row>
    <row r="347" spans="1:11" x14ac:dyDescent="0.2">
      <c r="A347" s="4">
        <v>0.63600000000000001</v>
      </c>
      <c r="B347" s="4">
        <v>7.8899999999999999E-4</v>
      </c>
      <c r="C347" s="5"/>
      <c r="J347">
        <f t="shared" si="10"/>
        <v>-5.0180400000000001E-4</v>
      </c>
      <c r="K347" s="5">
        <f t="shared" si="11"/>
        <v>38.77149877149877</v>
      </c>
    </row>
    <row r="348" spans="1:11" x14ac:dyDescent="0.2">
      <c r="A348" s="4">
        <v>0.626</v>
      </c>
      <c r="B348" s="4">
        <v>7.6000000000000004E-4</v>
      </c>
      <c r="C348" s="5"/>
      <c r="J348">
        <f t="shared" si="10"/>
        <v>-4.7576000000000004E-4</v>
      </c>
      <c r="K348" s="5">
        <f t="shared" si="11"/>
        <v>37.346437346437348</v>
      </c>
    </row>
    <row r="349" spans="1:11" x14ac:dyDescent="0.2">
      <c r="A349" s="4">
        <v>0.61599999999999999</v>
      </c>
      <c r="B349" s="4">
        <v>7.3200000000000001E-4</v>
      </c>
      <c r="C349" s="5"/>
      <c r="J349">
        <f t="shared" si="10"/>
        <v>-4.5091199999999998E-4</v>
      </c>
      <c r="K349" s="5">
        <f t="shared" si="11"/>
        <v>35.970515970515969</v>
      </c>
    </row>
    <row r="350" spans="1:11" x14ac:dyDescent="0.2">
      <c r="A350" s="4">
        <v>0.60599999999999998</v>
      </c>
      <c r="B350" s="4">
        <v>7.0399999999999998E-4</v>
      </c>
      <c r="C350" s="5"/>
      <c r="J350">
        <f t="shared" si="10"/>
        <v>-4.2662399999999996E-4</v>
      </c>
      <c r="K350" s="5">
        <f t="shared" si="11"/>
        <v>34.594594594594589</v>
      </c>
    </row>
    <row r="351" spans="1:11" x14ac:dyDescent="0.2">
      <c r="A351" s="4">
        <v>0.59599999999999997</v>
      </c>
      <c r="B351" s="4">
        <v>6.7599999999999995E-4</v>
      </c>
      <c r="C351" s="5"/>
      <c r="J351">
        <f t="shared" si="10"/>
        <v>-4.0289599999999997E-4</v>
      </c>
      <c r="K351" s="5">
        <f t="shared" si="11"/>
        <v>33.218673218673217</v>
      </c>
    </row>
    <row r="352" spans="1:11" x14ac:dyDescent="0.2">
      <c r="A352" s="4">
        <v>0.58499999999999996</v>
      </c>
      <c r="B352" s="4">
        <v>6.4899999999999995E-4</v>
      </c>
      <c r="C352" s="5"/>
      <c r="J352">
        <f t="shared" si="10"/>
        <v>-3.7966499999999995E-4</v>
      </c>
      <c r="K352" s="5">
        <f t="shared" si="11"/>
        <v>31.891891891891888</v>
      </c>
    </row>
    <row r="353" spans="1:11" x14ac:dyDescent="0.2">
      <c r="A353" s="4">
        <v>0.57499999999999996</v>
      </c>
      <c r="B353" s="4">
        <v>6.2200000000000005E-4</v>
      </c>
      <c r="C353" s="5"/>
      <c r="J353">
        <f t="shared" si="10"/>
        <v>-3.5764999999999999E-4</v>
      </c>
      <c r="K353" s="5">
        <f t="shared" si="11"/>
        <v>30.565110565110565</v>
      </c>
    </row>
    <row r="354" spans="1:11" x14ac:dyDescent="0.2">
      <c r="A354" s="4">
        <v>0.56499999999999995</v>
      </c>
      <c r="B354" s="4">
        <v>5.9599999999999996E-4</v>
      </c>
      <c r="C354" s="5"/>
      <c r="J354">
        <f t="shared" si="10"/>
        <v>-3.3673999999999992E-4</v>
      </c>
      <c r="K354" s="5">
        <f t="shared" si="11"/>
        <v>29.287469287469285</v>
      </c>
    </row>
    <row r="355" spans="1:11" x14ac:dyDescent="0.2">
      <c r="A355" s="4">
        <v>0.55500000000000005</v>
      </c>
      <c r="B355" s="4">
        <v>5.6999999999999998E-4</v>
      </c>
      <c r="C355" s="5"/>
      <c r="J355">
        <f t="shared" si="10"/>
        <v>-3.1635000000000002E-4</v>
      </c>
      <c r="K355" s="5">
        <f t="shared" si="11"/>
        <v>28.009828009828006</v>
      </c>
    </row>
    <row r="356" spans="1:11" x14ac:dyDescent="0.2">
      <c r="A356" s="4">
        <v>0.54500000000000004</v>
      </c>
      <c r="B356" s="4">
        <v>5.44E-4</v>
      </c>
      <c r="C356" s="5"/>
      <c r="J356">
        <f t="shared" si="10"/>
        <v>-2.9648000000000001E-4</v>
      </c>
      <c r="K356" s="5">
        <f t="shared" si="11"/>
        <v>26.732186732186733</v>
      </c>
    </row>
    <row r="357" spans="1:11" x14ac:dyDescent="0.2">
      <c r="A357" s="4">
        <v>0.53500000000000003</v>
      </c>
      <c r="B357" s="4">
        <v>5.1900000000000004E-4</v>
      </c>
      <c r="C357" s="5"/>
      <c r="J357">
        <f t="shared" si="10"/>
        <v>-2.7766500000000002E-4</v>
      </c>
      <c r="K357" s="5">
        <f t="shared" si="11"/>
        <v>25.503685503685503</v>
      </c>
    </row>
    <row r="358" spans="1:11" x14ac:dyDescent="0.2">
      <c r="A358" s="4">
        <v>0.52500000000000002</v>
      </c>
      <c r="B358" s="4">
        <v>4.9399999999999997E-4</v>
      </c>
      <c r="C358" s="5"/>
      <c r="J358">
        <f t="shared" si="10"/>
        <v>-2.5934999999999999E-4</v>
      </c>
      <c r="K358" s="5">
        <f t="shared" si="11"/>
        <v>24.275184275184277</v>
      </c>
    </row>
    <row r="359" spans="1:11" x14ac:dyDescent="0.2">
      <c r="A359" s="4">
        <v>0.51500000000000001</v>
      </c>
      <c r="B359" s="4">
        <v>4.6999999999999999E-4</v>
      </c>
      <c r="C359" s="5"/>
      <c r="J359">
        <f t="shared" si="10"/>
        <v>-2.4205E-4</v>
      </c>
      <c r="K359" s="5">
        <f t="shared" si="11"/>
        <v>23.095823095823093</v>
      </c>
    </row>
    <row r="360" spans="1:11" x14ac:dyDescent="0.2">
      <c r="A360" s="4">
        <v>0.505</v>
      </c>
      <c r="B360" s="4">
        <v>4.46E-4</v>
      </c>
      <c r="C360" s="5"/>
      <c r="J360">
        <f t="shared" si="10"/>
        <v>-2.2523000000000001E-4</v>
      </c>
      <c r="K360" s="5">
        <f t="shared" si="11"/>
        <v>21.916461916461916</v>
      </c>
    </row>
    <row r="361" spans="1:11" x14ac:dyDescent="0.2">
      <c r="A361" s="4">
        <v>0.495</v>
      </c>
      <c r="B361" s="4">
        <v>4.2299999999999998E-4</v>
      </c>
      <c r="C361" s="5"/>
      <c r="J361">
        <f t="shared" si="10"/>
        <v>-2.09385E-4</v>
      </c>
      <c r="K361" s="5">
        <f t="shared" si="11"/>
        <v>20.786240786240786</v>
      </c>
    </row>
    <row r="362" spans="1:11" x14ac:dyDescent="0.2">
      <c r="A362" s="4">
        <v>0.48499999999999999</v>
      </c>
      <c r="B362" s="4">
        <v>4.0000000000000002E-4</v>
      </c>
      <c r="C362" s="5"/>
      <c r="J362">
        <f t="shared" si="10"/>
        <v>-1.94E-4</v>
      </c>
      <c r="K362" s="5">
        <f t="shared" si="11"/>
        <v>19.656019656019659</v>
      </c>
    </row>
    <row r="363" spans="1:11" x14ac:dyDescent="0.2">
      <c r="A363" s="4">
        <v>0.47499999999999998</v>
      </c>
      <c r="B363" s="4">
        <v>3.7800000000000003E-4</v>
      </c>
      <c r="C363" s="5"/>
      <c r="J363">
        <f t="shared" si="10"/>
        <v>-1.7955E-4</v>
      </c>
      <c r="K363" s="5">
        <f t="shared" si="11"/>
        <v>18.574938574938574</v>
      </c>
    </row>
    <row r="364" spans="1:11" x14ac:dyDescent="0.2">
      <c r="A364" s="4">
        <v>0.46500000000000002</v>
      </c>
      <c r="B364" s="4">
        <v>3.5599999999999998E-4</v>
      </c>
      <c r="C364" s="5"/>
      <c r="J364">
        <f t="shared" si="10"/>
        <v>-1.6553999999999999E-4</v>
      </c>
      <c r="K364" s="5">
        <f t="shared" si="11"/>
        <v>17.493857493857494</v>
      </c>
    </row>
    <row r="365" spans="1:11" x14ac:dyDescent="0.2">
      <c r="A365" s="4">
        <v>0.45500000000000002</v>
      </c>
      <c r="B365" s="4">
        <v>3.3500000000000001E-4</v>
      </c>
      <c r="C365" s="5"/>
      <c r="J365">
        <f t="shared" si="10"/>
        <v>-1.5242500000000001E-4</v>
      </c>
      <c r="K365" s="5">
        <f t="shared" si="11"/>
        <v>16.461916461916463</v>
      </c>
    </row>
    <row r="366" spans="1:11" x14ac:dyDescent="0.2">
      <c r="A366" s="4">
        <v>0.44500000000000001</v>
      </c>
      <c r="B366" s="4">
        <v>3.1399999999999999E-4</v>
      </c>
      <c r="C366" s="5"/>
      <c r="J366">
        <f t="shared" si="10"/>
        <v>-1.3972999999999999E-4</v>
      </c>
      <c r="K366" s="5">
        <f t="shared" si="11"/>
        <v>15.42997542997543</v>
      </c>
    </row>
    <row r="367" spans="1:11" x14ac:dyDescent="0.2">
      <c r="A367" s="4">
        <v>0.435</v>
      </c>
      <c r="B367" s="4">
        <v>2.9399999999999999E-4</v>
      </c>
      <c r="C367" s="5"/>
      <c r="J367">
        <f t="shared" si="10"/>
        <v>-1.2789E-4</v>
      </c>
      <c r="K367" s="5">
        <f t="shared" si="11"/>
        <v>14.447174447174447</v>
      </c>
    </row>
    <row r="368" spans="1:11" x14ac:dyDescent="0.2">
      <c r="A368" s="4">
        <v>0.42499999999999999</v>
      </c>
      <c r="B368" s="4">
        <v>2.7500000000000002E-4</v>
      </c>
      <c r="C368" s="5"/>
      <c r="J368">
        <f t="shared" si="10"/>
        <v>-1.1687500000000001E-4</v>
      </c>
      <c r="K368" s="5">
        <f t="shared" si="11"/>
        <v>13.513513513513514</v>
      </c>
    </row>
    <row r="369" spans="1:11" x14ac:dyDescent="0.2">
      <c r="A369" s="4">
        <v>0.41499999999999998</v>
      </c>
      <c r="B369" s="4">
        <v>2.5500000000000002E-4</v>
      </c>
      <c r="C369" s="5"/>
      <c r="J369">
        <f t="shared" si="10"/>
        <v>-1.05825E-4</v>
      </c>
      <c r="K369" s="5">
        <f t="shared" si="11"/>
        <v>12.530712530712531</v>
      </c>
    </row>
    <row r="370" spans="1:11" x14ac:dyDescent="0.2">
      <c r="A370" s="4">
        <v>0.40500000000000003</v>
      </c>
      <c r="B370" s="4">
        <v>2.3699999999999999E-4</v>
      </c>
      <c r="C370" s="5"/>
      <c r="J370">
        <f t="shared" si="10"/>
        <v>-9.5984999999999997E-5</v>
      </c>
      <c r="K370" s="5">
        <f t="shared" si="11"/>
        <v>11.646191646191646</v>
      </c>
    </row>
    <row r="371" spans="1:11" x14ac:dyDescent="0.2">
      <c r="A371" s="4">
        <v>0.39400000000000002</v>
      </c>
      <c r="B371" s="4">
        <v>2.1900000000000001E-4</v>
      </c>
      <c r="C371" s="5"/>
      <c r="J371">
        <f t="shared" si="10"/>
        <v>-8.6286000000000007E-5</v>
      </c>
      <c r="K371" s="5">
        <f t="shared" si="11"/>
        <v>10.761670761670763</v>
      </c>
    </row>
    <row r="372" spans="1:11" x14ac:dyDescent="0.2">
      <c r="A372" s="4">
        <v>0.38400000000000001</v>
      </c>
      <c r="B372" s="4">
        <v>2.02E-4</v>
      </c>
      <c r="C372" s="5"/>
      <c r="J372">
        <f t="shared" si="10"/>
        <v>-7.7568E-5</v>
      </c>
      <c r="K372" s="5">
        <f t="shared" si="11"/>
        <v>9.9262899262899271</v>
      </c>
    </row>
    <row r="373" spans="1:11" x14ac:dyDescent="0.2">
      <c r="A373" s="4">
        <v>0.374</v>
      </c>
      <c r="B373" s="4">
        <v>1.8599999999999999E-4</v>
      </c>
      <c r="C373" s="5"/>
      <c r="J373">
        <f t="shared" si="10"/>
        <v>-6.9564E-5</v>
      </c>
      <c r="K373" s="5">
        <f t="shared" si="11"/>
        <v>9.1400491400491397</v>
      </c>
    </row>
    <row r="374" spans="1:11" x14ac:dyDescent="0.2">
      <c r="A374" s="4">
        <v>0.36399999999999999</v>
      </c>
      <c r="B374" s="4">
        <v>1.7000000000000001E-4</v>
      </c>
      <c r="C374" s="5"/>
      <c r="J374">
        <f t="shared" si="10"/>
        <v>-6.1879999999999997E-5</v>
      </c>
      <c r="K374" s="5">
        <f t="shared" si="11"/>
        <v>8.3538083538083541</v>
      </c>
    </row>
    <row r="375" spans="1:11" x14ac:dyDescent="0.2">
      <c r="A375" s="4">
        <v>0.35399999999999998</v>
      </c>
      <c r="B375" s="4">
        <v>1.55E-4</v>
      </c>
      <c r="C375" s="5"/>
      <c r="J375">
        <f t="shared" si="10"/>
        <v>-5.4869999999999995E-5</v>
      </c>
      <c r="K375" s="5">
        <f t="shared" si="11"/>
        <v>7.6167076167076164</v>
      </c>
    </row>
    <row r="376" spans="1:11" x14ac:dyDescent="0.2">
      <c r="A376" s="4">
        <v>0.34399999999999997</v>
      </c>
      <c r="B376" s="4">
        <v>1.3999999999999999E-4</v>
      </c>
      <c r="C376" s="5"/>
      <c r="J376">
        <f t="shared" si="10"/>
        <v>-4.8159999999999993E-5</v>
      </c>
      <c r="K376" s="5">
        <f t="shared" si="11"/>
        <v>6.8796068796068788</v>
      </c>
    </row>
    <row r="377" spans="1:11" x14ac:dyDescent="0.2">
      <c r="A377" s="4">
        <v>0.33400000000000002</v>
      </c>
      <c r="B377" s="4">
        <v>1.26E-4</v>
      </c>
      <c r="C377" s="5"/>
      <c r="J377">
        <f t="shared" si="10"/>
        <v>-4.2084000000000006E-5</v>
      </c>
      <c r="K377" s="5">
        <f t="shared" si="11"/>
        <v>6.1916461916461918</v>
      </c>
    </row>
    <row r="378" spans="1:11" x14ac:dyDescent="0.2">
      <c r="A378" s="4">
        <v>0.32400000000000001</v>
      </c>
      <c r="B378" s="4">
        <v>1.13E-4</v>
      </c>
      <c r="C378" s="5"/>
      <c r="J378">
        <f t="shared" si="10"/>
        <v>-3.6612000000000001E-5</v>
      </c>
      <c r="K378" s="5">
        <f t="shared" si="11"/>
        <v>5.5528255528255519</v>
      </c>
    </row>
    <row r="379" spans="1:11" x14ac:dyDescent="0.2">
      <c r="A379" s="4">
        <v>0.314</v>
      </c>
      <c r="B379" s="4">
        <v>1E-4</v>
      </c>
      <c r="C379" s="5"/>
      <c r="J379">
        <f t="shared" si="10"/>
        <v>-3.1400000000000004E-5</v>
      </c>
      <c r="K379" s="5">
        <f t="shared" si="11"/>
        <v>4.9140049140049147</v>
      </c>
    </row>
    <row r="380" spans="1:11" x14ac:dyDescent="0.2">
      <c r="A380" s="4">
        <v>0.30399999999999999</v>
      </c>
      <c r="B380" s="4">
        <v>8.8999999999999995E-5</v>
      </c>
      <c r="C380" s="5"/>
      <c r="J380">
        <f t="shared" si="10"/>
        <v>-2.7055999999999996E-5</v>
      </c>
      <c r="K380" s="5">
        <f t="shared" si="11"/>
        <v>4.3734643734643734</v>
      </c>
    </row>
    <row r="381" spans="1:11" x14ac:dyDescent="0.2">
      <c r="A381" s="4">
        <v>0.29399999999999998</v>
      </c>
      <c r="B381" s="4">
        <v>7.7399999999999998E-5</v>
      </c>
      <c r="C381" s="5"/>
      <c r="J381">
        <f t="shared" si="10"/>
        <v>-2.2755599999999999E-5</v>
      </c>
      <c r="K381" s="5">
        <f t="shared" si="11"/>
        <v>3.8034398034398031</v>
      </c>
    </row>
    <row r="382" spans="1:11" x14ac:dyDescent="0.2">
      <c r="A382" s="4">
        <v>0.28399999999999997</v>
      </c>
      <c r="B382" s="4">
        <v>6.6400000000000001E-5</v>
      </c>
      <c r="C382" s="5"/>
      <c r="J382">
        <f t="shared" si="10"/>
        <v>-1.8857599999999997E-5</v>
      </c>
      <c r="K382" s="5">
        <f t="shared" si="11"/>
        <v>3.2628992628992628</v>
      </c>
    </row>
    <row r="383" spans="1:11" x14ac:dyDescent="0.2">
      <c r="A383" s="4">
        <v>0.27400000000000002</v>
      </c>
      <c r="B383" s="4">
        <v>5.5999999999999999E-5</v>
      </c>
      <c r="C383" s="5"/>
      <c r="J383">
        <f t="shared" si="10"/>
        <v>-1.5344000000000001E-5</v>
      </c>
      <c r="K383" s="5">
        <f t="shared" si="11"/>
        <v>2.751842751842752</v>
      </c>
    </row>
    <row r="384" spans="1:11" x14ac:dyDescent="0.2">
      <c r="A384" s="4">
        <v>0.26400000000000001</v>
      </c>
      <c r="B384" s="4">
        <v>4.6199999999999998E-5</v>
      </c>
      <c r="C384" s="5"/>
      <c r="J384">
        <f t="shared" si="10"/>
        <v>-1.21968E-5</v>
      </c>
      <c r="K384" s="5">
        <f t="shared" si="11"/>
        <v>2.2702702702702702</v>
      </c>
    </row>
    <row r="385" spans="1:11" x14ac:dyDescent="0.2">
      <c r="A385" s="4">
        <v>0.254</v>
      </c>
      <c r="B385" s="4">
        <v>3.6999999999999998E-5</v>
      </c>
      <c r="C385" s="5"/>
      <c r="J385">
        <f t="shared" si="10"/>
        <v>-9.3980000000000005E-6</v>
      </c>
      <c r="K385" s="5">
        <f t="shared" si="11"/>
        <v>1.8181818181818181</v>
      </c>
    </row>
    <row r="386" spans="1:11" x14ac:dyDescent="0.2">
      <c r="A386" s="4">
        <v>0.24399999999999999</v>
      </c>
      <c r="B386" s="4">
        <v>2.83E-5</v>
      </c>
      <c r="C386" s="5"/>
      <c r="J386">
        <f t="shared" si="10"/>
        <v>-6.9051999999999995E-6</v>
      </c>
      <c r="K386" s="5">
        <f t="shared" si="11"/>
        <v>1.3906633906633905</v>
      </c>
    </row>
    <row r="387" spans="1:11" x14ac:dyDescent="0.2">
      <c r="A387" s="4">
        <v>0.23400000000000001</v>
      </c>
      <c r="B387" s="4">
        <v>2.0000000000000002E-5</v>
      </c>
      <c r="C387" s="5"/>
      <c r="J387">
        <f t="shared" si="10"/>
        <v>-4.6800000000000009E-6</v>
      </c>
      <c r="K387" s="5">
        <f t="shared" si="11"/>
        <v>0.98280098280098283</v>
      </c>
    </row>
    <row r="388" spans="1:11" x14ac:dyDescent="0.2">
      <c r="A388" s="4">
        <v>0.224</v>
      </c>
      <c r="B388" s="4">
        <v>1.2099999999999999E-5</v>
      </c>
      <c r="C388" s="5"/>
      <c r="J388">
        <f t="shared" si="10"/>
        <v>-2.7103999999999999E-6</v>
      </c>
      <c r="K388" s="5">
        <f t="shared" si="11"/>
        <v>0.59459459459459463</v>
      </c>
    </row>
    <row r="389" spans="1:11" x14ac:dyDescent="0.2">
      <c r="A389" s="4">
        <v>0.214</v>
      </c>
      <c r="B389" s="4">
        <v>5.1900000000000003E-6</v>
      </c>
      <c r="C389" s="5"/>
      <c r="J389">
        <f t="shared" si="10"/>
        <v>-1.11066E-6</v>
      </c>
      <c r="K389" s="5">
        <f t="shared" si="11"/>
        <v>0.25503685503685503</v>
      </c>
    </row>
    <row r="390" spans="1:11" x14ac:dyDescent="0.2">
      <c r="A390" s="4">
        <v>0.20399999999999999</v>
      </c>
      <c r="B390" s="4">
        <v>-2.1600000000000001E-6</v>
      </c>
      <c r="C390" s="5"/>
      <c r="J390">
        <f t="shared" si="10"/>
        <v>4.4064000000000001E-7</v>
      </c>
      <c r="K390" s="5">
        <f t="shared" si="11"/>
        <v>-0.10614250614250614</v>
      </c>
    </row>
    <row r="391" spans="1:11" x14ac:dyDescent="0.2">
      <c r="A391" s="4">
        <v>0.193</v>
      </c>
      <c r="B391" s="4">
        <v>-8.9199999999999993E-6</v>
      </c>
      <c r="C391" s="5"/>
      <c r="J391">
        <f t="shared" si="10"/>
        <v>1.7215599999999999E-6</v>
      </c>
      <c r="K391" s="5">
        <f t="shared" si="11"/>
        <v>-0.43832923832923826</v>
      </c>
    </row>
    <row r="392" spans="1:11" x14ac:dyDescent="0.2">
      <c r="A392" s="4">
        <v>0.183</v>
      </c>
      <c r="B392" s="4">
        <v>-1.4600000000000001E-5</v>
      </c>
      <c r="C392" s="5"/>
      <c r="J392">
        <f t="shared" si="10"/>
        <v>2.6718E-6</v>
      </c>
      <c r="K392" s="5">
        <f t="shared" si="11"/>
        <v>-0.71744471744471749</v>
      </c>
    </row>
    <row r="393" spans="1:11" x14ac:dyDescent="0.2">
      <c r="A393" s="4">
        <v>0.17299999999999999</v>
      </c>
      <c r="B393" s="4">
        <v>-2.0999999999999999E-5</v>
      </c>
      <c r="C393" s="5"/>
      <c r="J393">
        <f t="shared" si="10"/>
        <v>3.6329999999999994E-6</v>
      </c>
      <c r="K393" s="5">
        <f t="shared" si="11"/>
        <v>-1.0319410319410318</v>
      </c>
    </row>
    <row r="394" spans="1:11" x14ac:dyDescent="0.2">
      <c r="A394" s="4">
        <v>0.16300000000000001</v>
      </c>
      <c r="B394" s="4">
        <v>-2.6999999999999999E-5</v>
      </c>
      <c r="C394" s="5"/>
      <c r="J394">
        <f t="shared" si="10"/>
        <v>4.4009999999999999E-6</v>
      </c>
      <c r="K394" s="5">
        <f t="shared" si="11"/>
        <v>-1.3267813267813269</v>
      </c>
    </row>
    <row r="395" spans="1:11" x14ac:dyDescent="0.2">
      <c r="A395" s="4">
        <v>0.153</v>
      </c>
      <c r="B395" s="4">
        <v>-3.26E-5</v>
      </c>
      <c r="C395" s="5"/>
      <c r="J395">
        <f t="shared" ref="J395:J410" si="12">-(B395*A395)</f>
        <v>4.9877999999999999E-6</v>
      </c>
      <c r="K395" s="5">
        <f t="shared" ref="K395:K410" si="13">B395*1000/$D$7</f>
        <v>-1.6019656019656019</v>
      </c>
    </row>
    <row r="396" spans="1:11" x14ac:dyDescent="0.2">
      <c r="A396" s="4">
        <v>0.14299999999999999</v>
      </c>
      <c r="B396" s="4">
        <v>-3.82E-5</v>
      </c>
      <c r="C396" s="5"/>
      <c r="J396">
        <f t="shared" si="12"/>
        <v>5.4625999999999992E-6</v>
      </c>
      <c r="K396" s="5">
        <f t="shared" si="13"/>
        <v>-1.8771498771498771</v>
      </c>
    </row>
    <row r="397" spans="1:11" x14ac:dyDescent="0.2">
      <c r="A397" s="4">
        <v>0.13300000000000001</v>
      </c>
      <c r="B397" s="4">
        <v>-4.3399999999999998E-5</v>
      </c>
      <c r="C397" s="5"/>
      <c r="J397">
        <f t="shared" si="12"/>
        <v>5.7722000000000004E-6</v>
      </c>
      <c r="K397" s="5">
        <f t="shared" si="13"/>
        <v>-2.1326781326781328</v>
      </c>
    </row>
    <row r="398" spans="1:11" x14ac:dyDescent="0.2">
      <c r="A398" s="4">
        <v>0.123</v>
      </c>
      <c r="B398" s="4">
        <v>-4.8600000000000002E-5</v>
      </c>
      <c r="C398" s="5"/>
      <c r="J398">
        <f t="shared" si="12"/>
        <v>5.9778000000000006E-6</v>
      </c>
      <c r="K398" s="5">
        <f t="shared" si="13"/>
        <v>-2.3882063882063882</v>
      </c>
    </row>
    <row r="399" spans="1:11" x14ac:dyDescent="0.2">
      <c r="A399" s="4">
        <v>0.113</v>
      </c>
      <c r="B399" s="4">
        <v>-5.3399999999999997E-5</v>
      </c>
      <c r="C399" s="5"/>
      <c r="J399">
        <f t="shared" si="12"/>
        <v>6.0341999999999998E-6</v>
      </c>
      <c r="K399" s="5">
        <f t="shared" si="13"/>
        <v>-2.6240786240786238</v>
      </c>
    </row>
    <row r="400" spans="1:11" x14ac:dyDescent="0.2">
      <c r="A400" s="4">
        <v>0.10299999999999999</v>
      </c>
      <c r="B400" s="4">
        <v>-5.8199999999999998E-5</v>
      </c>
      <c r="C400" s="5"/>
      <c r="J400">
        <f t="shared" si="12"/>
        <v>5.9945999999999993E-6</v>
      </c>
      <c r="K400" s="5">
        <f t="shared" si="13"/>
        <v>-2.8599508599508598</v>
      </c>
    </row>
    <row r="401" spans="1:11" x14ac:dyDescent="0.2">
      <c r="A401" s="4">
        <v>9.2999999999999999E-2</v>
      </c>
      <c r="B401" s="4">
        <v>-6.2899999999999997E-5</v>
      </c>
      <c r="C401" s="5"/>
      <c r="J401">
        <f t="shared" si="12"/>
        <v>5.8497000000000001E-6</v>
      </c>
      <c r="K401" s="5">
        <f t="shared" si="13"/>
        <v>-3.0909090909090908</v>
      </c>
    </row>
    <row r="402" spans="1:11" x14ac:dyDescent="0.2">
      <c r="A402" s="4">
        <v>8.2900000000000001E-2</v>
      </c>
      <c r="B402" s="4">
        <v>-6.7199999999999994E-5</v>
      </c>
      <c r="C402" s="5"/>
      <c r="J402">
        <f t="shared" si="12"/>
        <v>5.5708799999999998E-6</v>
      </c>
      <c r="K402" s="5">
        <f t="shared" si="13"/>
        <v>-3.302211302211302</v>
      </c>
    </row>
    <row r="403" spans="1:11" x14ac:dyDescent="0.2">
      <c r="A403" s="4">
        <v>7.2900000000000006E-2</v>
      </c>
      <c r="B403" s="4">
        <v>-7.1600000000000006E-5</v>
      </c>
      <c r="C403" s="5"/>
      <c r="J403">
        <f t="shared" si="12"/>
        <v>5.2196400000000011E-6</v>
      </c>
      <c r="K403" s="5">
        <f t="shared" si="13"/>
        <v>-3.5184275184275191</v>
      </c>
    </row>
    <row r="404" spans="1:11" x14ac:dyDescent="0.2">
      <c r="A404" s="4">
        <v>6.2799999999999995E-2</v>
      </c>
      <c r="B404" s="4">
        <v>-7.6000000000000004E-5</v>
      </c>
      <c r="C404" s="5"/>
      <c r="D404" s="4"/>
      <c r="J404">
        <f t="shared" si="12"/>
        <v>4.7728000000000003E-6</v>
      </c>
      <c r="K404" s="5">
        <f t="shared" si="13"/>
        <v>-3.7346437346437344</v>
      </c>
    </row>
    <row r="405" spans="1:11" x14ac:dyDescent="0.2">
      <c r="A405" s="4">
        <v>5.28E-2</v>
      </c>
      <c r="B405" s="4">
        <v>-8.0000000000000007E-5</v>
      </c>
      <c r="C405" s="5"/>
      <c r="J405">
        <f t="shared" si="12"/>
        <v>4.2240000000000006E-6</v>
      </c>
      <c r="K405" s="5">
        <f t="shared" si="13"/>
        <v>-3.9312039312039313</v>
      </c>
    </row>
    <row r="406" spans="1:11" x14ac:dyDescent="0.2">
      <c r="A406" s="4">
        <v>4.2700000000000002E-2</v>
      </c>
      <c r="B406" s="4">
        <v>-8.4099999999999998E-5</v>
      </c>
      <c r="C406" s="5"/>
      <c r="J406">
        <f t="shared" si="12"/>
        <v>3.5910700000000002E-6</v>
      </c>
      <c r="K406" s="5">
        <f t="shared" si="13"/>
        <v>-4.1326781326781328</v>
      </c>
    </row>
    <row r="407" spans="1:11" x14ac:dyDescent="0.2">
      <c r="A407" s="4">
        <v>3.27E-2</v>
      </c>
      <c r="B407" s="4">
        <v>-8.7999999999999998E-5</v>
      </c>
      <c r="C407" s="5"/>
      <c r="J407">
        <f t="shared" si="12"/>
        <v>2.8775999999999998E-6</v>
      </c>
      <c r="K407" s="5">
        <f t="shared" si="13"/>
        <v>-4.3243243243243237</v>
      </c>
    </row>
    <row r="408" spans="1:11" x14ac:dyDescent="0.2">
      <c r="A408" s="4">
        <v>2.2599999999999999E-2</v>
      </c>
      <c r="B408" s="4">
        <v>-9.2E-5</v>
      </c>
      <c r="C408" s="5"/>
      <c r="J408">
        <f t="shared" si="12"/>
        <v>2.0791999999999999E-6</v>
      </c>
      <c r="K408" s="5">
        <f t="shared" si="13"/>
        <v>-4.520884520884521</v>
      </c>
    </row>
    <row r="409" spans="1:11" x14ac:dyDescent="0.2">
      <c r="A409" s="4">
        <v>1.26E-2</v>
      </c>
      <c r="B409" s="4">
        <v>-9.5699999999999995E-5</v>
      </c>
      <c r="C409" s="5"/>
      <c r="J409">
        <f t="shared" si="12"/>
        <v>1.2058199999999999E-6</v>
      </c>
      <c r="K409" s="5">
        <f t="shared" si="13"/>
        <v>-4.7027027027027026</v>
      </c>
    </row>
    <row r="410" spans="1:11" x14ac:dyDescent="0.2">
      <c r="A410" s="4">
        <v>2.5000000000000001E-3</v>
      </c>
      <c r="B410" s="4">
        <v>-9.9500000000000006E-5</v>
      </c>
      <c r="C410" s="5"/>
      <c r="J410">
        <f t="shared" si="12"/>
        <v>2.4875E-7</v>
      </c>
      <c r="K410" s="5">
        <f t="shared" si="13"/>
        <v>-4.8894348894348898</v>
      </c>
    </row>
    <row r="411" spans="1:11" x14ac:dyDescent="0.2">
      <c r="D411" s="4"/>
    </row>
  </sheetData>
  <phoneticPr fontId="1" type="noConversion"/>
  <conditionalFormatting sqref="D4:D7">
    <cfRule type="cellIs" dxfId="33" priority="1" stopIfTrue="1" operator="equal">
      <formula>0</formula>
    </cfRule>
  </conditionalFormatting>
  <conditionalFormatting sqref="E23:E24">
    <cfRule type="cellIs" dxfId="3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S411"/>
  <sheetViews>
    <sheetView topLeftCell="A4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99</v>
      </c>
    </row>
    <row r="3" spans="1:16" x14ac:dyDescent="0.2">
      <c r="C3" s="1" t="s">
        <v>29</v>
      </c>
      <c r="D3" t="s">
        <v>99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-1.095135E-4</v>
      </c>
      <c r="C10" s="5"/>
      <c r="D10" s="1" t="s">
        <v>9</v>
      </c>
      <c r="E10" s="7">
        <f>-F10*1000/$D$7</f>
        <v>5.3814987714987712</v>
      </c>
      <c r="F10" s="3">
        <f>((INDEX(A10:B11,1,2)+INDEX(A10:B11,2,2))-((INDEX(A10:B11,1,2)-INDEX(A10:B11,2,2))/(INDEX(A10:B11,1,1)-INDEX(A10:B11,2,1))*(INDEX(A10:B11,1,1)+INDEX(A10:B11,2,1))))/2</f>
        <v>-1.095135E-4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-5.3814987714987712</v>
      </c>
      <c r="L10" s="1" t="s">
        <v>23</v>
      </c>
      <c r="M10" s="4">
        <f>MAX(E14:E15)/20</f>
        <v>3.235294629051947E-2</v>
      </c>
      <c r="N10" s="6">
        <f>-E10</f>
        <v>-5.3814987714987712</v>
      </c>
      <c r="O10" s="6">
        <f>-E11</f>
        <v>-4.9208992628992627</v>
      </c>
      <c r="P10" s="6">
        <f>-E12</f>
        <v>-5.6236904176904181</v>
      </c>
    </row>
    <row r="11" spans="1:16" x14ac:dyDescent="0.2">
      <c r="A11" s="4">
        <v>-2.5000000000000001E-2</v>
      </c>
      <c r="B11" s="4">
        <v>-1.094927E-4</v>
      </c>
      <c r="C11" s="5"/>
      <c r="D11" s="1" t="s">
        <v>10</v>
      </c>
      <c r="E11" s="7">
        <f>-F11*1000/$D$7</f>
        <v>4.9208992628992627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-1.0014029999999999E-4</v>
      </c>
      <c r="G11" s="5" t="s">
        <v>101</v>
      </c>
      <c r="H11" t="s">
        <v>102</v>
      </c>
      <c r="J11">
        <f t="shared" si="0"/>
        <v>-2.7373175E-6</v>
      </c>
      <c r="K11" s="5">
        <f t="shared" si="1"/>
        <v>-5.3804766584766588</v>
      </c>
      <c r="L11" s="1"/>
      <c r="M11" s="4">
        <f>-MAX(E15:E16)/20</f>
        <v>-3.235294629051947E-2</v>
      </c>
      <c r="N11" s="6">
        <f>-E10</f>
        <v>-5.3814987714987712</v>
      </c>
      <c r="O11" s="6">
        <f>-E11</f>
        <v>-4.9208992628992627</v>
      </c>
      <c r="P11" s="6">
        <f>-E12</f>
        <v>-5.6236904176904181</v>
      </c>
    </row>
    <row r="12" spans="1:16" x14ac:dyDescent="0.2">
      <c r="A12" s="4">
        <v>-0.05</v>
      </c>
      <c r="B12" s="4">
        <v>-1.111631E-4</v>
      </c>
      <c r="C12" s="5"/>
      <c r="D12" s="1" t="s">
        <v>11</v>
      </c>
      <c r="E12" s="7">
        <f>-F12*1000/$D$7</f>
        <v>5.6236904176904181</v>
      </c>
      <c r="F12" s="3">
        <f>((INDEX(A131:B132,1,2)+INDEX(A131:B132,2,2))-((INDEX(A131:B132,1,2)-INDEX(A131:B132,2,2))/(INDEX(A131:B132,1,1)-INDEX(A131:B132,2,1))*(INDEX(A131:B132,1,1)+INDEX(A131:B132,2,1))))/2</f>
        <v>-1.1444210000000001E-4</v>
      </c>
      <c r="G12" t="s">
        <v>103</v>
      </c>
      <c r="H12" t="s">
        <v>104</v>
      </c>
      <c r="J12">
        <f t="shared" si="0"/>
        <v>-5.5581550000000007E-6</v>
      </c>
      <c r="K12" s="5">
        <f t="shared" si="1"/>
        <v>-5.4625601965601964</v>
      </c>
      <c r="L12" s="1"/>
    </row>
    <row r="13" spans="1:16" x14ac:dyDescent="0.2">
      <c r="A13" s="4">
        <v>-7.4999999999999997E-2</v>
      </c>
      <c r="B13" s="4">
        <v>-1.126695E-4</v>
      </c>
      <c r="C13" s="5"/>
      <c r="E13" s="3" t="s">
        <v>53</v>
      </c>
      <c r="F13" s="5"/>
      <c r="J13">
        <f t="shared" si="0"/>
        <v>-8.4502125E-6</v>
      </c>
      <c r="K13" s="5">
        <f t="shared" si="1"/>
        <v>-5.5365847665847658</v>
      </c>
      <c r="L13" s="1" t="s">
        <v>24</v>
      </c>
      <c r="M13" s="6">
        <f>E14</f>
        <v>0.64396469997837069</v>
      </c>
      <c r="N13" s="6">
        <f>-MAX(E10:E12)/15</f>
        <v>-0.37491269451269454</v>
      </c>
    </row>
    <row r="14" spans="1:16" x14ac:dyDescent="0.2">
      <c r="A14" s="4">
        <v>-0.1</v>
      </c>
      <c r="B14" s="4">
        <v>-1.1440859999999999E-4</v>
      </c>
      <c r="C14" s="5"/>
      <c r="D14" s="1" t="s">
        <v>12</v>
      </c>
      <c r="E14" s="7">
        <f>F14</f>
        <v>0.64396469997837069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0.64396469997837069</v>
      </c>
      <c r="G14" s="5" t="s">
        <v>113</v>
      </c>
      <c r="H14" t="s">
        <v>114</v>
      </c>
      <c r="J14">
        <f t="shared" si="0"/>
        <v>-1.144086E-5</v>
      </c>
      <c r="K14" s="5">
        <f t="shared" si="1"/>
        <v>-5.6220442260442258</v>
      </c>
      <c r="L14" s="1"/>
      <c r="M14">
        <f>E14</f>
        <v>0.64396469997837069</v>
      </c>
      <c r="N14" s="6">
        <f>MAX(E10:E12)/15</f>
        <v>0.37491269451269454</v>
      </c>
    </row>
    <row r="15" spans="1:16" x14ac:dyDescent="0.2">
      <c r="A15" s="4">
        <v>-0.125</v>
      </c>
      <c r="B15" s="4">
        <v>-1.163748E-4</v>
      </c>
      <c r="C15" s="5"/>
      <c r="D15" s="1" t="s">
        <v>13</v>
      </c>
      <c r="E15" s="3">
        <f>F15</f>
        <v>0.64705892581038937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0.64705892581038937</v>
      </c>
      <c r="G15" s="5" t="s">
        <v>109</v>
      </c>
      <c r="H15" t="s">
        <v>110</v>
      </c>
      <c r="J15">
        <f t="shared" si="0"/>
        <v>-1.4546849999999999E-5</v>
      </c>
      <c r="K15" s="5">
        <f t="shared" si="1"/>
        <v>-5.7186633906633908</v>
      </c>
      <c r="L15" s="1"/>
      <c r="M15" s="6">
        <f>E15</f>
        <v>0.64705892581038937</v>
      </c>
      <c r="N15" s="6">
        <f>-MAX(E10:E12)/15</f>
        <v>-0.37491269451269454</v>
      </c>
    </row>
    <row r="16" spans="1:16" x14ac:dyDescent="0.2">
      <c r="A16" s="4">
        <v>-0.15</v>
      </c>
      <c r="B16" s="4">
        <v>-1.183342E-4</v>
      </c>
      <c r="C16" s="5"/>
      <c r="E16" s="3"/>
      <c r="J16">
        <f t="shared" si="0"/>
        <v>-1.775013E-5</v>
      </c>
      <c r="K16" s="5">
        <f t="shared" si="1"/>
        <v>-5.8149484029484029</v>
      </c>
      <c r="L16" s="1"/>
      <c r="M16">
        <f>E15</f>
        <v>0.64705892581038937</v>
      </c>
      <c r="N16" s="6">
        <f>MAX(E10:E12)/15</f>
        <v>0.37491269451269454</v>
      </c>
    </row>
    <row r="17" spans="1:19" x14ac:dyDescent="0.2">
      <c r="A17" s="4">
        <v>-0.17499999999999999</v>
      </c>
      <c r="B17" s="4">
        <v>-1.1969919999999999E-4</v>
      </c>
      <c r="C17" s="25"/>
      <c r="D17" s="1" t="s">
        <v>14</v>
      </c>
      <c r="E17" s="9">
        <f>F17</f>
        <v>0.40367228851331721</v>
      </c>
      <c r="F17">
        <f>(-1)*MAX(J30:J91)/F11/E14</f>
        <v>0.40367228851331721</v>
      </c>
      <c r="G17" t="s">
        <v>111</v>
      </c>
      <c r="J17">
        <f t="shared" si="0"/>
        <v>-2.0947359999999999E-5</v>
      </c>
      <c r="K17" s="5">
        <f t="shared" si="1"/>
        <v>-5.8820245700245692</v>
      </c>
      <c r="L17" s="1"/>
      <c r="N17" s="6"/>
    </row>
    <row r="18" spans="1:19" x14ac:dyDescent="0.2">
      <c r="A18" s="4">
        <v>-0.2</v>
      </c>
      <c r="B18" s="4">
        <v>-1.216881E-4</v>
      </c>
      <c r="C18" s="25"/>
      <c r="D18" s="1" t="s">
        <v>15</v>
      </c>
      <c r="E18" s="9">
        <f>F18</f>
        <v>0.44988470706447797</v>
      </c>
      <c r="F18">
        <f>(-1)*MAX(J91:J130)/F12/E15</f>
        <v>0.44988470706447797</v>
      </c>
      <c r="G18" t="s">
        <v>107</v>
      </c>
      <c r="J18">
        <f t="shared" si="0"/>
        <v>-2.433762E-5</v>
      </c>
      <c r="K18" s="5">
        <f t="shared" si="1"/>
        <v>-5.9797592137592135</v>
      </c>
      <c r="L18" s="1" t="s">
        <v>25</v>
      </c>
      <c r="M18" s="5">
        <v>0</v>
      </c>
      <c r="N18" s="5">
        <f>INDEX(K30:K91,MATCH(MAX(J30:J91),J30:J91,0),1)</f>
        <v>-2.8426471744471744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-1.233447E-4</v>
      </c>
      <c r="C19" s="25"/>
      <c r="D19" s="1"/>
      <c r="J19">
        <f t="shared" si="0"/>
        <v>-2.77525575E-5</v>
      </c>
      <c r="K19" s="5">
        <f t="shared" si="1"/>
        <v>-6.0611646191646189</v>
      </c>
      <c r="L19" s="1"/>
      <c r="M19" s="5">
        <f>INDEX(A30:A91,MATCH(MAX(J30:J91),J30:J91,0),1)</f>
        <v>0.45</v>
      </c>
      <c r="N19" s="5">
        <f>INDEX(K30:K91,MATCH(MAX(J30:J91),J30:J91,0),1)</f>
        <v>-2.8426471744471744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-1.252359E-4</v>
      </c>
      <c r="C20" s="25"/>
      <c r="D20" s="1" t="s">
        <v>16</v>
      </c>
      <c r="E20" s="8">
        <f>F20</f>
        <v>1.2791912285012284E-2</v>
      </c>
      <c r="F20">
        <f>MAX(J30:J91)/D5/D7*1000</f>
        <v>1.2791912285012284E-2</v>
      </c>
      <c r="G20" t="s">
        <v>112</v>
      </c>
      <c r="J20">
        <f t="shared" si="0"/>
        <v>-3.1308975E-5</v>
      </c>
      <c r="K20" s="5">
        <f t="shared" si="1"/>
        <v>-6.1540982800982809</v>
      </c>
      <c r="M20" s="5">
        <f>INDEX(A30:A91,MATCH(MAX(J30:J91),J30:J91,0),1)</f>
        <v>0.45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-1.2656390000000001E-4</v>
      </c>
      <c r="C21" s="25"/>
      <c r="D21" s="1" t="s">
        <v>17</v>
      </c>
      <c r="E21" s="8">
        <f>F21</f>
        <v>1.637067051597052E-2</v>
      </c>
      <c r="F21">
        <f>MAX(J91:J130)/D5/D7*1000</f>
        <v>1.637067051597052E-2</v>
      </c>
      <c r="G21" t="s">
        <v>108</v>
      </c>
      <c r="J21">
        <f t="shared" si="0"/>
        <v>-3.4805072500000005E-5</v>
      </c>
      <c r="K21" s="5">
        <f t="shared" si="1"/>
        <v>-6.2193562653562653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-1.2858929999999999E-4</v>
      </c>
      <c r="C22" s="5"/>
      <c r="J22">
        <f t="shared" si="0"/>
        <v>-3.8576789999999999E-5</v>
      </c>
      <c r="K22" s="5">
        <f t="shared" si="1"/>
        <v>-6.3188845208845201</v>
      </c>
      <c r="M22" s="5">
        <v>0</v>
      </c>
      <c r="N22" s="5">
        <f>INDEX(K91:K130,MATCH(MAX(J91:J130),J91:J130,0),1)</f>
        <v>-3.6379267813267817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-1.3019370000000001E-4</v>
      </c>
      <c r="C23" s="5"/>
      <c r="D23" s="1" t="s">
        <v>43</v>
      </c>
      <c r="E23" s="24">
        <f>E11*E14*E17/D5-E20</f>
        <v>0</v>
      </c>
      <c r="J23">
        <f t="shared" si="0"/>
        <v>-4.2312952500000006E-5</v>
      </c>
      <c r="K23" s="5">
        <f t="shared" si="1"/>
        <v>-6.3977248157248168</v>
      </c>
      <c r="M23" s="5">
        <f>INDEX(A91:A130,MATCH(MAX(J91:J130),J91:J130,0),1)</f>
        <v>0.45</v>
      </c>
      <c r="N23" s="5">
        <f>INDEX(K91:K130,MATCH(MAX(J91:J130),J91:J130,0),1)</f>
        <v>-3.6379267813267817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-1.3195599999999999E-4</v>
      </c>
      <c r="C24" s="5"/>
      <c r="E24" s="24">
        <f>E12*E15*E18/D5-E21</f>
        <v>0</v>
      </c>
      <c r="J24">
        <f t="shared" si="0"/>
        <v>-4.6184599999999998E-5</v>
      </c>
      <c r="K24" s="5">
        <f t="shared" si="1"/>
        <v>-6.4843243243243238</v>
      </c>
      <c r="M24" s="5">
        <f>INDEX(A91:A130,MATCH(MAX(J91:J130),J91:J130,0),1)</f>
        <v>0.45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-1.3349219999999999E-4</v>
      </c>
      <c r="C25" s="26"/>
      <c r="J25">
        <f t="shared" si="0"/>
        <v>-5.0059574999999996E-5</v>
      </c>
      <c r="K25" s="5">
        <f t="shared" si="1"/>
        <v>-6.5598132678132668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-1.3529920000000001E-4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-5.4119680000000008E-5</v>
      </c>
      <c r="K26" s="5">
        <f t="shared" si="1"/>
        <v>-6.6486093366093373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-1.3720520000000001E-4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-5.8312210000000001E-5</v>
      </c>
      <c r="K27" s="5">
        <f t="shared" si="1"/>
        <v>-6.7422702702702706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-1.3861869999999999E-4</v>
      </c>
      <c r="C28" s="5"/>
      <c r="J28">
        <f t="shared" si="0"/>
        <v>-6.2378415E-5</v>
      </c>
      <c r="K28" s="5">
        <f t="shared" si="1"/>
        <v>-6.8117297297297288</v>
      </c>
    </row>
    <row r="29" spans="1:19" x14ac:dyDescent="0.2">
      <c r="A29" s="4">
        <v>-0.47499999999999998</v>
      </c>
      <c r="B29" s="4">
        <v>-1.403655E-4</v>
      </c>
      <c r="C29" s="5"/>
      <c r="J29">
        <f t="shared" si="0"/>
        <v>-6.6673612499999996E-5</v>
      </c>
      <c r="K29" s="5">
        <f t="shared" si="1"/>
        <v>-6.8975675675675676</v>
      </c>
    </row>
    <row r="30" spans="1:19" x14ac:dyDescent="0.2">
      <c r="A30" s="4">
        <v>-0.5</v>
      </c>
      <c r="B30" s="4">
        <v>-1.4267570000000001E-4</v>
      </c>
      <c r="C30" s="5"/>
      <c r="J30">
        <f t="shared" si="0"/>
        <v>-7.1337850000000003E-5</v>
      </c>
      <c r="K30" s="5">
        <f t="shared" si="1"/>
        <v>-7.0110909090909095</v>
      </c>
    </row>
    <row r="31" spans="1:19" x14ac:dyDescent="0.2">
      <c r="A31" s="4">
        <v>-0.5</v>
      </c>
      <c r="B31" s="4">
        <v>-1.4252730000000001E-4</v>
      </c>
      <c r="C31" s="5"/>
      <c r="J31">
        <f t="shared" si="0"/>
        <v>-7.1263650000000003E-5</v>
      </c>
      <c r="K31" s="5">
        <f t="shared" si="1"/>
        <v>-7.0037985257985254</v>
      </c>
    </row>
    <row r="32" spans="1:19" x14ac:dyDescent="0.2">
      <c r="A32" s="4">
        <v>-0.47499999999999998</v>
      </c>
      <c r="B32" s="4">
        <v>-1.385275E-4</v>
      </c>
      <c r="C32" s="5"/>
      <c r="J32">
        <f t="shared" si="0"/>
        <v>-6.5800562500000002E-5</v>
      </c>
      <c r="K32" s="5">
        <f t="shared" si="1"/>
        <v>-6.8072481572481571</v>
      </c>
    </row>
    <row r="33" spans="1:11" x14ac:dyDescent="0.2">
      <c r="A33" s="4">
        <v>-0.45</v>
      </c>
      <c r="B33" s="4">
        <v>-1.360337E-4</v>
      </c>
      <c r="C33" s="5"/>
      <c r="J33">
        <f t="shared" si="0"/>
        <v>-6.1215165000000007E-5</v>
      </c>
      <c r="K33" s="5">
        <f t="shared" si="1"/>
        <v>-6.6847027027027028</v>
      </c>
    </row>
    <row r="34" spans="1:11" x14ac:dyDescent="0.2">
      <c r="A34" s="4">
        <v>-0.42499999999999999</v>
      </c>
      <c r="B34" s="4">
        <v>-1.3409960000000001E-4</v>
      </c>
      <c r="C34" s="5"/>
      <c r="J34">
        <f t="shared" si="0"/>
        <v>-5.6992330000000002E-5</v>
      </c>
      <c r="K34" s="5">
        <f t="shared" si="1"/>
        <v>-6.5896609336609346</v>
      </c>
    </row>
    <row r="35" spans="1:11" x14ac:dyDescent="0.2">
      <c r="A35" s="4">
        <v>-0.4</v>
      </c>
      <c r="B35" s="4">
        <v>-1.3222519999999999E-4</v>
      </c>
      <c r="C35" s="5"/>
      <c r="J35">
        <f t="shared" si="0"/>
        <v>-5.2890079999999996E-5</v>
      </c>
      <c r="K35" s="5">
        <f t="shared" si="1"/>
        <v>-6.497552825552825</v>
      </c>
    </row>
    <row r="36" spans="1:11" x14ac:dyDescent="0.2">
      <c r="A36" s="4">
        <v>-0.375</v>
      </c>
      <c r="B36" s="4">
        <v>-1.295949E-4</v>
      </c>
      <c r="C36" s="5"/>
      <c r="J36">
        <f t="shared" si="0"/>
        <v>-4.8598087500000001E-5</v>
      </c>
      <c r="K36" s="5">
        <f t="shared" si="1"/>
        <v>-6.3682997542997546</v>
      </c>
    </row>
    <row r="37" spans="1:11" x14ac:dyDescent="0.2">
      <c r="A37" s="4">
        <v>-0.35</v>
      </c>
      <c r="B37" s="4">
        <v>-1.2693099999999999E-4</v>
      </c>
      <c r="C37" s="5"/>
      <c r="J37">
        <f t="shared" si="0"/>
        <v>-4.4425849999999994E-5</v>
      </c>
      <c r="K37" s="5">
        <f t="shared" si="1"/>
        <v>-6.2373955773955769</v>
      </c>
    </row>
    <row r="38" spans="1:11" x14ac:dyDescent="0.2">
      <c r="A38" s="4">
        <v>-0.32500000000000001</v>
      </c>
      <c r="B38" s="4">
        <v>-1.2508190000000001E-4</v>
      </c>
      <c r="C38" s="5"/>
      <c r="J38">
        <f t="shared" si="0"/>
        <v>-4.0651617500000007E-5</v>
      </c>
      <c r="K38" s="5">
        <f t="shared" si="1"/>
        <v>-6.1465307125307138</v>
      </c>
    </row>
    <row r="39" spans="1:11" x14ac:dyDescent="0.2">
      <c r="A39" s="4">
        <v>-0.3</v>
      </c>
      <c r="B39" s="4">
        <v>-1.226101E-4</v>
      </c>
      <c r="C39" s="5"/>
      <c r="J39">
        <f t="shared" si="0"/>
        <v>-3.6783029999999999E-5</v>
      </c>
      <c r="K39" s="5">
        <f t="shared" si="1"/>
        <v>-6.0250663390663393</v>
      </c>
    </row>
    <row r="40" spans="1:11" x14ac:dyDescent="0.2">
      <c r="A40" s="4">
        <v>-0.27500000000000002</v>
      </c>
      <c r="B40" s="4">
        <v>-1.2064400000000001E-4</v>
      </c>
      <c r="C40" s="5"/>
      <c r="J40">
        <f t="shared" si="0"/>
        <v>-3.3177100000000005E-5</v>
      </c>
      <c r="K40" s="5">
        <f t="shared" si="1"/>
        <v>-5.9284520884520884</v>
      </c>
    </row>
    <row r="41" spans="1:11" x14ac:dyDescent="0.2">
      <c r="A41" s="4">
        <v>-0.25</v>
      </c>
      <c r="B41" s="4">
        <v>-1.188636E-4</v>
      </c>
      <c r="C41" s="5"/>
      <c r="J41">
        <f t="shared" si="0"/>
        <v>-2.9715900000000001E-5</v>
      </c>
      <c r="K41" s="5">
        <f t="shared" si="1"/>
        <v>-5.8409631449631449</v>
      </c>
    </row>
    <row r="42" spans="1:11" x14ac:dyDescent="0.2">
      <c r="A42" s="4">
        <v>-0.22500000000000001</v>
      </c>
      <c r="B42" s="4">
        <v>-1.1710550000000001E-4</v>
      </c>
      <c r="C42" s="5"/>
      <c r="J42">
        <f t="shared" si="0"/>
        <v>-2.6348737500000003E-5</v>
      </c>
      <c r="K42" s="5">
        <f t="shared" si="1"/>
        <v>-5.7545700245700244</v>
      </c>
    </row>
    <row r="43" spans="1:11" x14ac:dyDescent="0.2">
      <c r="A43" s="4">
        <v>-0.2</v>
      </c>
      <c r="B43" s="4">
        <v>-1.140143E-4</v>
      </c>
      <c r="C43" s="5"/>
      <c r="J43">
        <f t="shared" si="0"/>
        <v>-2.2802860000000002E-5</v>
      </c>
      <c r="K43" s="5">
        <f t="shared" si="1"/>
        <v>-5.6026683046683043</v>
      </c>
    </row>
    <row r="44" spans="1:11" x14ac:dyDescent="0.2">
      <c r="A44" s="4">
        <v>-0.17499999999999999</v>
      </c>
      <c r="B44" s="4">
        <v>-1.127413E-4</v>
      </c>
      <c r="C44" s="5"/>
      <c r="J44">
        <f t="shared" si="0"/>
        <v>-1.97297275E-5</v>
      </c>
      <c r="K44" s="5">
        <f t="shared" si="1"/>
        <v>-5.5401130221130224</v>
      </c>
    </row>
    <row r="45" spans="1:11" x14ac:dyDescent="0.2">
      <c r="A45" s="4">
        <v>-0.15</v>
      </c>
      <c r="B45" s="4">
        <v>-1.108003E-4</v>
      </c>
      <c r="C45" s="5"/>
      <c r="J45">
        <f t="shared" si="0"/>
        <v>-1.6620045E-5</v>
      </c>
      <c r="K45" s="5">
        <f t="shared" si="1"/>
        <v>-5.4447321867321872</v>
      </c>
    </row>
    <row r="46" spans="1:11" x14ac:dyDescent="0.2">
      <c r="A46" s="4">
        <v>-0.125</v>
      </c>
      <c r="B46" s="4">
        <v>-1.091235E-4</v>
      </c>
      <c r="C46" s="5"/>
      <c r="J46">
        <f t="shared" si="0"/>
        <v>-1.36404375E-5</v>
      </c>
      <c r="K46" s="5">
        <f t="shared" si="1"/>
        <v>-5.3623341523341521</v>
      </c>
    </row>
    <row r="47" spans="1:11" x14ac:dyDescent="0.2">
      <c r="A47" s="4">
        <v>-0.1</v>
      </c>
      <c r="B47" s="4">
        <v>-1.068049E-4</v>
      </c>
      <c r="C47" s="5"/>
      <c r="J47">
        <f t="shared" si="0"/>
        <v>-1.068049E-5</v>
      </c>
      <c r="K47" s="5">
        <f t="shared" si="1"/>
        <v>-5.2483980343980345</v>
      </c>
    </row>
    <row r="48" spans="1:11" x14ac:dyDescent="0.2">
      <c r="A48" s="4">
        <v>-7.4999999999999997E-2</v>
      </c>
      <c r="B48" s="4">
        <v>-1.0491209999999999E-4</v>
      </c>
      <c r="C48" s="5"/>
      <c r="J48">
        <f t="shared" si="0"/>
        <v>-7.8684074999999996E-6</v>
      </c>
      <c r="K48" s="5">
        <f t="shared" si="1"/>
        <v>-5.1553857493857489</v>
      </c>
    </row>
    <row r="49" spans="1:11" x14ac:dyDescent="0.2">
      <c r="A49" s="4">
        <v>-0.05</v>
      </c>
      <c r="B49" s="4">
        <v>-1.035035E-4</v>
      </c>
      <c r="C49" s="5"/>
      <c r="J49">
        <f t="shared" si="0"/>
        <v>-5.175175E-6</v>
      </c>
      <c r="K49" s="5">
        <f t="shared" si="1"/>
        <v>-5.0861670761670759</v>
      </c>
    </row>
    <row r="50" spans="1:11" x14ac:dyDescent="0.2">
      <c r="A50" s="4">
        <v>-2.5000000000000001E-2</v>
      </c>
      <c r="B50" s="4">
        <v>-1.013226E-4</v>
      </c>
      <c r="C50" s="5"/>
      <c r="J50">
        <f t="shared" si="0"/>
        <v>-2.5330650000000005E-6</v>
      </c>
      <c r="K50" s="5">
        <f t="shared" si="1"/>
        <v>-4.9789975429975426</v>
      </c>
    </row>
    <row r="51" spans="1:11" x14ac:dyDescent="0.2">
      <c r="A51" s="4">
        <v>0</v>
      </c>
      <c r="B51" s="4">
        <v>-1.0014029999999999E-4</v>
      </c>
      <c r="C51" s="5"/>
      <c r="J51">
        <f t="shared" si="0"/>
        <v>0</v>
      </c>
      <c r="K51" s="5">
        <f t="shared" si="1"/>
        <v>-4.9208992628992627</v>
      </c>
    </row>
    <row r="52" spans="1:11" x14ac:dyDescent="0.2">
      <c r="A52" s="4">
        <v>2.5000000000000001E-2</v>
      </c>
      <c r="B52" s="4">
        <v>-9.7704349999999996E-5</v>
      </c>
      <c r="C52" s="5"/>
      <c r="J52">
        <f t="shared" si="0"/>
        <v>2.4426087499999999E-6</v>
      </c>
      <c r="K52" s="5">
        <f t="shared" si="1"/>
        <v>-4.8011965601965603</v>
      </c>
    </row>
    <row r="53" spans="1:11" x14ac:dyDescent="0.2">
      <c r="A53" s="4">
        <v>0.05</v>
      </c>
      <c r="B53" s="4">
        <v>-9.5542790000000002E-5</v>
      </c>
      <c r="C53" s="5"/>
      <c r="J53">
        <f t="shared" si="0"/>
        <v>4.7771395000000001E-6</v>
      </c>
      <c r="K53" s="5">
        <f t="shared" si="1"/>
        <v>-4.6949773955773955</v>
      </c>
    </row>
    <row r="54" spans="1:11" x14ac:dyDescent="0.2">
      <c r="A54" s="4">
        <v>7.4999999999999997E-2</v>
      </c>
      <c r="B54" s="4">
        <v>-9.3541489999999998E-5</v>
      </c>
      <c r="C54" s="5"/>
      <c r="J54">
        <f t="shared" si="0"/>
        <v>7.0156117499999999E-6</v>
      </c>
      <c r="K54" s="5">
        <f t="shared" si="1"/>
        <v>-4.5966334152334154</v>
      </c>
    </row>
    <row r="55" spans="1:11" x14ac:dyDescent="0.2">
      <c r="A55" s="4">
        <v>0.1</v>
      </c>
      <c r="B55" s="4">
        <v>-9.1220029999999999E-5</v>
      </c>
      <c r="C55" s="5"/>
      <c r="J55">
        <f t="shared" si="0"/>
        <v>9.1220029999999999E-6</v>
      </c>
      <c r="K55" s="5">
        <f t="shared" si="1"/>
        <v>-4.4825567567567566</v>
      </c>
    </row>
    <row r="56" spans="1:11" x14ac:dyDescent="0.2">
      <c r="A56" s="4">
        <v>0.125</v>
      </c>
      <c r="B56" s="4">
        <v>-8.9097730000000001E-5</v>
      </c>
      <c r="C56" s="5"/>
      <c r="J56">
        <f t="shared" si="0"/>
        <v>1.113721625E-5</v>
      </c>
      <c r="K56" s="5">
        <f t="shared" si="1"/>
        <v>-4.3782668304668304</v>
      </c>
    </row>
    <row r="57" spans="1:11" x14ac:dyDescent="0.2">
      <c r="A57" s="4">
        <v>0.15</v>
      </c>
      <c r="B57" s="4">
        <v>-8.7344609999999998E-5</v>
      </c>
      <c r="C57" s="5"/>
      <c r="J57">
        <f t="shared" si="0"/>
        <v>1.3101691499999999E-5</v>
      </c>
      <c r="K57" s="5">
        <f t="shared" si="1"/>
        <v>-4.2921184275184281</v>
      </c>
    </row>
    <row r="58" spans="1:11" x14ac:dyDescent="0.2">
      <c r="A58" s="4">
        <v>0.17499999999999999</v>
      </c>
      <c r="B58" s="4">
        <v>-8.5417899999999994E-5</v>
      </c>
      <c r="C58" s="5"/>
      <c r="J58">
        <f t="shared" si="0"/>
        <v>1.4948132499999997E-5</v>
      </c>
      <c r="K58" s="5">
        <f t="shared" si="1"/>
        <v>-4.1974398034398028</v>
      </c>
    </row>
    <row r="59" spans="1:11" x14ac:dyDescent="0.2">
      <c r="A59" s="4">
        <v>0.2</v>
      </c>
      <c r="B59" s="4">
        <v>-8.3445510000000007E-5</v>
      </c>
      <c r="C59" s="5"/>
      <c r="J59">
        <f t="shared" si="0"/>
        <v>1.6689102000000001E-5</v>
      </c>
      <c r="K59" s="5">
        <f t="shared" si="1"/>
        <v>-4.1005164619164622</v>
      </c>
    </row>
    <row r="60" spans="1:11" x14ac:dyDescent="0.2">
      <c r="A60" s="4">
        <v>0.22500000000000001</v>
      </c>
      <c r="B60" s="4">
        <v>-8.0796439999999994E-5</v>
      </c>
      <c r="C60" s="5"/>
      <c r="J60">
        <f t="shared" si="0"/>
        <v>1.8179198999999998E-5</v>
      </c>
      <c r="K60" s="5">
        <f t="shared" si="1"/>
        <v>-3.9703410319410319</v>
      </c>
    </row>
    <row r="61" spans="1:11" x14ac:dyDescent="0.2">
      <c r="A61" s="4">
        <v>0.25</v>
      </c>
      <c r="B61" s="4">
        <v>-7.8824380000000002E-5</v>
      </c>
      <c r="C61" s="5"/>
      <c r="J61">
        <f t="shared" si="0"/>
        <v>1.9706095000000001E-5</v>
      </c>
      <c r="K61" s="5">
        <f t="shared" si="1"/>
        <v>-3.8734339066339065</v>
      </c>
    </row>
    <row r="62" spans="1:11" x14ac:dyDescent="0.2">
      <c r="A62" s="4">
        <v>0.27500000000000002</v>
      </c>
      <c r="B62" s="4">
        <v>-7.6723150000000001E-5</v>
      </c>
      <c r="C62" s="5"/>
      <c r="J62">
        <f t="shared" si="0"/>
        <v>2.1098866250000002E-5</v>
      </c>
      <c r="K62" s="5">
        <f t="shared" si="1"/>
        <v>-3.7701793611793613</v>
      </c>
    </row>
    <row r="63" spans="1:11" x14ac:dyDescent="0.2">
      <c r="A63" s="4">
        <v>0.3</v>
      </c>
      <c r="B63" s="4">
        <v>-7.4259700000000003E-5</v>
      </c>
      <c r="C63" s="5"/>
      <c r="J63">
        <f t="shared" si="0"/>
        <v>2.227791E-5</v>
      </c>
      <c r="K63" s="5">
        <f t="shared" si="1"/>
        <v>-3.6491253071253071</v>
      </c>
    </row>
    <row r="64" spans="1:11" x14ac:dyDescent="0.2">
      <c r="A64" s="4">
        <v>0.32500000000000001</v>
      </c>
      <c r="B64" s="4">
        <v>-7.1830419999999997E-5</v>
      </c>
      <c r="C64" s="5"/>
      <c r="J64">
        <f t="shared" si="0"/>
        <v>2.33448865E-5</v>
      </c>
      <c r="K64" s="5">
        <f t="shared" si="1"/>
        <v>-3.5297503685503679</v>
      </c>
    </row>
    <row r="65" spans="1:11" x14ac:dyDescent="0.2">
      <c r="A65" s="4">
        <v>0.35</v>
      </c>
      <c r="B65" s="4">
        <v>-6.9462730000000004E-5</v>
      </c>
      <c r="C65" s="5"/>
      <c r="J65">
        <f t="shared" si="0"/>
        <v>2.4311955499999999E-5</v>
      </c>
      <c r="K65" s="5">
        <f t="shared" si="1"/>
        <v>-3.4134019656019654</v>
      </c>
    </row>
    <row r="66" spans="1:11" x14ac:dyDescent="0.2">
      <c r="A66" s="4">
        <v>0.375</v>
      </c>
      <c r="B66" s="4">
        <v>-6.6799829999999999E-5</v>
      </c>
      <c r="C66" s="5"/>
      <c r="J66">
        <f t="shared" si="0"/>
        <v>2.504993625E-5</v>
      </c>
      <c r="K66" s="5">
        <f t="shared" si="1"/>
        <v>-3.2825469287469291</v>
      </c>
    </row>
    <row r="67" spans="1:11" x14ac:dyDescent="0.2">
      <c r="A67" s="4">
        <v>0.4</v>
      </c>
      <c r="B67" s="4">
        <v>-6.4022200000000005E-5</v>
      </c>
      <c r="C67" s="5"/>
      <c r="J67">
        <f t="shared" si="0"/>
        <v>2.5608880000000003E-5</v>
      </c>
      <c r="K67" s="5">
        <f t="shared" si="1"/>
        <v>-3.146054054054054</v>
      </c>
    </row>
    <row r="68" spans="1:11" x14ac:dyDescent="0.2">
      <c r="A68" s="4">
        <v>0.42499999999999999</v>
      </c>
      <c r="B68" s="4">
        <v>-6.0951730000000003E-5</v>
      </c>
      <c r="C68" s="5"/>
      <c r="J68">
        <f t="shared" si="0"/>
        <v>2.590448525E-5</v>
      </c>
      <c r="K68" s="5">
        <f t="shared" si="1"/>
        <v>-2.9951710073710074</v>
      </c>
    </row>
    <row r="69" spans="1:11" x14ac:dyDescent="0.2">
      <c r="A69" s="4">
        <v>0.45</v>
      </c>
      <c r="B69" s="4">
        <v>-5.7847869999999997E-5</v>
      </c>
      <c r="C69" s="5"/>
      <c r="J69">
        <f t="shared" si="0"/>
        <v>2.60315415E-5</v>
      </c>
      <c r="K69" s="5">
        <f t="shared" si="1"/>
        <v>-2.8426471744471744</v>
      </c>
    </row>
    <row r="70" spans="1:11" x14ac:dyDescent="0.2">
      <c r="A70" s="4">
        <v>0.47499999999999998</v>
      </c>
      <c r="B70" s="4">
        <v>-5.3806669999999999E-5</v>
      </c>
      <c r="C70" s="5"/>
      <c r="J70">
        <f t="shared" si="0"/>
        <v>2.5558168249999997E-5</v>
      </c>
      <c r="K70" s="5">
        <f t="shared" si="1"/>
        <v>-2.6440624078624078</v>
      </c>
    </row>
    <row r="71" spans="1:11" x14ac:dyDescent="0.2">
      <c r="A71" s="4">
        <v>0.5</v>
      </c>
      <c r="B71" s="4">
        <v>-4.9621820000000001E-5</v>
      </c>
      <c r="C71" s="5"/>
      <c r="J71">
        <f t="shared" si="0"/>
        <v>2.4810910000000001E-5</v>
      </c>
      <c r="K71" s="5">
        <f t="shared" si="1"/>
        <v>-2.4384186732186732</v>
      </c>
    </row>
    <row r="72" spans="1:11" x14ac:dyDescent="0.2">
      <c r="A72" s="4">
        <v>0.52500000000000002</v>
      </c>
      <c r="B72" s="4">
        <v>-4.4473020000000001E-5</v>
      </c>
      <c r="C72" s="5"/>
      <c r="J72">
        <f t="shared" si="0"/>
        <v>2.3348335500000002E-5</v>
      </c>
      <c r="K72" s="5">
        <f t="shared" si="1"/>
        <v>-2.1854063882063883</v>
      </c>
    </row>
    <row r="73" spans="1:11" x14ac:dyDescent="0.2">
      <c r="A73" s="4">
        <v>0.55000000000000004</v>
      </c>
      <c r="B73" s="4">
        <v>-3.7444280000000002E-5</v>
      </c>
      <c r="C73" s="5"/>
      <c r="J73">
        <f t="shared" si="0"/>
        <v>2.0594354000000001E-5</v>
      </c>
      <c r="K73" s="5">
        <f t="shared" si="1"/>
        <v>-1.8400137592137593</v>
      </c>
    </row>
    <row r="74" spans="1:11" x14ac:dyDescent="0.2">
      <c r="A74" s="4">
        <v>0.57499999999999996</v>
      </c>
      <c r="B74" s="4">
        <v>-3.0719010000000003E-5</v>
      </c>
      <c r="C74" s="5"/>
      <c r="J74">
        <f t="shared" ref="J74:J137" si="2">-(B74*A74)</f>
        <v>1.766343075E-5</v>
      </c>
      <c r="K74" s="5">
        <f t="shared" ref="K74:K137" si="3">B74*1000/$D$7</f>
        <v>-1.5095336609336609</v>
      </c>
    </row>
    <row r="75" spans="1:11" x14ac:dyDescent="0.2">
      <c r="A75" s="4">
        <v>0.6</v>
      </c>
      <c r="B75" s="4">
        <v>-2.129875E-5</v>
      </c>
      <c r="C75" s="5"/>
      <c r="J75">
        <f t="shared" si="2"/>
        <v>1.277925E-5</v>
      </c>
      <c r="K75" s="5">
        <f t="shared" si="3"/>
        <v>-1.0466216216216218</v>
      </c>
    </row>
    <row r="76" spans="1:11" x14ac:dyDescent="0.2">
      <c r="A76" s="4">
        <v>0.625</v>
      </c>
      <c r="B76" s="4">
        <v>-1.0932019999999999E-5</v>
      </c>
      <c r="C76" s="5"/>
      <c r="J76">
        <f t="shared" si="2"/>
        <v>6.8325124999999994E-6</v>
      </c>
      <c r="K76" s="5">
        <f t="shared" si="3"/>
        <v>-0.5371999999999999</v>
      </c>
    </row>
    <row r="77" spans="1:11" x14ac:dyDescent="0.2">
      <c r="A77" s="4">
        <v>0.65</v>
      </c>
      <c r="B77" s="4">
        <v>3.478991E-6</v>
      </c>
      <c r="C77" s="5"/>
      <c r="J77">
        <f t="shared" si="2"/>
        <v>-2.2613441500000001E-6</v>
      </c>
      <c r="K77" s="5">
        <f t="shared" si="3"/>
        <v>0.17095778869778869</v>
      </c>
    </row>
    <row r="78" spans="1:11" x14ac:dyDescent="0.2">
      <c r="A78" s="4">
        <v>0.67500000000000004</v>
      </c>
      <c r="B78" s="4">
        <v>1.9111659999999999E-5</v>
      </c>
      <c r="C78" s="5"/>
      <c r="J78">
        <f t="shared" si="2"/>
        <v>-1.29003705E-5</v>
      </c>
      <c r="K78" s="5">
        <f t="shared" si="3"/>
        <v>0.93914791154791155</v>
      </c>
    </row>
    <row r="79" spans="1:11" x14ac:dyDescent="0.2">
      <c r="A79" s="4">
        <v>0.7</v>
      </c>
      <c r="B79" s="4">
        <v>3.9762809999999999E-5</v>
      </c>
      <c r="C79" s="5"/>
      <c r="J79">
        <f t="shared" si="2"/>
        <v>-2.7833966999999998E-5</v>
      </c>
      <c r="K79" s="5">
        <f t="shared" si="3"/>
        <v>1.953946437346437</v>
      </c>
    </row>
    <row r="80" spans="1:11" x14ac:dyDescent="0.2">
      <c r="A80" s="4">
        <v>0.72499999999999998</v>
      </c>
      <c r="B80" s="4">
        <v>6.3748270000000006E-5</v>
      </c>
      <c r="C80" s="5"/>
      <c r="J80">
        <f t="shared" si="2"/>
        <v>-4.6217495749999999E-5</v>
      </c>
      <c r="K80" s="5">
        <f t="shared" si="3"/>
        <v>3.1325931203931208</v>
      </c>
    </row>
    <row r="81" spans="1:11" x14ac:dyDescent="0.2">
      <c r="A81" s="4">
        <v>0.75</v>
      </c>
      <c r="B81" s="4">
        <v>9.1004189999999998E-5</v>
      </c>
      <c r="C81" s="5"/>
      <c r="J81">
        <f t="shared" si="2"/>
        <v>-6.8253142499999998E-5</v>
      </c>
      <c r="K81" s="5">
        <f t="shared" si="3"/>
        <v>4.4719503685503685</v>
      </c>
    </row>
    <row r="82" spans="1:11" x14ac:dyDescent="0.2">
      <c r="A82" s="4">
        <v>0.77500000000000002</v>
      </c>
      <c r="B82" s="4">
        <v>1.2217559999999999E-4</v>
      </c>
      <c r="C82" s="5"/>
      <c r="J82">
        <f t="shared" si="2"/>
        <v>-9.4686090000000001E-5</v>
      </c>
      <c r="K82" s="5">
        <f t="shared" si="3"/>
        <v>6.0037149877149876</v>
      </c>
    </row>
    <row r="83" spans="1:11" x14ac:dyDescent="0.2">
      <c r="A83" s="4">
        <v>0.8</v>
      </c>
      <c r="B83" s="4">
        <v>1.5489670000000001E-4</v>
      </c>
      <c r="C83" s="5"/>
      <c r="J83">
        <f t="shared" si="2"/>
        <v>-1.2391736000000002E-4</v>
      </c>
      <c r="K83" s="5">
        <f t="shared" si="3"/>
        <v>7.6116314496314494</v>
      </c>
    </row>
    <row r="84" spans="1:11" x14ac:dyDescent="0.2">
      <c r="A84" s="4">
        <v>0.82499999999999996</v>
      </c>
      <c r="B84" s="4">
        <v>1.9051499999999999E-4</v>
      </c>
      <c r="C84" s="5"/>
      <c r="J84">
        <f t="shared" si="2"/>
        <v>-1.5717487499999997E-4</v>
      </c>
      <c r="K84" s="5">
        <f t="shared" si="3"/>
        <v>9.3619164619164614</v>
      </c>
    </row>
    <row r="85" spans="1:11" x14ac:dyDescent="0.2">
      <c r="A85" s="4">
        <v>0.85</v>
      </c>
      <c r="B85" s="4">
        <v>2.287677E-4</v>
      </c>
      <c r="C85" s="5"/>
      <c r="J85">
        <f t="shared" si="2"/>
        <v>-1.9445254499999998E-4</v>
      </c>
      <c r="K85" s="5">
        <f t="shared" si="3"/>
        <v>11.24165601965602</v>
      </c>
    </row>
    <row r="86" spans="1:11" x14ac:dyDescent="0.2">
      <c r="A86" s="4">
        <v>0.875</v>
      </c>
      <c r="B86" s="4">
        <v>2.695296E-4</v>
      </c>
      <c r="C86" s="5"/>
      <c r="J86">
        <f t="shared" si="2"/>
        <v>-2.3583840000000002E-4</v>
      </c>
      <c r="K86" s="5">
        <f t="shared" si="3"/>
        <v>13.244697788697788</v>
      </c>
    </row>
    <row r="87" spans="1:11" x14ac:dyDescent="0.2">
      <c r="A87" s="4">
        <v>0.9</v>
      </c>
      <c r="B87" s="4">
        <v>3.123178E-4</v>
      </c>
      <c r="C87" s="5"/>
      <c r="J87">
        <f t="shared" si="2"/>
        <v>-2.8108602000000003E-4</v>
      </c>
      <c r="K87" s="5">
        <f t="shared" si="3"/>
        <v>15.347312039312039</v>
      </c>
    </row>
    <row r="88" spans="1:11" x14ac:dyDescent="0.2">
      <c r="A88" s="4">
        <v>0.92500000000000004</v>
      </c>
      <c r="B88" s="4">
        <v>3.5720279999999999E-4</v>
      </c>
      <c r="C88" s="5"/>
      <c r="J88">
        <f t="shared" si="2"/>
        <v>-3.3041259000000001E-4</v>
      </c>
      <c r="K88" s="5">
        <f t="shared" si="3"/>
        <v>17.552963144963144</v>
      </c>
    </row>
    <row r="89" spans="1:11" x14ac:dyDescent="0.2">
      <c r="A89" s="4">
        <v>0.95</v>
      </c>
      <c r="B89" s="4">
        <v>4.0486329999999998E-4</v>
      </c>
      <c r="C89" s="5"/>
      <c r="J89">
        <f t="shared" si="2"/>
        <v>-3.8462013499999996E-4</v>
      </c>
      <c r="K89" s="5">
        <f t="shared" si="3"/>
        <v>19.895002457002455</v>
      </c>
    </row>
    <row r="90" spans="1:11" x14ac:dyDescent="0.2">
      <c r="A90" s="4">
        <v>0.97499999999999998</v>
      </c>
      <c r="B90" s="4">
        <v>4.5768319999999998E-4</v>
      </c>
      <c r="C90" s="5"/>
      <c r="J90">
        <f t="shared" si="2"/>
        <v>-4.4624111999999995E-4</v>
      </c>
      <c r="K90" s="5">
        <f t="shared" si="3"/>
        <v>22.490574938574937</v>
      </c>
    </row>
    <row r="91" spans="1:11" x14ac:dyDescent="0.2">
      <c r="A91" s="4">
        <v>1</v>
      </c>
      <c r="B91" s="4">
        <v>5.1491030000000004E-4</v>
      </c>
      <c r="C91" s="5"/>
      <c r="J91">
        <f t="shared" si="2"/>
        <v>-5.1491030000000004E-4</v>
      </c>
      <c r="K91" s="5">
        <f t="shared" si="3"/>
        <v>25.302717444717448</v>
      </c>
    </row>
    <row r="92" spans="1:11" x14ac:dyDescent="0.2">
      <c r="A92" s="4">
        <v>1</v>
      </c>
      <c r="B92" s="4">
        <v>5.3060569999999999E-4</v>
      </c>
      <c r="C92" s="5"/>
      <c r="J92">
        <f t="shared" si="2"/>
        <v>-5.3060569999999999E-4</v>
      </c>
      <c r="K92" s="5">
        <f t="shared" si="3"/>
        <v>26.073990171990168</v>
      </c>
    </row>
    <row r="93" spans="1:11" x14ac:dyDescent="0.2">
      <c r="A93" s="4">
        <v>0.97499999999999998</v>
      </c>
      <c r="B93" s="4">
        <v>4.9668810000000005E-4</v>
      </c>
      <c r="C93" s="5"/>
      <c r="J93">
        <f t="shared" si="2"/>
        <v>-4.8427089750000002E-4</v>
      </c>
      <c r="K93" s="5">
        <f t="shared" si="3"/>
        <v>24.407277641277641</v>
      </c>
    </row>
    <row r="94" spans="1:11" x14ac:dyDescent="0.2">
      <c r="A94" s="4">
        <v>0.95</v>
      </c>
      <c r="B94" s="4">
        <v>4.585212E-4</v>
      </c>
      <c r="C94" s="5"/>
      <c r="J94">
        <f t="shared" si="2"/>
        <v>-4.3559513999999998E-4</v>
      </c>
      <c r="K94" s="5">
        <f t="shared" si="3"/>
        <v>22.531754299754301</v>
      </c>
    </row>
    <row r="95" spans="1:11" x14ac:dyDescent="0.2">
      <c r="A95" s="4">
        <v>0.92500000000000004</v>
      </c>
      <c r="B95" s="4">
        <v>4.174874E-4</v>
      </c>
      <c r="C95" s="5"/>
      <c r="J95">
        <f t="shared" si="2"/>
        <v>-3.8617584500000003E-4</v>
      </c>
      <c r="K95" s="5">
        <f t="shared" si="3"/>
        <v>20.515351351351352</v>
      </c>
    </row>
    <row r="96" spans="1:11" x14ac:dyDescent="0.2">
      <c r="A96" s="4">
        <v>0.9</v>
      </c>
      <c r="B96" s="4">
        <v>3.7415659999999999E-4</v>
      </c>
      <c r="C96" s="5"/>
      <c r="J96">
        <f t="shared" si="2"/>
        <v>-3.3674094000000002E-4</v>
      </c>
      <c r="K96" s="5">
        <f t="shared" si="3"/>
        <v>18.38607371007371</v>
      </c>
    </row>
    <row r="97" spans="1:11" x14ac:dyDescent="0.2">
      <c r="A97" s="4">
        <v>0.875</v>
      </c>
      <c r="B97" s="4">
        <v>3.292778E-4</v>
      </c>
      <c r="C97" s="5"/>
      <c r="J97">
        <f t="shared" si="2"/>
        <v>-2.8811807499999999E-4</v>
      </c>
      <c r="K97" s="5">
        <f t="shared" si="3"/>
        <v>16.180727272727275</v>
      </c>
    </row>
    <row r="98" spans="1:11" x14ac:dyDescent="0.2">
      <c r="A98" s="4">
        <v>0.85</v>
      </c>
      <c r="B98" s="4">
        <v>2.836817E-4</v>
      </c>
      <c r="C98" s="5"/>
      <c r="J98">
        <f t="shared" si="2"/>
        <v>-2.4112944499999999E-4</v>
      </c>
      <c r="K98" s="5">
        <f t="shared" si="3"/>
        <v>13.940132678132677</v>
      </c>
    </row>
    <row r="99" spans="1:11" x14ac:dyDescent="0.2">
      <c r="A99" s="4">
        <v>0.82499999999999996</v>
      </c>
      <c r="B99" s="4">
        <v>2.3934919999999999E-4</v>
      </c>
      <c r="C99" s="5"/>
      <c r="J99">
        <f t="shared" si="2"/>
        <v>-1.9746308999999998E-4</v>
      </c>
      <c r="K99" s="5">
        <f t="shared" si="3"/>
        <v>11.761631449631448</v>
      </c>
    </row>
    <row r="100" spans="1:11" x14ac:dyDescent="0.2">
      <c r="A100" s="4">
        <v>0.8</v>
      </c>
      <c r="B100" s="4">
        <v>1.9652609999999999E-4</v>
      </c>
      <c r="C100" s="5"/>
      <c r="J100">
        <f t="shared" si="2"/>
        <v>-1.5722088E-4</v>
      </c>
      <c r="K100" s="5">
        <f t="shared" si="3"/>
        <v>9.6573022113022109</v>
      </c>
    </row>
    <row r="101" spans="1:11" x14ac:dyDescent="0.2">
      <c r="A101" s="4">
        <v>0.77500000000000002</v>
      </c>
      <c r="B101" s="4">
        <v>1.5589799999999999E-4</v>
      </c>
      <c r="C101" s="5"/>
      <c r="J101">
        <f t="shared" si="2"/>
        <v>-1.2082095E-4</v>
      </c>
      <c r="K101" s="5">
        <f t="shared" si="3"/>
        <v>7.6608353808353797</v>
      </c>
    </row>
    <row r="102" spans="1:11" x14ac:dyDescent="0.2">
      <c r="A102" s="4">
        <v>0.75</v>
      </c>
      <c r="B102" s="4">
        <v>1.184268E-4</v>
      </c>
      <c r="C102" s="5"/>
      <c r="J102">
        <f t="shared" si="2"/>
        <v>-8.88201E-5</v>
      </c>
      <c r="K102" s="5">
        <f t="shared" si="3"/>
        <v>5.8194987714987718</v>
      </c>
    </row>
    <row r="103" spans="1:11" x14ac:dyDescent="0.2">
      <c r="A103" s="4">
        <v>0.72499999999999998</v>
      </c>
      <c r="B103" s="4">
        <v>8.1868510000000005E-5</v>
      </c>
      <c r="C103" s="5"/>
      <c r="J103">
        <f t="shared" si="2"/>
        <v>-5.9354669750000002E-5</v>
      </c>
      <c r="K103" s="5">
        <f t="shared" si="3"/>
        <v>4.0230226044226045</v>
      </c>
    </row>
    <row r="104" spans="1:11" x14ac:dyDescent="0.2">
      <c r="A104" s="4">
        <v>0.7</v>
      </c>
      <c r="B104" s="4">
        <v>5.27279E-5</v>
      </c>
      <c r="C104" s="5"/>
      <c r="J104">
        <f t="shared" si="2"/>
        <v>-3.6909529999999998E-5</v>
      </c>
      <c r="K104" s="5">
        <f t="shared" si="3"/>
        <v>2.5910515970515973</v>
      </c>
    </row>
    <row r="105" spans="1:11" x14ac:dyDescent="0.2">
      <c r="A105" s="4">
        <v>0.67500000000000004</v>
      </c>
      <c r="B105" s="4">
        <v>2.614988E-5</v>
      </c>
      <c r="C105" s="5"/>
      <c r="J105">
        <f t="shared" si="2"/>
        <v>-1.7651169E-5</v>
      </c>
      <c r="K105" s="5">
        <f t="shared" si="3"/>
        <v>1.2850063882063882</v>
      </c>
    </row>
    <row r="106" spans="1:11" x14ac:dyDescent="0.2">
      <c r="A106" s="4">
        <v>0.65</v>
      </c>
      <c r="B106" s="4">
        <v>2.1904429999999999E-6</v>
      </c>
      <c r="C106" s="5"/>
      <c r="J106">
        <f t="shared" si="2"/>
        <v>-1.4237879499999999E-6</v>
      </c>
      <c r="K106" s="5">
        <f t="shared" si="3"/>
        <v>0.10763847665847665</v>
      </c>
    </row>
    <row r="107" spans="1:11" x14ac:dyDescent="0.2">
      <c r="A107" s="4">
        <v>0.625</v>
      </c>
      <c r="B107" s="4">
        <v>-1.6428969999999999E-5</v>
      </c>
      <c r="C107" s="5"/>
      <c r="J107">
        <f t="shared" si="2"/>
        <v>1.026810625E-5</v>
      </c>
      <c r="K107" s="5">
        <f t="shared" si="3"/>
        <v>-0.80732039312039316</v>
      </c>
    </row>
    <row r="108" spans="1:11" x14ac:dyDescent="0.2">
      <c r="A108" s="4">
        <v>0.6</v>
      </c>
      <c r="B108" s="4">
        <v>-3.0752249999999997E-5</v>
      </c>
      <c r="C108" s="5"/>
      <c r="J108">
        <f t="shared" si="2"/>
        <v>1.8451349999999997E-5</v>
      </c>
      <c r="K108" s="5">
        <f t="shared" si="3"/>
        <v>-1.5111670761670761</v>
      </c>
    </row>
    <row r="109" spans="1:11" x14ac:dyDescent="0.2">
      <c r="A109" s="4">
        <v>0.57499999999999996</v>
      </c>
      <c r="B109" s="4">
        <v>-4.2453500000000003E-5</v>
      </c>
      <c r="C109" s="5"/>
      <c r="J109">
        <f t="shared" si="2"/>
        <v>2.4410762500000001E-5</v>
      </c>
      <c r="K109" s="5">
        <f t="shared" si="3"/>
        <v>-2.0861670761670763</v>
      </c>
    </row>
    <row r="110" spans="1:11" x14ac:dyDescent="0.2">
      <c r="A110" s="4">
        <v>0.55000000000000004</v>
      </c>
      <c r="B110" s="4">
        <v>-5.1962039999999998E-5</v>
      </c>
      <c r="C110" s="5"/>
      <c r="J110">
        <f t="shared" si="2"/>
        <v>2.8579122000000002E-5</v>
      </c>
      <c r="K110" s="5">
        <f t="shared" si="3"/>
        <v>-2.5534171990171992</v>
      </c>
    </row>
    <row r="111" spans="1:11" x14ac:dyDescent="0.2">
      <c r="A111" s="4">
        <v>0.52500000000000002</v>
      </c>
      <c r="B111" s="4">
        <v>-5.9121330000000001E-5</v>
      </c>
      <c r="C111" s="5"/>
      <c r="J111">
        <f t="shared" si="2"/>
        <v>3.1038698250000005E-5</v>
      </c>
      <c r="K111" s="5">
        <f t="shared" si="3"/>
        <v>-2.9052250614250612</v>
      </c>
    </row>
    <row r="112" spans="1:11" x14ac:dyDescent="0.2">
      <c r="A112" s="4">
        <v>0.5</v>
      </c>
      <c r="B112" s="4">
        <v>-6.5367440000000003E-5</v>
      </c>
      <c r="C112" s="5"/>
      <c r="J112">
        <f t="shared" si="2"/>
        <v>3.2683720000000002E-5</v>
      </c>
      <c r="K112" s="5">
        <f t="shared" si="3"/>
        <v>-3.2121592137592136</v>
      </c>
    </row>
    <row r="113" spans="1:11" x14ac:dyDescent="0.2">
      <c r="A113" s="4">
        <v>0.47499999999999998</v>
      </c>
      <c r="B113" s="4">
        <v>-6.9893390000000003E-5</v>
      </c>
      <c r="C113" s="5"/>
      <c r="J113">
        <f t="shared" si="2"/>
        <v>3.3199360250000002E-5</v>
      </c>
      <c r="K113" s="5">
        <f t="shared" si="3"/>
        <v>-3.4345646191646191</v>
      </c>
    </row>
    <row r="114" spans="1:11" x14ac:dyDescent="0.2">
      <c r="A114" s="4">
        <v>0.45</v>
      </c>
      <c r="B114" s="4">
        <v>-7.4031809999999999E-5</v>
      </c>
      <c r="C114" s="5"/>
      <c r="J114">
        <f t="shared" si="2"/>
        <v>3.3314314500000004E-5</v>
      </c>
      <c r="K114" s="5">
        <f t="shared" si="3"/>
        <v>-3.6379267813267817</v>
      </c>
    </row>
    <row r="115" spans="1:11" x14ac:dyDescent="0.2">
      <c r="A115" s="4">
        <v>0.42499999999999999</v>
      </c>
      <c r="B115" s="4">
        <v>-7.7820729999999994E-5</v>
      </c>
      <c r="C115" s="5"/>
      <c r="J115">
        <f t="shared" si="2"/>
        <v>3.3073810249999995E-5</v>
      </c>
      <c r="K115" s="5">
        <f t="shared" si="3"/>
        <v>-3.824114496314496</v>
      </c>
    </row>
    <row r="116" spans="1:11" x14ac:dyDescent="0.2">
      <c r="A116" s="4">
        <v>0.4</v>
      </c>
      <c r="B116" s="4">
        <v>-8.0796350000000001E-5</v>
      </c>
      <c r="C116" s="5"/>
      <c r="J116">
        <f t="shared" si="2"/>
        <v>3.2318540000000002E-5</v>
      </c>
      <c r="K116" s="5">
        <f t="shared" si="3"/>
        <v>-3.9703366093366093</v>
      </c>
    </row>
    <row r="117" spans="1:11" x14ac:dyDescent="0.2">
      <c r="A117" s="4">
        <v>0.375</v>
      </c>
      <c r="B117" s="4">
        <v>-8.3594299999999993E-5</v>
      </c>
      <c r="C117" s="5"/>
      <c r="J117">
        <f t="shared" si="2"/>
        <v>3.1347862499999999E-5</v>
      </c>
      <c r="K117" s="5">
        <f t="shared" si="3"/>
        <v>-4.10782800982801</v>
      </c>
    </row>
    <row r="118" spans="1:11" x14ac:dyDescent="0.2">
      <c r="A118" s="4">
        <v>0.35</v>
      </c>
      <c r="B118" s="4">
        <v>-8.6654850000000006E-5</v>
      </c>
      <c r="C118" s="5"/>
      <c r="J118">
        <f t="shared" si="2"/>
        <v>3.0329197500000001E-5</v>
      </c>
      <c r="K118" s="5">
        <f t="shared" si="3"/>
        <v>-4.2582235872235872</v>
      </c>
    </row>
    <row r="119" spans="1:11" x14ac:dyDescent="0.2">
      <c r="A119" s="4">
        <v>0.32500000000000001</v>
      </c>
      <c r="B119" s="4">
        <v>-8.9222239999999997E-5</v>
      </c>
      <c r="C119" s="5"/>
      <c r="J119">
        <f t="shared" si="2"/>
        <v>2.8997228000000001E-5</v>
      </c>
      <c r="K119" s="5">
        <f t="shared" si="3"/>
        <v>-4.384385257985258</v>
      </c>
    </row>
    <row r="120" spans="1:11" x14ac:dyDescent="0.2">
      <c r="A120" s="4">
        <v>0.3</v>
      </c>
      <c r="B120" s="4">
        <v>-9.1346420000000005E-5</v>
      </c>
      <c r="C120" s="5"/>
      <c r="J120">
        <f t="shared" si="2"/>
        <v>2.7403926000000001E-5</v>
      </c>
      <c r="K120" s="5">
        <f t="shared" si="3"/>
        <v>-4.4887675675675682</v>
      </c>
    </row>
    <row r="121" spans="1:11" x14ac:dyDescent="0.2">
      <c r="A121" s="4">
        <v>0.27500000000000002</v>
      </c>
      <c r="B121" s="4">
        <v>-9.3709720000000003E-5</v>
      </c>
      <c r="C121" s="5"/>
      <c r="J121">
        <f t="shared" si="2"/>
        <v>2.5770173000000002E-5</v>
      </c>
      <c r="K121" s="5">
        <f t="shared" si="3"/>
        <v>-4.6049002457002457</v>
      </c>
    </row>
    <row r="122" spans="1:11" x14ac:dyDescent="0.2">
      <c r="A122" s="4">
        <v>0.25</v>
      </c>
      <c r="B122" s="4">
        <v>-9.5783699999999996E-5</v>
      </c>
      <c r="C122" s="5"/>
      <c r="J122">
        <f t="shared" si="2"/>
        <v>2.3945924999999999E-5</v>
      </c>
      <c r="K122" s="5">
        <f t="shared" si="3"/>
        <v>-4.7068157248157245</v>
      </c>
    </row>
    <row r="123" spans="1:11" x14ac:dyDescent="0.2">
      <c r="A123" s="4">
        <v>0.22500000000000001</v>
      </c>
      <c r="B123" s="4">
        <v>-9.8005110000000002E-5</v>
      </c>
      <c r="C123" s="5"/>
      <c r="J123">
        <f t="shared" si="2"/>
        <v>2.2051149750000001E-5</v>
      </c>
      <c r="K123" s="5">
        <f t="shared" si="3"/>
        <v>-4.8159759213759221</v>
      </c>
    </row>
    <row r="124" spans="1:11" x14ac:dyDescent="0.2">
      <c r="A124" s="4">
        <v>0.2</v>
      </c>
      <c r="B124" s="4">
        <v>-1.003558E-4</v>
      </c>
      <c r="C124" s="5"/>
      <c r="J124">
        <f t="shared" si="2"/>
        <v>2.0071160000000002E-5</v>
      </c>
      <c r="K124" s="5">
        <f t="shared" si="3"/>
        <v>-4.9314889434889428</v>
      </c>
    </row>
    <row r="125" spans="1:11" x14ac:dyDescent="0.2">
      <c r="A125" s="4">
        <v>0.17499999999999999</v>
      </c>
      <c r="B125" s="4">
        <v>-1.0175620000000001E-4</v>
      </c>
      <c r="C125" s="5"/>
      <c r="J125">
        <f t="shared" si="2"/>
        <v>1.7807335E-5</v>
      </c>
      <c r="K125" s="5">
        <f t="shared" si="3"/>
        <v>-5.0003046683046684</v>
      </c>
    </row>
    <row r="126" spans="1:11" x14ac:dyDescent="0.2">
      <c r="A126" s="4">
        <v>0.15</v>
      </c>
      <c r="B126" s="4">
        <v>-1.037846E-4</v>
      </c>
      <c r="C126" s="5"/>
      <c r="J126">
        <f t="shared" si="2"/>
        <v>1.5567689999999999E-5</v>
      </c>
      <c r="K126" s="5">
        <f t="shared" si="3"/>
        <v>-5.0999803439803433</v>
      </c>
    </row>
    <row r="127" spans="1:11" x14ac:dyDescent="0.2">
      <c r="A127" s="4">
        <v>0.125</v>
      </c>
      <c r="B127" s="4">
        <v>-1.067509E-4</v>
      </c>
      <c r="C127" s="5"/>
      <c r="J127">
        <f t="shared" si="2"/>
        <v>1.33438625E-5</v>
      </c>
      <c r="K127" s="5">
        <f t="shared" si="3"/>
        <v>-5.2457444717444712</v>
      </c>
    </row>
    <row r="128" spans="1:11" x14ac:dyDescent="0.2">
      <c r="A128" s="4">
        <v>0.1</v>
      </c>
      <c r="B128" s="4">
        <v>-1.077912E-4</v>
      </c>
      <c r="C128" s="5"/>
      <c r="J128">
        <f t="shared" si="2"/>
        <v>1.0779120000000001E-5</v>
      </c>
      <c r="K128" s="5">
        <f t="shared" si="3"/>
        <v>-5.2968648648648653</v>
      </c>
    </row>
    <row r="129" spans="1:11" x14ac:dyDescent="0.2">
      <c r="A129" s="4">
        <v>7.4999999999999997E-2</v>
      </c>
      <c r="B129" s="4">
        <v>-1.0912670000000001E-4</v>
      </c>
      <c r="C129" s="5"/>
      <c r="J129">
        <f t="shared" si="2"/>
        <v>8.1845024999999995E-6</v>
      </c>
      <c r="K129" s="5">
        <f t="shared" si="3"/>
        <v>-5.3624914004914004</v>
      </c>
    </row>
    <row r="130" spans="1:11" x14ac:dyDescent="0.2">
      <c r="A130" s="4">
        <v>0.05</v>
      </c>
      <c r="B130" s="4">
        <v>-1.106724E-4</v>
      </c>
      <c r="C130" s="5"/>
      <c r="J130">
        <f t="shared" si="2"/>
        <v>5.5336200000000004E-6</v>
      </c>
      <c r="K130" s="5">
        <f t="shared" si="3"/>
        <v>-5.438447174447175</v>
      </c>
    </row>
    <row r="131" spans="1:11" x14ac:dyDescent="0.2">
      <c r="A131" s="4">
        <v>2.5000000000000001E-2</v>
      </c>
      <c r="B131" s="4">
        <v>-1.125242E-4</v>
      </c>
      <c r="C131" s="5"/>
      <c r="J131">
        <f t="shared" si="2"/>
        <v>2.8131050000000001E-6</v>
      </c>
      <c r="K131" s="5">
        <f t="shared" si="3"/>
        <v>-5.5294447174447168</v>
      </c>
    </row>
    <row r="132" spans="1:11" x14ac:dyDescent="0.2">
      <c r="A132" s="4">
        <v>0</v>
      </c>
      <c r="B132" s="4">
        <v>-1.1444210000000001E-4</v>
      </c>
      <c r="C132" s="5"/>
      <c r="J132">
        <f t="shared" si="2"/>
        <v>0</v>
      </c>
      <c r="K132" s="5">
        <f t="shared" si="3"/>
        <v>-5.6236904176904181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1" priority="1" stopIfTrue="1" operator="equal">
      <formula>0</formula>
    </cfRule>
  </conditionalFormatting>
  <conditionalFormatting sqref="E23:E24">
    <cfRule type="cellIs" dxfId="3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97</v>
      </c>
    </row>
    <row r="3" spans="1:16" x14ac:dyDescent="0.2">
      <c r="C3" s="1" t="s">
        <v>29</v>
      </c>
      <c r="D3" t="s">
        <v>97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-6.967974E-4</v>
      </c>
      <c r="C10" s="5"/>
      <c r="D10" s="1" t="s">
        <v>9</v>
      </c>
      <c r="E10" s="7">
        <f>-F10*1000/$D$7</f>
        <v>34.240658476658474</v>
      </c>
      <c r="F10" s="3">
        <f>((INDEX(A10:B11,1,2)+INDEX(A10:B11,2,2))-((INDEX(A10:B11,1,2)-INDEX(A10:B11,2,2))/(INDEX(A10:B11,1,1)-INDEX(A10:B11,2,1))*(INDEX(A10:B11,1,1)+INDEX(A10:B11,2,1))))/2</f>
        <v>-6.967974E-4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-34.240658476658474</v>
      </c>
      <c r="L10" s="1" t="s">
        <v>23</v>
      </c>
      <c r="M10" s="4">
        <f>MAX(E14:E15)/20</f>
        <v>2.7391347813320671E-2</v>
      </c>
      <c r="N10" s="6">
        <f>-E10</f>
        <v>-34.240658476658474</v>
      </c>
      <c r="O10" s="6">
        <f>-E11</f>
        <v>-33.940407862407859</v>
      </c>
      <c r="P10" s="6">
        <f>-E12</f>
        <v>-34.148791154791155</v>
      </c>
    </row>
    <row r="11" spans="1:16" x14ac:dyDescent="0.2">
      <c r="A11" s="4">
        <v>-2.5000000000000001E-2</v>
      </c>
      <c r="B11" s="4">
        <v>-7.1523439999999995E-4</v>
      </c>
      <c r="C11" s="5"/>
      <c r="D11" s="1" t="s">
        <v>10</v>
      </c>
      <c r="E11" s="7">
        <f>-F11*1000/$D$7</f>
        <v>33.940407862407859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-6.9068730000000004E-4</v>
      </c>
      <c r="G11" s="5" t="s">
        <v>101</v>
      </c>
      <c r="H11" t="s">
        <v>102</v>
      </c>
      <c r="J11">
        <f t="shared" si="0"/>
        <v>-1.7880860000000001E-5</v>
      </c>
      <c r="K11" s="5">
        <f t="shared" si="1"/>
        <v>-35.146653562653562</v>
      </c>
      <c r="L11" s="1"/>
      <c r="M11" s="4">
        <f>-MAX(E15:E16)/20</f>
        <v>-2.7391347813320671E-2</v>
      </c>
      <c r="N11" s="6">
        <f>-E10</f>
        <v>-34.240658476658474</v>
      </c>
      <c r="O11" s="6">
        <f>-E11</f>
        <v>-33.940407862407859</v>
      </c>
      <c r="P11" s="6">
        <f>-E12</f>
        <v>-34.148791154791155</v>
      </c>
    </row>
    <row r="12" spans="1:16" x14ac:dyDescent="0.2">
      <c r="A12" s="4">
        <v>-0.05</v>
      </c>
      <c r="B12" s="4">
        <v>-7.3379260000000003E-4</v>
      </c>
      <c r="C12" s="5"/>
      <c r="D12" s="1" t="s">
        <v>11</v>
      </c>
      <c r="E12" s="7">
        <f>-F12*1000/$D$7</f>
        <v>34.148791154791155</v>
      </c>
      <c r="F12" s="3">
        <f>((INDEX(A131:B132,1,2)+INDEX(A131:B132,2,2))-((INDEX(A131:B132,1,2)-INDEX(A131:B132,2,2))/(INDEX(A131:B132,1,1)-INDEX(A131:B132,2,1))*(INDEX(A131:B132,1,1)+INDEX(A131:B132,2,1))))/2</f>
        <v>-6.949279E-4</v>
      </c>
      <c r="G12" t="s">
        <v>103</v>
      </c>
      <c r="H12" t="s">
        <v>104</v>
      </c>
      <c r="J12">
        <f t="shared" si="0"/>
        <v>-3.6689630000000004E-5</v>
      </c>
      <c r="K12" s="5">
        <f t="shared" si="1"/>
        <v>-36.058604422604425</v>
      </c>
      <c r="L12" s="1"/>
    </row>
    <row r="13" spans="1:16" x14ac:dyDescent="0.2">
      <c r="A13" s="4">
        <v>-7.4999999999999997E-2</v>
      </c>
      <c r="B13" s="4">
        <v>-7.5413590000000005E-4</v>
      </c>
      <c r="C13" s="5"/>
      <c r="E13" s="3" t="s">
        <v>53</v>
      </c>
      <c r="F13" s="5"/>
      <c r="J13">
        <f t="shared" si="0"/>
        <v>-5.6560192500000004E-5</v>
      </c>
      <c r="K13" s="5">
        <f t="shared" si="1"/>
        <v>-37.058275184275189</v>
      </c>
      <c r="L13" s="1" t="s">
        <v>24</v>
      </c>
      <c r="M13" s="6">
        <f>E14</f>
        <v>0.54339254079196431</v>
      </c>
      <c r="N13" s="6">
        <f>-MAX(E10:E12)/15</f>
        <v>-2.2827105651105648</v>
      </c>
    </row>
    <row r="14" spans="1:16" x14ac:dyDescent="0.2">
      <c r="A14" s="4">
        <v>-0.1</v>
      </c>
      <c r="B14" s="4">
        <v>-7.7118390000000003E-4</v>
      </c>
      <c r="C14" s="5"/>
      <c r="D14" s="1" t="s">
        <v>12</v>
      </c>
      <c r="E14" s="7">
        <f>F14</f>
        <v>0.54339254079196431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0.54339254079196431</v>
      </c>
      <c r="G14" s="5" t="s">
        <v>113</v>
      </c>
      <c r="H14" t="s">
        <v>114</v>
      </c>
      <c r="J14">
        <f t="shared" si="0"/>
        <v>-7.7118390000000003E-5</v>
      </c>
      <c r="K14" s="5">
        <f t="shared" si="1"/>
        <v>-37.896014742014742</v>
      </c>
      <c r="L14" s="1"/>
      <c r="M14">
        <f>E14</f>
        <v>0.54339254079196431</v>
      </c>
      <c r="N14" s="6">
        <f>MAX(E10:E12)/15</f>
        <v>2.2827105651105648</v>
      </c>
    </row>
    <row r="15" spans="1:16" x14ac:dyDescent="0.2">
      <c r="A15" s="4">
        <v>-0.125</v>
      </c>
      <c r="B15" s="4">
        <v>-7.9155179999999999E-4</v>
      </c>
      <c r="C15" s="5"/>
      <c r="D15" s="1" t="s">
        <v>13</v>
      </c>
      <c r="E15" s="3">
        <f>F15</f>
        <v>0.54782695626641342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0.54782695626641342</v>
      </c>
      <c r="G15" s="5" t="s">
        <v>109</v>
      </c>
      <c r="H15" t="s">
        <v>110</v>
      </c>
      <c r="J15">
        <f t="shared" si="0"/>
        <v>-9.8943974999999998E-5</v>
      </c>
      <c r="K15" s="5">
        <f t="shared" si="1"/>
        <v>-38.896894348894349</v>
      </c>
      <c r="L15" s="1"/>
      <c r="M15" s="6">
        <f>E15</f>
        <v>0.54782695626641342</v>
      </c>
      <c r="N15" s="6">
        <f>-MAX(E10:E12)/15</f>
        <v>-2.2827105651105648</v>
      </c>
    </row>
    <row r="16" spans="1:16" x14ac:dyDescent="0.2">
      <c r="A16" s="4">
        <v>-0.15</v>
      </c>
      <c r="B16" s="4">
        <v>-8.1265560000000001E-4</v>
      </c>
      <c r="C16" s="5"/>
      <c r="E16" s="3"/>
      <c r="J16">
        <f t="shared" si="0"/>
        <v>-1.2189834E-4</v>
      </c>
      <c r="K16" s="5">
        <f t="shared" si="1"/>
        <v>-39.933936117936121</v>
      </c>
      <c r="L16" s="1"/>
      <c r="M16">
        <f>E15</f>
        <v>0.54782695626641342</v>
      </c>
      <c r="N16" s="6">
        <f>MAX(E10:E12)/15</f>
        <v>2.2827105651105648</v>
      </c>
    </row>
    <row r="17" spans="1:19" x14ac:dyDescent="0.2">
      <c r="A17" s="4">
        <v>-0.17499999999999999</v>
      </c>
      <c r="B17" s="4">
        <v>-8.2524659999999995E-4</v>
      </c>
      <c r="C17" s="25"/>
      <c r="D17" s="1" t="s">
        <v>14</v>
      </c>
      <c r="E17" s="9">
        <f>F17</f>
        <v>0.30723575348413779</v>
      </c>
      <c r="F17">
        <f>(-1)*MAX(J30:J91)/F11/E14</f>
        <v>0.30723575348413779</v>
      </c>
      <c r="G17" t="s">
        <v>111</v>
      </c>
      <c r="J17">
        <f t="shared" si="0"/>
        <v>-1.4441815499999998E-4</v>
      </c>
      <c r="K17" s="5">
        <f t="shared" si="1"/>
        <v>-40.552658476658472</v>
      </c>
      <c r="L17" s="1"/>
      <c r="N17" s="6"/>
    </row>
    <row r="18" spans="1:19" x14ac:dyDescent="0.2">
      <c r="A18" s="4">
        <v>-0.2</v>
      </c>
      <c r="B18" s="4">
        <v>-8.408911E-4</v>
      </c>
      <c r="C18" s="25"/>
      <c r="D18" s="1" t="s">
        <v>15</v>
      </c>
      <c r="E18" s="9">
        <f>F18</f>
        <v>0.31310784349454812</v>
      </c>
      <c r="F18">
        <f>(-1)*MAX(J91:J130)/F12/E15</f>
        <v>0.31310784349454812</v>
      </c>
      <c r="G18" t="s">
        <v>107</v>
      </c>
      <c r="J18">
        <f t="shared" si="0"/>
        <v>-1.6817822000000002E-4</v>
      </c>
      <c r="K18" s="5">
        <f t="shared" si="1"/>
        <v>-41.321429975429979</v>
      </c>
      <c r="L18" s="1" t="s">
        <v>25</v>
      </c>
      <c r="M18" s="5">
        <v>0</v>
      </c>
      <c r="N18" s="5">
        <f>INDEX(K30:K91,MATCH(MAX(J30:J91),J30:J91,0),1)</f>
        <v>-18.887793611793612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-8.5636049999999997E-4</v>
      </c>
      <c r="C19" s="25"/>
      <c r="D19" s="1"/>
      <c r="J19">
        <f t="shared" si="0"/>
        <v>-1.9268111250000001E-4</v>
      </c>
      <c r="K19" s="5">
        <f t="shared" si="1"/>
        <v>-42.081597051597051</v>
      </c>
      <c r="L19" s="1"/>
      <c r="M19" s="5">
        <f>INDEX(A30:A91,MATCH(MAX(J30:J91),J30:J91,0),1)</f>
        <v>0.3</v>
      </c>
      <c r="N19" s="5">
        <f>INDEX(K30:K91,MATCH(MAX(J30:J91),J30:J91,0),1)</f>
        <v>-18.887793611793612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-8.7849279999999998E-4</v>
      </c>
      <c r="C20" s="25"/>
      <c r="D20" s="1" t="s">
        <v>16</v>
      </c>
      <c r="E20" s="8">
        <f>F20</f>
        <v>5.666338083538084E-2</v>
      </c>
      <c r="F20">
        <f>MAX(J30:J91)/D5/D7*1000</f>
        <v>5.666338083538084E-2</v>
      </c>
      <c r="G20" t="s">
        <v>112</v>
      </c>
      <c r="J20">
        <f t="shared" si="0"/>
        <v>-2.1962319999999999E-4</v>
      </c>
      <c r="K20" s="5">
        <f t="shared" si="1"/>
        <v>-43.16917936117936</v>
      </c>
      <c r="M20" s="5">
        <f>INDEX(A30:A91,MATCH(MAX(J30:J91),J30:J91,0),1)</f>
        <v>0.3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-8.9104050000000001E-4</v>
      </c>
      <c r="C21" s="25"/>
      <c r="D21" s="1" t="s">
        <v>17</v>
      </c>
      <c r="E21" s="8">
        <f>F21</f>
        <v>5.8575051597051592E-2</v>
      </c>
      <c r="F21">
        <f>MAX(J91:J130)/D5/D7*1000</f>
        <v>5.8575051597051592E-2</v>
      </c>
      <c r="G21" t="s">
        <v>108</v>
      </c>
      <c r="J21">
        <f t="shared" si="0"/>
        <v>-2.4503613750000001E-4</v>
      </c>
      <c r="K21" s="5">
        <f t="shared" si="1"/>
        <v>-43.785773955773955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-9.0706499999999998E-4</v>
      </c>
      <c r="C22" s="5"/>
      <c r="J22">
        <f t="shared" si="0"/>
        <v>-2.7211949999999998E-4</v>
      </c>
      <c r="K22" s="5">
        <f t="shared" si="1"/>
        <v>-44.573218673218676</v>
      </c>
      <c r="M22" s="5">
        <v>0</v>
      </c>
      <c r="N22" s="5">
        <f>INDEX(K91:K130,MATCH(MAX(J91:J130),J91:J130,0),1)</f>
        <v>-19.525017199017196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-9.1752689999999998E-4</v>
      </c>
      <c r="C23" s="5"/>
      <c r="D23" s="1" t="s">
        <v>43</v>
      </c>
      <c r="E23" s="24">
        <f>E11*E14*E17/D5-E20</f>
        <v>0</v>
      </c>
      <c r="J23">
        <f t="shared" si="0"/>
        <v>-2.9819624249999998E-4</v>
      </c>
      <c r="K23" s="5">
        <f t="shared" si="1"/>
        <v>-45.08731695331695</v>
      </c>
      <c r="M23" s="5">
        <f>INDEX(A91:A130,MATCH(MAX(J91:J130),J91:J130,0),1)</f>
        <v>0.3</v>
      </c>
      <c r="N23" s="5">
        <f>INDEX(K91:K130,MATCH(MAX(J91:J130),J91:J130,0),1)</f>
        <v>-19.525017199017196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-9.3688319999999997E-4</v>
      </c>
      <c r="C24" s="5"/>
      <c r="E24" s="24">
        <f>E12*E15*E18/D5-E21</f>
        <v>0</v>
      </c>
      <c r="J24">
        <f t="shared" si="0"/>
        <v>-3.2790911999999999E-4</v>
      </c>
      <c r="K24" s="5">
        <f t="shared" si="1"/>
        <v>-46.038486486486484</v>
      </c>
      <c r="M24" s="5">
        <f>INDEX(A91:A130,MATCH(MAX(J91:J130),J91:J130,0),1)</f>
        <v>0.3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-9.4996209999999998E-4</v>
      </c>
      <c r="C25" s="26"/>
      <c r="J25">
        <f t="shared" si="0"/>
        <v>-3.5623578749999999E-4</v>
      </c>
      <c r="K25" s="5">
        <f t="shared" si="1"/>
        <v>-46.681184275184279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-9.6402680000000004E-4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-3.8561072000000004E-4</v>
      </c>
      <c r="K26" s="5">
        <f t="shared" si="1"/>
        <v>-47.372324324324325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-9.8402530000000002E-4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-4.182107525E-4</v>
      </c>
      <c r="K27" s="5">
        <f t="shared" si="1"/>
        <v>-48.355051597051599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-9.9281210000000007E-4</v>
      </c>
      <c r="C28" s="5"/>
      <c r="J28">
        <f t="shared" si="0"/>
        <v>-4.4676544500000002E-4</v>
      </c>
      <c r="K28" s="5">
        <f t="shared" si="1"/>
        <v>-48.786835380835385</v>
      </c>
    </row>
    <row r="29" spans="1:19" x14ac:dyDescent="0.2">
      <c r="A29" s="4">
        <v>-0.47499999999999998</v>
      </c>
      <c r="B29" s="4">
        <v>-1.006102E-3</v>
      </c>
      <c r="C29" s="5"/>
      <c r="J29">
        <f t="shared" si="0"/>
        <v>-4.7789844999999997E-4</v>
      </c>
      <c r="K29" s="5">
        <f t="shared" si="1"/>
        <v>-49.439901719901719</v>
      </c>
    </row>
    <row r="30" spans="1:19" x14ac:dyDescent="0.2">
      <c r="A30" s="4">
        <v>-0.5</v>
      </c>
      <c r="B30" s="4">
        <v>-1.019713E-3</v>
      </c>
      <c r="C30" s="5"/>
      <c r="J30">
        <f t="shared" si="0"/>
        <v>-5.098565E-4</v>
      </c>
      <c r="K30" s="5">
        <f t="shared" si="1"/>
        <v>-50.108746928746932</v>
      </c>
    </row>
    <row r="31" spans="1:19" x14ac:dyDescent="0.2">
      <c r="A31" s="4">
        <v>-0.5</v>
      </c>
      <c r="B31" s="4">
        <v>-1.024262E-3</v>
      </c>
      <c r="C31" s="5"/>
      <c r="J31">
        <f t="shared" si="0"/>
        <v>-5.1213099999999998E-4</v>
      </c>
      <c r="K31" s="5">
        <f t="shared" si="1"/>
        <v>-50.332285012285013</v>
      </c>
    </row>
    <row r="32" spans="1:19" x14ac:dyDescent="0.2">
      <c r="A32" s="4">
        <v>-0.47499999999999998</v>
      </c>
      <c r="B32" s="4">
        <v>-1.0104739999999999E-3</v>
      </c>
      <c r="C32" s="5"/>
      <c r="J32">
        <f t="shared" si="0"/>
        <v>-4.7997514999999994E-4</v>
      </c>
      <c r="K32" s="5">
        <f t="shared" si="1"/>
        <v>-49.654742014742006</v>
      </c>
    </row>
    <row r="33" spans="1:11" x14ac:dyDescent="0.2">
      <c r="A33" s="4">
        <v>-0.45</v>
      </c>
      <c r="B33" s="4">
        <v>-9.9437770000000009E-4</v>
      </c>
      <c r="C33" s="5"/>
      <c r="J33">
        <f t="shared" si="0"/>
        <v>-4.4746996500000003E-4</v>
      </c>
      <c r="K33" s="5">
        <f t="shared" si="1"/>
        <v>-48.863769041769046</v>
      </c>
    </row>
    <row r="34" spans="1:11" x14ac:dyDescent="0.2">
      <c r="A34" s="4">
        <v>-0.42499999999999999</v>
      </c>
      <c r="B34" s="4">
        <v>-9.7652250000000002E-4</v>
      </c>
      <c r="C34" s="5"/>
      <c r="J34">
        <f t="shared" si="0"/>
        <v>-4.1502206249999999E-4</v>
      </c>
      <c r="K34" s="5">
        <f t="shared" si="1"/>
        <v>-47.986363636363642</v>
      </c>
    </row>
    <row r="35" spans="1:11" x14ac:dyDescent="0.2">
      <c r="A35" s="4">
        <v>-0.4</v>
      </c>
      <c r="B35" s="4">
        <v>-9.6814830000000005E-4</v>
      </c>
      <c r="C35" s="5"/>
      <c r="J35">
        <f t="shared" si="0"/>
        <v>-3.8725932000000006E-4</v>
      </c>
      <c r="K35" s="5">
        <f t="shared" si="1"/>
        <v>-47.574855036855041</v>
      </c>
    </row>
    <row r="36" spans="1:11" x14ac:dyDescent="0.2">
      <c r="A36" s="4">
        <v>-0.375</v>
      </c>
      <c r="B36" s="4">
        <v>-9.568062E-4</v>
      </c>
      <c r="C36" s="5"/>
      <c r="J36">
        <f t="shared" si="0"/>
        <v>-3.5880232499999997E-4</v>
      </c>
      <c r="K36" s="5">
        <f t="shared" si="1"/>
        <v>-47.017503685503691</v>
      </c>
    </row>
    <row r="37" spans="1:11" x14ac:dyDescent="0.2">
      <c r="A37" s="4">
        <v>-0.35</v>
      </c>
      <c r="B37" s="4">
        <v>-9.4318020000000002E-4</v>
      </c>
      <c r="C37" s="5"/>
      <c r="J37">
        <f t="shared" si="0"/>
        <v>-3.3011306999999998E-4</v>
      </c>
      <c r="K37" s="5">
        <f t="shared" si="1"/>
        <v>-46.347921375921374</v>
      </c>
    </row>
    <row r="38" spans="1:11" x14ac:dyDescent="0.2">
      <c r="A38" s="4">
        <v>-0.32500000000000001</v>
      </c>
      <c r="B38" s="4">
        <v>-9.2219120000000001E-4</v>
      </c>
      <c r="C38" s="5"/>
      <c r="J38">
        <f t="shared" si="0"/>
        <v>-2.9971214000000003E-4</v>
      </c>
      <c r="K38" s="5">
        <f t="shared" si="1"/>
        <v>-45.316520884520884</v>
      </c>
    </row>
    <row r="39" spans="1:11" x14ac:dyDescent="0.2">
      <c r="A39" s="4">
        <v>-0.3</v>
      </c>
      <c r="B39" s="4">
        <v>-9.0536730000000001E-4</v>
      </c>
      <c r="C39" s="5"/>
      <c r="J39">
        <f t="shared" si="0"/>
        <v>-2.7161018999999998E-4</v>
      </c>
      <c r="K39" s="5">
        <f t="shared" si="1"/>
        <v>-44.489793611793608</v>
      </c>
    </row>
    <row r="40" spans="1:11" x14ac:dyDescent="0.2">
      <c r="A40" s="4">
        <v>-0.27500000000000002</v>
      </c>
      <c r="B40" s="4">
        <v>-8.9009729999999995E-4</v>
      </c>
      <c r="C40" s="5"/>
      <c r="J40">
        <f t="shared" si="0"/>
        <v>-2.447767575E-4</v>
      </c>
      <c r="K40" s="5">
        <f t="shared" si="1"/>
        <v>-43.739425061425059</v>
      </c>
    </row>
    <row r="41" spans="1:11" x14ac:dyDescent="0.2">
      <c r="A41" s="4">
        <v>-0.25</v>
      </c>
      <c r="B41" s="4">
        <v>-8.750734E-4</v>
      </c>
      <c r="C41" s="5"/>
      <c r="J41">
        <f t="shared" si="0"/>
        <v>-2.1876835E-4</v>
      </c>
      <c r="K41" s="5">
        <f t="shared" si="1"/>
        <v>-43.001149877149878</v>
      </c>
    </row>
    <row r="42" spans="1:11" x14ac:dyDescent="0.2">
      <c r="A42" s="4">
        <v>-0.22500000000000001</v>
      </c>
      <c r="B42" s="4">
        <v>-8.5692180000000002E-4</v>
      </c>
      <c r="C42" s="5"/>
      <c r="J42">
        <f t="shared" si="0"/>
        <v>-1.9280740500000001E-4</v>
      </c>
      <c r="K42" s="5">
        <f t="shared" si="1"/>
        <v>-42.109179361179365</v>
      </c>
    </row>
    <row r="43" spans="1:11" x14ac:dyDescent="0.2">
      <c r="A43" s="4">
        <v>-0.2</v>
      </c>
      <c r="B43" s="4">
        <v>-8.3822080000000004E-4</v>
      </c>
      <c r="C43" s="5"/>
      <c r="J43">
        <f t="shared" si="0"/>
        <v>-1.6764416000000001E-4</v>
      </c>
      <c r="K43" s="5">
        <f t="shared" si="1"/>
        <v>-41.190211302211303</v>
      </c>
    </row>
    <row r="44" spans="1:11" x14ac:dyDescent="0.2">
      <c r="A44" s="4">
        <v>-0.17499999999999999</v>
      </c>
      <c r="B44" s="4">
        <v>-8.2156069999999996E-4</v>
      </c>
      <c r="C44" s="5"/>
      <c r="J44">
        <f t="shared" si="0"/>
        <v>-1.4377312249999998E-4</v>
      </c>
      <c r="K44" s="5">
        <f t="shared" si="1"/>
        <v>-40.371533169533166</v>
      </c>
    </row>
    <row r="45" spans="1:11" x14ac:dyDescent="0.2">
      <c r="A45" s="4">
        <v>-0.15</v>
      </c>
      <c r="B45" s="4">
        <v>-8.0651819999999995E-4</v>
      </c>
      <c r="C45" s="5"/>
      <c r="J45">
        <f t="shared" si="0"/>
        <v>-1.2097772999999999E-4</v>
      </c>
      <c r="K45" s="5">
        <f t="shared" si="1"/>
        <v>-39.632343980343975</v>
      </c>
    </row>
    <row r="46" spans="1:11" x14ac:dyDescent="0.2">
      <c r="A46" s="4">
        <v>-0.125</v>
      </c>
      <c r="B46" s="4">
        <v>-7.9097650000000005E-4</v>
      </c>
      <c r="C46" s="5"/>
      <c r="J46">
        <f t="shared" si="0"/>
        <v>-9.8872062500000006E-5</v>
      </c>
      <c r="K46" s="5">
        <f t="shared" si="1"/>
        <v>-38.86862407862408</v>
      </c>
    </row>
    <row r="47" spans="1:11" x14ac:dyDescent="0.2">
      <c r="A47" s="4">
        <v>-0.1</v>
      </c>
      <c r="B47" s="4">
        <v>-7.693833E-4</v>
      </c>
      <c r="C47" s="5"/>
      <c r="J47">
        <f t="shared" si="0"/>
        <v>-7.693833000000001E-5</v>
      </c>
      <c r="K47" s="5">
        <f t="shared" si="1"/>
        <v>-37.807533169533166</v>
      </c>
    </row>
    <row r="48" spans="1:11" x14ac:dyDescent="0.2">
      <c r="A48" s="4">
        <v>-7.4999999999999997E-2</v>
      </c>
      <c r="B48" s="4">
        <v>-7.4778900000000001E-4</v>
      </c>
      <c r="C48" s="5"/>
      <c r="J48">
        <f t="shared" si="0"/>
        <v>-5.6084174999999999E-5</v>
      </c>
      <c r="K48" s="5">
        <f t="shared" si="1"/>
        <v>-36.746388206388211</v>
      </c>
    </row>
    <row r="49" spans="1:11" x14ac:dyDescent="0.2">
      <c r="A49" s="4">
        <v>-0.05</v>
      </c>
      <c r="B49" s="4">
        <v>-7.2739579999999999E-4</v>
      </c>
      <c r="C49" s="5"/>
      <c r="J49">
        <f t="shared" si="0"/>
        <v>-3.6369789999999998E-5</v>
      </c>
      <c r="K49" s="5">
        <f t="shared" si="1"/>
        <v>-35.744265356265359</v>
      </c>
    </row>
    <row r="50" spans="1:11" x14ac:dyDescent="0.2">
      <c r="A50" s="4">
        <v>-2.5000000000000001E-2</v>
      </c>
      <c r="B50" s="4">
        <v>-7.0857150000000002E-4</v>
      </c>
      <c r="C50" s="5"/>
      <c r="J50">
        <f t="shared" si="0"/>
        <v>-1.77142875E-5</v>
      </c>
      <c r="K50" s="5">
        <f t="shared" si="1"/>
        <v>-34.819238329238331</v>
      </c>
    </row>
    <row r="51" spans="1:11" x14ac:dyDescent="0.2">
      <c r="A51" s="4">
        <v>0</v>
      </c>
      <c r="B51" s="4">
        <v>-6.9068730000000004E-4</v>
      </c>
      <c r="C51" s="5"/>
      <c r="J51">
        <f t="shared" si="0"/>
        <v>0</v>
      </c>
      <c r="K51" s="5">
        <f t="shared" si="1"/>
        <v>-33.940407862407859</v>
      </c>
    </row>
    <row r="52" spans="1:11" x14ac:dyDescent="0.2">
      <c r="A52" s="4">
        <v>2.5000000000000001E-2</v>
      </c>
      <c r="B52" s="4">
        <v>-6.6446650000000001E-4</v>
      </c>
      <c r="C52" s="5"/>
      <c r="J52">
        <f t="shared" si="0"/>
        <v>1.66116625E-5</v>
      </c>
      <c r="K52" s="5">
        <f t="shared" si="1"/>
        <v>-32.651916461916457</v>
      </c>
    </row>
    <row r="53" spans="1:11" x14ac:dyDescent="0.2">
      <c r="A53" s="4">
        <v>0.05</v>
      </c>
      <c r="B53" s="4">
        <v>-6.3980920000000004E-4</v>
      </c>
      <c r="C53" s="5"/>
      <c r="J53">
        <f t="shared" si="0"/>
        <v>3.1990460000000002E-5</v>
      </c>
      <c r="K53" s="5">
        <f t="shared" si="1"/>
        <v>-31.44025552825553</v>
      </c>
    </row>
    <row r="54" spans="1:11" x14ac:dyDescent="0.2">
      <c r="A54" s="4">
        <v>7.4999999999999997E-2</v>
      </c>
      <c r="B54" s="4">
        <v>-6.2112609999999998E-4</v>
      </c>
      <c r="C54" s="5"/>
      <c r="J54">
        <f t="shared" si="0"/>
        <v>4.6584457499999995E-5</v>
      </c>
      <c r="K54" s="5">
        <f t="shared" si="1"/>
        <v>-30.522167076167076</v>
      </c>
    </row>
    <row r="55" spans="1:11" x14ac:dyDescent="0.2">
      <c r="A55" s="4">
        <v>0.1</v>
      </c>
      <c r="B55" s="4">
        <v>-5.9865760000000004E-4</v>
      </c>
      <c r="C55" s="5"/>
      <c r="J55">
        <f t="shared" si="0"/>
        <v>5.9865760000000009E-5</v>
      </c>
      <c r="K55" s="5">
        <f t="shared" si="1"/>
        <v>-29.418063882063883</v>
      </c>
    </row>
    <row r="56" spans="1:11" x14ac:dyDescent="0.2">
      <c r="A56" s="4">
        <v>0.125</v>
      </c>
      <c r="B56" s="4">
        <v>-5.7529659999999998E-4</v>
      </c>
      <c r="C56" s="5"/>
      <c r="J56">
        <f t="shared" si="0"/>
        <v>7.1912074999999997E-5</v>
      </c>
      <c r="K56" s="5">
        <f t="shared" si="1"/>
        <v>-28.270103194103189</v>
      </c>
    </row>
    <row r="57" spans="1:11" x14ac:dyDescent="0.2">
      <c r="A57" s="4">
        <v>0.15</v>
      </c>
      <c r="B57" s="4">
        <v>-5.4831910000000005E-4</v>
      </c>
      <c r="C57" s="5"/>
      <c r="J57">
        <f t="shared" si="0"/>
        <v>8.2247865E-5</v>
      </c>
      <c r="K57" s="5">
        <f t="shared" si="1"/>
        <v>-26.944427518427521</v>
      </c>
    </row>
    <row r="58" spans="1:11" x14ac:dyDescent="0.2">
      <c r="A58" s="4">
        <v>0.17499999999999999</v>
      </c>
      <c r="B58" s="4">
        <v>-5.2321609999999999E-4</v>
      </c>
      <c r="C58" s="5"/>
      <c r="J58">
        <f t="shared" si="0"/>
        <v>9.1562817499999988E-5</v>
      </c>
      <c r="K58" s="5">
        <f t="shared" si="1"/>
        <v>-25.710864864864863</v>
      </c>
    </row>
    <row r="59" spans="1:11" x14ac:dyDescent="0.2">
      <c r="A59" s="4">
        <v>0.2</v>
      </c>
      <c r="B59" s="4">
        <v>-4.9743759999999998E-4</v>
      </c>
      <c r="C59" s="5"/>
      <c r="J59">
        <f t="shared" si="0"/>
        <v>9.9487520000000001E-5</v>
      </c>
      <c r="K59" s="5">
        <f t="shared" si="1"/>
        <v>-24.444108108108107</v>
      </c>
    </row>
    <row r="60" spans="1:11" x14ac:dyDescent="0.2">
      <c r="A60" s="4">
        <v>0.22500000000000001</v>
      </c>
      <c r="B60" s="4">
        <v>-4.7117459999999997E-4</v>
      </c>
      <c r="C60" s="5"/>
      <c r="J60">
        <f t="shared" si="0"/>
        <v>1.0601428499999999E-4</v>
      </c>
      <c r="K60" s="5">
        <f t="shared" si="1"/>
        <v>-23.153542997542999</v>
      </c>
    </row>
    <row r="61" spans="1:11" x14ac:dyDescent="0.2">
      <c r="A61" s="4">
        <v>0.25</v>
      </c>
      <c r="B61" s="4">
        <v>-4.4219609999999999E-4</v>
      </c>
      <c r="C61" s="5"/>
      <c r="J61">
        <f t="shared" si="0"/>
        <v>1.10549025E-4</v>
      </c>
      <c r="K61" s="5">
        <f t="shared" si="1"/>
        <v>-21.729538083538081</v>
      </c>
    </row>
    <row r="62" spans="1:11" x14ac:dyDescent="0.2">
      <c r="A62" s="4">
        <v>0.27500000000000002</v>
      </c>
      <c r="B62" s="4">
        <v>-4.1413289999999998E-4</v>
      </c>
      <c r="C62" s="5"/>
      <c r="J62">
        <f t="shared" si="0"/>
        <v>1.1388654750000001E-4</v>
      </c>
      <c r="K62" s="5">
        <f t="shared" si="1"/>
        <v>-20.350511056511056</v>
      </c>
    </row>
    <row r="63" spans="1:11" x14ac:dyDescent="0.2">
      <c r="A63" s="4">
        <v>0.3</v>
      </c>
      <c r="B63" s="4">
        <v>-3.8436660000000001E-4</v>
      </c>
      <c r="C63" s="5"/>
      <c r="J63">
        <f t="shared" si="0"/>
        <v>1.1530998E-4</v>
      </c>
      <c r="K63" s="5">
        <f t="shared" si="1"/>
        <v>-18.887793611793612</v>
      </c>
    </row>
    <row r="64" spans="1:11" x14ac:dyDescent="0.2">
      <c r="A64" s="4">
        <v>0.32500000000000001</v>
      </c>
      <c r="B64" s="4">
        <v>-3.5110700000000002E-4</v>
      </c>
      <c r="C64" s="5"/>
      <c r="J64">
        <f t="shared" si="0"/>
        <v>1.1410977500000001E-4</v>
      </c>
      <c r="K64" s="5">
        <f t="shared" si="1"/>
        <v>-17.253415233415232</v>
      </c>
    </row>
    <row r="65" spans="1:11" x14ac:dyDescent="0.2">
      <c r="A65" s="4">
        <v>0.35</v>
      </c>
      <c r="B65" s="4">
        <v>-3.184366E-4</v>
      </c>
      <c r="C65" s="5"/>
      <c r="J65">
        <f t="shared" si="0"/>
        <v>1.1145280999999999E-4</v>
      </c>
      <c r="K65" s="5">
        <f t="shared" si="1"/>
        <v>-15.647990171990173</v>
      </c>
    </row>
    <row r="66" spans="1:11" x14ac:dyDescent="0.2">
      <c r="A66" s="4">
        <v>0.375</v>
      </c>
      <c r="B66" s="4">
        <v>-2.8459250000000002E-4</v>
      </c>
      <c r="C66" s="5"/>
      <c r="J66">
        <f t="shared" si="0"/>
        <v>1.0672218750000001E-4</v>
      </c>
      <c r="K66" s="5">
        <f t="shared" si="1"/>
        <v>-13.984889434889435</v>
      </c>
    </row>
    <row r="67" spans="1:11" x14ac:dyDescent="0.2">
      <c r="A67" s="4">
        <v>0.4</v>
      </c>
      <c r="B67" s="4">
        <v>-2.4819289999999998E-4</v>
      </c>
      <c r="C67" s="5"/>
      <c r="J67">
        <f t="shared" si="0"/>
        <v>9.9277160000000003E-5</v>
      </c>
      <c r="K67" s="5">
        <f t="shared" si="1"/>
        <v>-12.196211302211301</v>
      </c>
    </row>
    <row r="68" spans="1:11" x14ac:dyDescent="0.2">
      <c r="A68" s="4">
        <v>0.42499999999999999</v>
      </c>
      <c r="B68" s="4">
        <v>-2.105249E-4</v>
      </c>
      <c r="C68" s="5"/>
      <c r="J68">
        <f t="shared" si="0"/>
        <v>8.9473082499999998E-5</v>
      </c>
      <c r="K68" s="5">
        <f t="shared" si="1"/>
        <v>-10.345203931203931</v>
      </c>
    </row>
    <row r="69" spans="1:11" x14ac:dyDescent="0.2">
      <c r="A69" s="4">
        <v>0.45</v>
      </c>
      <c r="B69" s="4">
        <v>-1.6901150000000001E-4</v>
      </c>
      <c r="C69" s="5"/>
      <c r="J69">
        <f t="shared" si="0"/>
        <v>7.6055175000000008E-5</v>
      </c>
      <c r="K69" s="5">
        <f t="shared" si="1"/>
        <v>-8.3052334152334151</v>
      </c>
    </row>
    <row r="70" spans="1:11" x14ac:dyDescent="0.2">
      <c r="A70" s="4">
        <v>0.47499999999999998</v>
      </c>
      <c r="B70" s="4">
        <v>-1.2655659999999999E-4</v>
      </c>
      <c r="C70" s="5"/>
      <c r="J70">
        <f t="shared" si="0"/>
        <v>6.0114384999999994E-5</v>
      </c>
      <c r="K70" s="5">
        <f t="shared" si="1"/>
        <v>-6.2189975429975428</v>
      </c>
    </row>
    <row r="71" spans="1:11" x14ac:dyDescent="0.2">
      <c r="A71" s="4">
        <v>0.5</v>
      </c>
      <c r="B71" s="4">
        <v>-8.2931920000000006E-5</v>
      </c>
      <c r="C71" s="5"/>
      <c r="J71">
        <f t="shared" si="0"/>
        <v>4.1465960000000003E-5</v>
      </c>
      <c r="K71" s="5">
        <f t="shared" si="1"/>
        <v>-4.0752786240786243</v>
      </c>
    </row>
    <row r="72" spans="1:11" x14ac:dyDescent="0.2">
      <c r="A72" s="4">
        <v>0.52500000000000002</v>
      </c>
      <c r="B72" s="4">
        <v>-3.5689460000000002E-5</v>
      </c>
      <c r="C72" s="5"/>
      <c r="J72">
        <f t="shared" si="0"/>
        <v>1.8736966500000002E-5</v>
      </c>
      <c r="K72" s="5">
        <f t="shared" si="1"/>
        <v>-1.7537818181818181</v>
      </c>
    </row>
    <row r="73" spans="1:11" x14ac:dyDescent="0.2">
      <c r="A73" s="4">
        <v>0.55000000000000004</v>
      </c>
      <c r="B73" s="4">
        <v>1.282132E-5</v>
      </c>
      <c r="C73" s="5"/>
      <c r="J73">
        <f t="shared" si="0"/>
        <v>-7.0517260000000009E-6</v>
      </c>
      <c r="K73" s="5">
        <f t="shared" si="1"/>
        <v>0.63004029484029489</v>
      </c>
    </row>
    <row r="74" spans="1:11" x14ac:dyDescent="0.2">
      <c r="A74" s="4">
        <v>0.57499999999999996</v>
      </c>
      <c r="B74" s="4">
        <v>6.3519090000000006E-5</v>
      </c>
      <c r="C74" s="5"/>
      <c r="J74">
        <f t="shared" ref="J74:J137" si="2">-(B74*A74)</f>
        <v>-3.6523476750000002E-5</v>
      </c>
      <c r="K74" s="5">
        <f t="shared" ref="K74:K137" si="3">B74*1000/$D$7</f>
        <v>3.121331203931204</v>
      </c>
    </row>
    <row r="75" spans="1:11" x14ac:dyDescent="0.2">
      <c r="A75" s="4">
        <v>0.6</v>
      </c>
      <c r="B75" s="4">
        <v>1.15927E-4</v>
      </c>
      <c r="C75" s="5"/>
      <c r="J75">
        <f t="shared" si="2"/>
        <v>-6.9556199999999997E-5</v>
      </c>
      <c r="K75" s="5">
        <f t="shared" si="3"/>
        <v>5.6966584766584765</v>
      </c>
    </row>
    <row r="76" spans="1:11" x14ac:dyDescent="0.2">
      <c r="A76" s="4">
        <v>0.625</v>
      </c>
      <c r="B76" s="4">
        <v>1.693958E-4</v>
      </c>
      <c r="C76" s="5"/>
      <c r="J76">
        <f t="shared" si="2"/>
        <v>-1.05872375E-4</v>
      </c>
      <c r="K76" s="5">
        <f t="shared" si="3"/>
        <v>8.3241179361179363</v>
      </c>
    </row>
    <row r="77" spans="1:11" x14ac:dyDescent="0.2">
      <c r="A77" s="4">
        <v>0.65</v>
      </c>
      <c r="B77" s="4">
        <v>2.242937E-4</v>
      </c>
      <c r="C77" s="5"/>
      <c r="J77">
        <f t="shared" si="2"/>
        <v>-1.4579090500000001E-4</v>
      </c>
      <c r="K77" s="5">
        <f t="shared" si="3"/>
        <v>11.021803439803438</v>
      </c>
    </row>
    <row r="78" spans="1:11" x14ac:dyDescent="0.2">
      <c r="A78" s="4">
        <v>0.67500000000000004</v>
      </c>
      <c r="B78" s="4">
        <v>2.8032799999999999E-4</v>
      </c>
      <c r="C78" s="5"/>
      <c r="J78">
        <f t="shared" si="2"/>
        <v>-1.892214E-4</v>
      </c>
      <c r="K78" s="5">
        <f t="shared" si="3"/>
        <v>13.775331695331694</v>
      </c>
    </row>
    <row r="79" spans="1:11" x14ac:dyDescent="0.2">
      <c r="A79" s="4">
        <v>0.7</v>
      </c>
      <c r="B79" s="4">
        <v>3.3714569999999998E-4</v>
      </c>
      <c r="C79" s="5"/>
      <c r="J79">
        <f t="shared" si="2"/>
        <v>-2.3600198999999998E-4</v>
      </c>
      <c r="K79" s="5">
        <f t="shared" si="3"/>
        <v>16.567356265356263</v>
      </c>
    </row>
    <row r="80" spans="1:11" x14ac:dyDescent="0.2">
      <c r="A80" s="4">
        <v>0.72499999999999998</v>
      </c>
      <c r="B80" s="4">
        <v>3.9522309999999997E-4</v>
      </c>
      <c r="C80" s="5"/>
      <c r="J80">
        <f t="shared" si="2"/>
        <v>-2.8653674749999999E-4</v>
      </c>
      <c r="K80" s="5">
        <f t="shared" si="3"/>
        <v>19.421282555282556</v>
      </c>
    </row>
    <row r="81" spans="1:11" x14ac:dyDescent="0.2">
      <c r="A81" s="4">
        <v>0.75</v>
      </c>
      <c r="B81" s="4">
        <v>4.5359090000000001E-4</v>
      </c>
      <c r="C81" s="5"/>
      <c r="J81">
        <f t="shared" si="2"/>
        <v>-3.4019317499999998E-4</v>
      </c>
      <c r="K81" s="5">
        <f t="shared" si="3"/>
        <v>22.289479115479118</v>
      </c>
    </row>
    <row r="82" spans="1:11" x14ac:dyDescent="0.2">
      <c r="A82" s="4">
        <v>0.77500000000000002</v>
      </c>
      <c r="B82" s="4">
        <v>5.1396959999999996E-4</v>
      </c>
      <c r="C82" s="5"/>
      <c r="J82">
        <f t="shared" si="2"/>
        <v>-3.9832643999999998E-4</v>
      </c>
      <c r="K82" s="5">
        <f t="shared" si="3"/>
        <v>25.256491400491395</v>
      </c>
    </row>
    <row r="83" spans="1:11" x14ac:dyDescent="0.2">
      <c r="A83" s="4">
        <v>0.8</v>
      </c>
      <c r="B83" s="4">
        <v>5.7456770000000002E-4</v>
      </c>
      <c r="C83" s="5"/>
      <c r="J83">
        <f t="shared" si="2"/>
        <v>-4.5965416000000005E-4</v>
      </c>
      <c r="K83" s="5">
        <f t="shared" si="3"/>
        <v>28.234285012285014</v>
      </c>
    </row>
    <row r="84" spans="1:11" x14ac:dyDescent="0.2">
      <c r="A84" s="4">
        <v>0.82499999999999996</v>
      </c>
      <c r="B84" s="4">
        <v>6.3604579999999996E-4</v>
      </c>
      <c r="C84" s="5"/>
      <c r="J84">
        <f t="shared" si="2"/>
        <v>-5.2473778499999995E-4</v>
      </c>
      <c r="K84" s="5">
        <f t="shared" si="3"/>
        <v>31.255321867321868</v>
      </c>
    </row>
    <row r="85" spans="1:11" x14ac:dyDescent="0.2">
      <c r="A85" s="4">
        <v>0.85</v>
      </c>
      <c r="B85" s="4">
        <v>6.990198E-4</v>
      </c>
      <c r="C85" s="5"/>
      <c r="J85">
        <f t="shared" si="2"/>
        <v>-5.9416682999999997E-4</v>
      </c>
      <c r="K85" s="5">
        <f t="shared" si="3"/>
        <v>34.349867321867322</v>
      </c>
    </row>
    <row r="86" spans="1:11" x14ac:dyDescent="0.2">
      <c r="A86" s="4">
        <v>0.875</v>
      </c>
      <c r="B86" s="4">
        <v>7.6380480000000004E-4</v>
      </c>
      <c r="C86" s="5"/>
      <c r="J86">
        <f t="shared" si="2"/>
        <v>-6.6832920000000002E-4</v>
      </c>
      <c r="K86" s="5">
        <f t="shared" si="3"/>
        <v>37.533405405405411</v>
      </c>
    </row>
    <row r="87" spans="1:11" x14ac:dyDescent="0.2">
      <c r="A87" s="4">
        <v>0.9</v>
      </c>
      <c r="B87" s="4">
        <v>8.2918130000000001E-4</v>
      </c>
      <c r="C87" s="5"/>
      <c r="J87">
        <f t="shared" si="2"/>
        <v>-7.4626317000000002E-4</v>
      </c>
      <c r="K87" s="5">
        <f t="shared" si="3"/>
        <v>40.746009828009825</v>
      </c>
    </row>
    <row r="88" spans="1:11" x14ac:dyDescent="0.2">
      <c r="A88" s="4">
        <v>0.92500000000000004</v>
      </c>
      <c r="B88" s="4">
        <v>8.954923E-4</v>
      </c>
      <c r="C88" s="5"/>
      <c r="J88">
        <f t="shared" si="2"/>
        <v>-8.2833037750000007E-4</v>
      </c>
      <c r="K88" s="5">
        <f t="shared" si="3"/>
        <v>44.004535626535628</v>
      </c>
    </row>
    <row r="89" spans="1:11" x14ac:dyDescent="0.2">
      <c r="A89" s="4">
        <v>0.95</v>
      </c>
      <c r="B89" s="4">
        <v>9.6207390000000001E-4</v>
      </c>
      <c r="C89" s="5"/>
      <c r="J89">
        <f t="shared" si="2"/>
        <v>-9.13970205E-4</v>
      </c>
      <c r="K89" s="5">
        <f t="shared" si="3"/>
        <v>47.276358722358722</v>
      </c>
    </row>
    <row r="90" spans="1:11" x14ac:dyDescent="0.2">
      <c r="A90" s="4">
        <v>0.97499999999999998</v>
      </c>
      <c r="B90" s="4">
        <v>1.0331400000000001E-3</v>
      </c>
      <c r="C90" s="5"/>
      <c r="J90">
        <f t="shared" si="2"/>
        <v>-1.0073115000000001E-3</v>
      </c>
      <c r="K90" s="5">
        <f t="shared" si="3"/>
        <v>50.768550368550379</v>
      </c>
    </row>
    <row r="91" spans="1:11" x14ac:dyDescent="0.2">
      <c r="A91" s="4">
        <v>1</v>
      </c>
      <c r="B91" s="4">
        <v>1.1070170000000001E-3</v>
      </c>
      <c r="C91" s="5"/>
      <c r="J91">
        <f t="shared" si="2"/>
        <v>-1.1070170000000001E-3</v>
      </c>
      <c r="K91" s="5">
        <f t="shared" si="3"/>
        <v>54.398869778869788</v>
      </c>
    </row>
    <row r="92" spans="1:11" x14ac:dyDescent="0.2">
      <c r="A92" s="4">
        <v>1</v>
      </c>
      <c r="B92" s="4">
        <v>1.1094329999999999E-3</v>
      </c>
      <c r="C92" s="5"/>
      <c r="J92">
        <f t="shared" si="2"/>
        <v>-1.1094329999999999E-3</v>
      </c>
      <c r="K92" s="5">
        <f t="shared" si="3"/>
        <v>54.517592137592132</v>
      </c>
    </row>
    <row r="93" spans="1:11" x14ac:dyDescent="0.2">
      <c r="A93" s="4">
        <v>0.97499999999999998</v>
      </c>
      <c r="B93" s="4">
        <v>1.043052E-3</v>
      </c>
      <c r="C93" s="5"/>
      <c r="J93">
        <f t="shared" si="2"/>
        <v>-1.0169757000000001E-3</v>
      </c>
      <c r="K93" s="5">
        <f t="shared" si="3"/>
        <v>51.25562653562654</v>
      </c>
    </row>
    <row r="94" spans="1:11" x14ac:dyDescent="0.2">
      <c r="A94" s="4">
        <v>0.95</v>
      </c>
      <c r="B94" s="4">
        <v>9.7759949999999996E-4</v>
      </c>
      <c r="C94" s="5"/>
      <c r="J94">
        <f t="shared" si="2"/>
        <v>-9.287195249999999E-4</v>
      </c>
      <c r="K94" s="5">
        <f t="shared" si="3"/>
        <v>48.039287469287466</v>
      </c>
    </row>
    <row r="95" spans="1:11" x14ac:dyDescent="0.2">
      <c r="A95" s="4">
        <v>0.92500000000000004</v>
      </c>
      <c r="B95" s="4">
        <v>9.1299440000000001E-4</v>
      </c>
      <c r="C95" s="5"/>
      <c r="J95">
        <f t="shared" si="2"/>
        <v>-8.4451982000000004E-4</v>
      </c>
      <c r="K95" s="5">
        <f t="shared" si="3"/>
        <v>44.864589680589681</v>
      </c>
    </row>
    <row r="96" spans="1:11" x14ac:dyDescent="0.2">
      <c r="A96" s="4">
        <v>0.9</v>
      </c>
      <c r="B96" s="4">
        <v>8.4758390000000004E-4</v>
      </c>
      <c r="C96" s="5"/>
      <c r="J96">
        <f t="shared" si="2"/>
        <v>-7.6282551000000009E-4</v>
      </c>
      <c r="K96" s="5">
        <f t="shared" si="3"/>
        <v>41.6503144963145</v>
      </c>
    </row>
    <row r="97" spans="1:11" x14ac:dyDescent="0.2">
      <c r="A97" s="4">
        <v>0.875</v>
      </c>
      <c r="B97" s="4">
        <v>7.8286299999999996E-4</v>
      </c>
      <c r="C97" s="5"/>
      <c r="J97">
        <f t="shared" si="2"/>
        <v>-6.8500512499999997E-4</v>
      </c>
      <c r="K97" s="5">
        <f t="shared" si="3"/>
        <v>38.469926289926292</v>
      </c>
    </row>
    <row r="98" spans="1:11" x14ac:dyDescent="0.2">
      <c r="A98" s="4">
        <v>0.85</v>
      </c>
      <c r="B98" s="4">
        <v>7.1826959999999999E-4</v>
      </c>
      <c r="C98" s="5"/>
      <c r="J98">
        <f t="shared" si="2"/>
        <v>-6.1052915999999997E-4</v>
      </c>
      <c r="K98" s="5">
        <f t="shared" si="3"/>
        <v>35.295803439803436</v>
      </c>
    </row>
    <row r="99" spans="1:11" x14ac:dyDescent="0.2">
      <c r="A99" s="4">
        <v>0.82499999999999996</v>
      </c>
      <c r="B99" s="4">
        <v>6.5492209999999998E-4</v>
      </c>
      <c r="C99" s="5"/>
      <c r="J99">
        <f t="shared" si="2"/>
        <v>-5.4031073250000001E-4</v>
      </c>
      <c r="K99" s="5">
        <f t="shared" si="3"/>
        <v>32.182904176904174</v>
      </c>
    </row>
    <row r="100" spans="1:11" x14ac:dyDescent="0.2">
      <c r="A100" s="4">
        <v>0.8</v>
      </c>
      <c r="B100" s="4">
        <v>5.9214019999999997E-4</v>
      </c>
      <c r="C100" s="5"/>
      <c r="J100">
        <f t="shared" si="2"/>
        <v>-4.7371216E-4</v>
      </c>
      <c r="K100" s="5">
        <f t="shared" si="3"/>
        <v>29.097798525798527</v>
      </c>
    </row>
    <row r="101" spans="1:11" x14ac:dyDescent="0.2">
      <c r="A101" s="4">
        <v>0.77500000000000002</v>
      </c>
      <c r="B101" s="4">
        <v>5.2916689999999995E-4</v>
      </c>
      <c r="C101" s="5"/>
      <c r="J101">
        <f t="shared" si="2"/>
        <v>-4.1010434749999997E-4</v>
      </c>
      <c r="K101" s="5">
        <f t="shared" si="3"/>
        <v>26.003287469287468</v>
      </c>
    </row>
    <row r="102" spans="1:11" x14ac:dyDescent="0.2">
      <c r="A102" s="4">
        <v>0.75</v>
      </c>
      <c r="B102" s="4">
        <v>4.677557E-4</v>
      </c>
      <c r="C102" s="5"/>
      <c r="J102">
        <f t="shared" si="2"/>
        <v>-3.5081677499999999E-4</v>
      </c>
      <c r="K102" s="5">
        <f t="shared" si="3"/>
        <v>22.985538083538085</v>
      </c>
    </row>
    <row r="103" spans="1:11" x14ac:dyDescent="0.2">
      <c r="A103" s="4">
        <v>0.72499999999999998</v>
      </c>
      <c r="B103" s="4">
        <v>4.062615E-4</v>
      </c>
      <c r="C103" s="5"/>
      <c r="J103">
        <f t="shared" si="2"/>
        <v>-2.945395875E-4</v>
      </c>
      <c r="K103" s="5">
        <f t="shared" si="3"/>
        <v>19.963710073710075</v>
      </c>
    </row>
    <row r="104" spans="1:11" x14ac:dyDescent="0.2">
      <c r="A104" s="4">
        <v>0.7</v>
      </c>
      <c r="B104" s="4">
        <v>3.4582230000000002E-4</v>
      </c>
      <c r="C104" s="5"/>
      <c r="J104">
        <f t="shared" si="2"/>
        <v>-2.4207560999999999E-4</v>
      </c>
      <c r="K104" s="5">
        <f t="shared" si="3"/>
        <v>16.993724815724818</v>
      </c>
    </row>
    <row r="105" spans="1:11" x14ac:dyDescent="0.2">
      <c r="A105" s="4">
        <v>0.67500000000000004</v>
      </c>
      <c r="B105" s="4">
        <v>2.8610719999999998E-4</v>
      </c>
      <c r="C105" s="5"/>
      <c r="J105">
        <f t="shared" si="2"/>
        <v>-1.9312236E-4</v>
      </c>
      <c r="K105" s="5">
        <f t="shared" si="3"/>
        <v>14.059321867321865</v>
      </c>
    </row>
    <row r="106" spans="1:11" x14ac:dyDescent="0.2">
      <c r="A106" s="4">
        <v>0.65</v>
      </c>
      <c r="B106" s="4">
        <v>2.273926E-4</v>
      </c>
      <c r="C106" s="5"/>
      <c r="J106">
        <f t="shared" si="2"/>
        <v>-1.4780519000000001E-4</v>
      </c>
      <c r="K106" s="5">
        <f t="shared" si="3"/>
        <v>11.174083538083538</v>
      </c>
    </row>
    <row r="107" spans="1:11" x14ac:dyDescent="0.2">
      <c r="A107" s="4">
        <v>0.625</v>
      </c>
      <c r="B107" s="4">
        <v>1.6951170000000001E-4</v>
      </c>
      <c r="C107" s="5"/>
      <c r="J107">
        <f t="shared" si="2"/>
        <v>-1.0594481250000001E-4</v>
      </c>
      <c r="K107" s="5">
        <f t="shared" si="3"/>
        <v>8.3298132678132681</v>
      </c>
    </row>
    <row r="108" spans="1:11" x14ac:dyDescent="0.2">
      <c r="A108" s="4">
        <v>0.6</v>
      </c>
      <c r="B108" s="4">
        <v>1.126353E-4</v>
      </c>
      <c r="C108" s="5"/>
      <c r="J108">
        <f t="shared" si="2"/>
        <v>-6.7581180000000001E-5</v>
      </c>
      <c r="K108" s="5">
        <f t="shared" si="3"/>
        <v>5.5349041769041776</v>
      </c>
    </row>
    <row r="109" spans="1:11" x14ac:dyDescent="0.2">
      <c r="A109" s="4">
        <v>0.57499999999999996</v>
      </c>
      <c r="B109" s="4">
        <v>5.8140129999999998E-5</v>
      </c>
      <c r="C109" s="5"/>
      <c r="J109">
        <f t="shared" si="2"/>
        <v>-3.3430574749999997E-5</v>
      </c>
      <c r="K109" s="5">
        <f t="shared" si="3"/>
        <v>2.8570088452088451</v>
      </c>
    </row>
    <row r="110" spans="1:11" x14ac:dyDescent="0.2">
      <c r="A110" s="4">
        <v>0.55000000000000004</v>
      </c>
      <c r="B110" s="4">
        <v>4.5138680000000001E-6</v>
      </c>
      <c r="C110" s="5"/>
      <c r="J110">
        <f t="shared" si="2"/>
        <v>-2.4826274E-6</v>
      </c>
      <c r="K110" s="5">
        <f t="shared" si="3"/>
        <v>0.22181169533169531</v>
      </c>
    </row>
    <row r="111" spans="1:11" x14ac:dyDescent="0.2">
      <c r="A111" s="4">
        <v>0.52500000000000002</v>
      </c>
      <c r="B111" s="4">
        <v>-4.7416380000000001E-5</v>
      </c>
      <c r="C111" s="5"/>
      <c r="J111">
        <f t="shared" si="2"/>
        <v>2.48935995E-5</v>
      </c>
      <c r="K111" s="5">
        <f t="shared" si="3"/>
        <v>-2.3300432432432432</v>
      </c>
    </row>
    <row r="112" spans="1:11" x14ac:dyDescent="0.2">
      <c r="A112" s="4">
        <v>0.5</v>
      </c>
      <c r="B112" s="4">
        <v>-9.550421E-5</v>
      </c>
      <c r="C112" s="5"/>
      <c r="J112">
        <f t="shared" si="2"/>
        <v>4.7752105E-5</v>
      </c>
      <c r="K112" s="5">
        <f t="shared" si="3"/>
        <v>-4.6930815724815726</v>
      </c>
    </row>
    <row r="113" spans="1:11" x14ac:dyDescent="0.2">
      <c r="A113" s="4">
        <v>0.47499999999999998</v>
      </c>
      <c r="B113" s="4">
        <v>-1.4159479999999999E-4</v>
      </c>
      <c r="C113" s="5"/>
      <c r="J113">
        <f t="shared" si="2"/>
        <v>6.7257529999999993E-5</v>
      </c>
      <c r="K113" s="5">
        <f t="shared" si="3"/>
        <v>-6.9579754299754297</v>
      </c>
    </row>
    <row r="114" spans="1:11" x14ac:dyDescent="0.2">
      <c r="A114" s="4">
        <v>0.45</v>
      </c>
      <c r="B114" s="4">
        <v>-1.849776E-4</v>
      </c>
      <c r="C114" s="5"/>
      <c r="J114">
        <f t="shared" si="2"/>
        <v>8.3239920000000004E-5</v>
      </c>
      <c r="K114" s="5">
        <f t="shared" si="3"/>
        <v>-9.0898083538083529</v>
      </c>
    </row>
    <row r="115" spans="1:11" x14ac:dyDescent="0.2">
      <c r="A115" s="4">
        <v>0.42499999999999999</v>
      </c>
      <c r="B115" s="4">
        <v>-2.239958E-4</v>
      </c>
      <c r="C115" s="5"/>
      <c r="J115">
        <f t="shared" si="2"/>
        <v>9.5198215E-5</v>
      </c>
      <c r="K115" s="5">
        <f t="shared" si="3"/>
        <v>-11.00716461916462</v>
      </c>
    </row>
    <row r="116" spans="1:11" x14ac:dyDescent="0.2">
      <c r="A116" s="4">
        <v>0.4</v>
      </c>
      <c r="B116" s="4">
        <v>-2.6433000000000001E-4</v>
      </c>
      <c r="C116" s="5"/>
      <c r="J116">
        <f t="shared" si="2"/>
        <v>1.0573200000000001E-4</v>
      </c>
      <c r="K116" s="5">
        <f t="shared" si="3"/>
        <v>-12.98918918918919</v>
      </c>
    </row>
    <row r="117" spans="1:11" x14ac:dyDescent="0.2">
      <c r="A117" s="4">
        <v>0.375</v>
      </c>
      <c r="B117" s="4">
        <v>-2.9838379999999999E-4</v>
      </c>
      <c r="C117" s="5"/>
      <c r="J117">
        <f t="shared" si="2"/>
        <v>1.11893925E-4</v>
      </c>
      <c r="K117" s="5">
        <f t="shared" si="3"/>
        <v>-14.662594594594593</v>
      </c>
    </row>
    <row r="118" spans="1:11" x14ac:dyDescent="0.2">
      <c r="A118" s="4">
        <v>0.35</v>
      </c>
      <c r="B118" s="4">
        <v>-3.3239389999999998E-4</v>
      </c>
      <c r="C118" s="5"/>
      <c r="J118">
        <f t="shared" si="2"/>
        <v>1.1633786499999998E-4</v>
      </c>
      <c r="K118" s="5">
        <f t="shared" si="3"/>
        <v>-16.333852579852579</v>
      </c>
    </row>
    <row r="119" spans="1:11" x14ac:dyDescent="0.2">
      <c r="A119" s="4">
        <v>0.32500000000000001</v>
      </c>
      <c r="B119" s="4">
        <v>-3.6635889999999999E-4</v>
      </c>
      <c r="C119" s="5"/>
      <c r="J119">
        <f t="shared" si="2"/>
        <v>1.190666425E-4</v>
      </c>
      <c r="K119" s="5">
        <f t="shared" si="3"/>
        <v>-18.002894348894348</v>
      </c>
    </row>
    <row r="120" spans="1:11" x14ac:dyDescent="0.2">
      <c r="A120" s="4">
        <v>0.3</v>
      </c>
      <c r="B120" s="4">
        <v>-3.9733409999999998E-4</v>
      </c>
      <c r="C120" s="5"/>
      <c r="J120">
        <f t="shared" si="2"/>
        <v>1.1920022999999999E-4</v>
      </c>
      <c r="K120" s="5">
        <f t="shared" si="3"/>
        <v>-19.525017199017196</v>
      </c>
    </row>
    <row r="121" spans="1:11" x14ac:dyDescent="0.2">
      <c r="A121" s="4">
        <v>0.27500000000000002</v>
      </c>
      <c r="B121" s="4">
        <v>-4.2697960000000001E-4</v>
      </c>
      <c r="C121" s="5"/>
      <c r="J121">
        <f t="shared" si="2"/>
        <v>1.1741939000000001E-4</v>
      </c>
      <c r="K121" s="5">
        <f t="shared" si="3"/>
        <v>-20.981798525798528</v>
      </c>
    </row>
    <row r="122" spans="1:11" x14ac:dyDescent="0.2">
      <c r="A122" s="4">
        <v>0.25</v>
      </c>
      <c r="B122" s="4">
        <v>-4.5191810000000003E-4</v>
      </c>
      <c r="C122" s="5"/>
      <c r="J122">
        <f t="shared" si="2"/>
        <v>1.1297952500000001E-4</v>
      </c>
      <c r="K122" s="5">
        <f t="shared" si="3"/>
        <v>-22.207277641277642</v>
      </c>
    </row>
    <row r="123" spans="1:11" x14ac:dyDescent="0.2">
      <c r="A123" s="4">
        <v>0.22500000000000001</v>
      </c>
      <c r="B123" s="4">
        <v>-4.8285789999999998E-4</v>
      </c>
      <c r="C123" s="5"/>
      <c r="J123">
        <f t="shared" si="2"/>
        <v>1.0864302749999999E-4</v>
      </c>
      <c r="K123" s="5">
        <f t="shared" si="3"/>
        <v>-23.727660933660935</v>
      </c>
    </row>
    <row r="124" spans="1:11" x14ac:dyDescent="0.2">
      <c r="A124" s="4">
        <v>0.2</v>
      </c>
      <c r="B124" s="4">
        <v>-5.0699450000000004E-4</v>
      </c>
      <c r="C124" s="5"/>
      <c r="J124">
        <f t="shared" si="2"/>
        <v>1.0139890000000002E-4</v>
      </c>
      <c r="K124" s="5">
        <f t="shared" si="3"/>
        <v>-24.913734643734646</v>
      </c>
    </row>
    <row r="125" spans="1:11" x14ac:dyDescent="0.2">
      <c r="A125" s="4">
        <v>0.17499999999999999</v>
      </c>
      <c r="B125" s="4">
        <v>-5.3275139999999996E-4</v>
      </c>
      <c r="C125" s="5"/>
      <c r="J125">
        <f t="shared" si="2"/>
        <v>9.323149499999999E-5</v>
      </c>
      <c r="K125" s="5">
        <f t="shared" si="3"/>
        <v>-26.179429975429976</v>
      </c>
    </row>
    <row r="126" spans="1:11" x14ac:dyDescent="0.2">
      <c r="A126" s="4">
        <v>0.15</v>
      </c>
      <c r="B126" s="4">
        <v>-5.6094109999999995E-4</v>
      </c>
      <c r="C126" s="5"/>
      <c r="J126">
        <f t="shared" si="2"/>
        <v>8.4141164999999984E-5</v>
      </c>
      <c r="K126" s="5">
        <f t="shared" si="3"/>
        <v>-27.564673218673217</v>
      </c>
    </row>
    <row r="127" spans="1:11" x14ac:dyDescent="0.2">
      <c r="A127" s="4">
        <v>0.125</v>
      </c>
      <c r="B127" s="4">
        <v>-5.8473889999999999E-4</v>
      </c>
      <c r="C127" s="5"/>
      <c r="J127">
        <f t="shared" si="2"/>
        <v>7.3092362499999999E-5</v>
      </c>
      <c r="K127" s="5">
        <f t="shared" si="3"/>
        <v>-28.734098280098276</v>
      </c>
    </row>
    <row r="128" spans="1:11" x14ac:dyDescent="0.2">
      <c r="A128" s="4">
        <v>0.1</v>
      </c>
      <c r="B128" s="4">
        <v>-6.0940099999999997E-4</v>
      </c>
      <c r="C128" s="5"/>
      <c r="J128">
        <f t="shared" si="2"/>
        <v>6.0940100000000003E-5</v>
      </c>
      <c r="K128" s="5">
        <f t="shared" si="3"/>
        <v>-29.945995085995083</v>
      </c>
    </row>
    <row r="129" spans="1:11" x14ac:dyDescent="0.2">
      <c r="A129" s="4">
        <v>7.4999999999999997E-2</v>
      </c>
      <c r="B129" s="4">
        <v>-6.3134020000000005E-4</v>
      </c>
      <c r="C129" s="5"/>
      <c r="J129">
        <f t="shared" si="2"/>
        <v>4.7350515000000001E-5</v>
      </c>
      <c r="K129" s="5">
        <f t="shared" si="3"/>
        <v>-31.024088452088453</v>
      </c>
    </row>
    <row r="130" spans="1:11" x14ac:dyDescent="0.2">
      <c r="A130" s="4">
        <v>0.05</v>
      </c>
      <c r="B130" s="4">
        <v>-6.5206840000000003E-4</v>
      </c>
      <c r="C130" s="5"/>
      <c r="J130">
        <f t="shared" si="2"/>
        <v>3.2603420000000002E-5</v>
      </c>
      <c r="K130" s="5">
        <f t="shared" si="3"/>
        <v>-32.042673218673215</v>
      </c>
    </row>
    <row r="131" spans="1:11" x14ac:dyDescent="0.2">
      <c r="A131" s="4">
        <v>2.5000000000000001E-2</v>
      </c>
      <c r="B131" s="4">
        <v>-6.7251159999999997E-4</v>
      </c>
      <c r="C131" s="5"/>
      <c r="J131">
        <f t="shared" si="2"/>
        <v>1.6812789999999999E-5</v>
      </c>
      <c r="K131" s="5">
        <f t="shared" si="3"/>
        <v>-33.047253071253074</v>
      </c>
    </row>
    <row r="132" spans="1:11" x14ac:dyDescent="0.2">
      <c r="A132" s="4">
        <v>0</v>
      </c>
      <c r="B132" s="4">
        <v>-6.949279E-4</v>
      </c>
      <c r="C132" s="5"/>
      <c r="J132">
        <f t="shared" si="2"/>
        <v>0</v>
      </c>
      <c r="K132" s="5">
        <f t="shared" si="3"/>
        <v>-34.148791154791155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9" priority="1" stopIfTrue="1" operator="equal">
      <formula>0</formula>
    </cfRule>
  </conditionalFormatting>
  <conditionalFormatting sqref="E23:E24">
    <cfRule type="cellIs" dxfId="2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95</v>
      </c>
    </row>
    <row r="3" spans="1:16" x14ac:dyDescent="0.2">
      <c r="C3" s="1" t="s">
        <v>29</v>
      </c>
      <c r="D3" t="s">
        <v>95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-5.0291059999999996E-4</v>
      </c>
      <c r="C10" s="5"/>
      <c r="D10" s="1" t="s">
        <v>9</v>
      </c>
      <c r="E10" s="7">
        <f>-F10*1000/$D$7</f>
        <v>24.713051597051596</v>
      </c>
      <c r="F10" s="3">
        <f>((INDEX(A10:B11,1,2)+INDEX(A10:B11,2,2))-((INDEX(A10:B11,1,2)-INDEX(A10:B11,2,2))/(INDEX(A10:B11,1,1)-INDEX(A10:B11,2,1))*(INDEX(A10:B11,1,1)+INDEX(A10:B11,2,1))))/2</f>
        <v>-5.0291059999999996E-4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-24.713051597051596</v>
      </c>
      <c r="L10" s="1" t="s">
        <v>23</v>
      </c>
      <c r="M10" s="4">
        <f>MAX(E14:E15)/20</f>
        <v>2.547882086435399E-2</v>
      </c>
      <c r="N10" s="6">
        <f>-E10</f>
        <v>-24.713051597051596</v>
      </c>
      <c r="O10" s="6">
        <f>-E11</f>
        <v>-24.404368550368552</v>
      </c>
      <c r="P10" s="6">
        <f>-E12</f>
        <v>-24.723921375921378</v>
      </c>
    </row>
    <row r="11" spans="1:16" x14ac:dyDescent="0.2">
      <c r="A11" s="4">
        <v>-2.5000000000000001E-2</v>
      </c>
      <c r="B11" s="4">
        <v>-5.2132649999999997E-4</v>
      </c>
      <c r="C11" s="5"/>
      <c r="D11" s="1" t="s">
        <v>10</v>
      </c>
      <c r="E11" s="7">
        <f>-F11*1000/$D$7</f>
        <v>24.404368550368552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-4.9662890000000003E-4</v>
      </c>
      <c r="G11" s="5" t="s">
        <v>101</v>
      </c>
      <c r="H11" t="s">
        <v>102</v>
      </c>
      <c r="J11">
        <f t="shared" si="0"/>
        <v>-1.30331625E-5</v>
      </c>
      <c r="K11" s="5">
        <f t="shared" si="1"/>
        <v>-25.618009828009825</v>
      </c>
      <c r="L11" s="1"/>
      <c r="M11" s="4">
        <f>-MAX(E15:E16)/20</f>
        <v>-2.547882086435399E-2</v>
      </c>
      <c r="N11" s="6">
        <f>-E10</f>
        <v>-24.713051597051596</v>
      </c>
      <c r="O11" s="6">
        <f>-E11</f>
        <v>-24.404368550368552</v>
      </c>
      <c r="P11" s="6">
        <f>-E12</f>
        <v>-24.723921375921378</v>
      </c>
    </row>
    <row r="12" spans="1:16" x14ac:dyDescent="0.2">
      <c r="A12" s="4">
        <v>-0.05</v>
      </c>
      <c r="B12" s="4">
        <v>-5.361462E-4</v>
      </c>
      <c r="C12" s="5"/>
      <c r="D12" s="1" t="s">
        <v>11</v>
      </c>
      <c r="E12" s="7">
        <f>-F12*1000/$D$7</f>
        <v>24.723921375921378</v>
      </c>
      <c r="F12" s="3">
        <f>((INDEX(A131:B132,1,2)+INDEX(A131:B132,2,2))-((INDEX(A131:B132,1,2)-INDEX(A131:B132,2,2))/(INDEX(A131:B132,1,1)-INDEX(A131:B132,2,1))*(INDEX(A131:B132,1,1)+INDEX(A131:B132,2,1))))/2</f>
        <v>-5.0313180000000003E-4</v>
      </c>
      <c r="G12" t="s">
        <v>103</v>
      </c>
      <c r="H12" t="s">
        <v>104</v>
      </c>
      <c r="J12">
        <f t="shared" si="0"/>
        <v>-2.6807310000000001E-5</v>
      </c>
      <c r="K12" s="5">
        <f t="shared" si="1"/>
        <v>-26.346250614250614</v>
      </c>
      <c r="L12" s="1"/>
    </row>
    <row r="13" spans="1:16" x14ac:dyDescent="0.2">
      <c r="A13" s="4">
        <v>-7.4999999999999997E-2</v>
      </c>
      <c r="B13" s="4">
        <v>-5.5251379999999998E-4</v>
      </c>
      <c r="C13" s="5"/>
      <c r="E13" s="3" t="s">
        <v>53</v>
      </c>
      <c r="F13" s="5"/>
      <c r="J13">
        <f t="shared" si="0"/>
        <v>-4.1438534999999995E-5</v>
      </c>
      <c r="K13" s="5">
        <f t="shared" si="1"/>
        <v>-27.150555282555281</v>
      </c>
      <c r="L13" s="1" t="s">
        <v>24</v>
      </c>
      <c r="M13" s="6">
        <f>E14</f>
        <v>0.50798271779656434</v>
      </c>
      <c r="N13" s="6">
        <f>-MAX(E10:E12)/15</f>
        <v>-1.6482614250614251</v>
      </c>
    </row>
    <row r="14" spans="1:16" x14ac:dyDescent="0.2">
      <c r="A14" s="4">
        <v>-0.1</v>
      </c>
      <c r="B14" s="4">
        <v>-5.6787109999999999E-4</v>
      </c>
      <c r="C14" s="5"/>
      <c r="D14" s="1" t="s">
        <v>12</v>
      </c>
      <c r="E14" s="7">
        <f>F14</f>
        <v>0.50798271779656434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0.50798271779656434</v>
      </c>
      <c r="G14" s="5" t="s">
        <v>113</v>
      </c>
      <c r="H14" t="s">
        <v>114</v>
      </c>
      <c r="J14">
        <f t="shared" si="0"/>
        <v>-5.6787110000000005E-5</v>
      </c>
      <c r="K14" s="5">
        <f t="shared" si="1"/>
        <v>-27.905213759213758</v>
      </c>
      <c r="L14" s="1"/>
      <c r="M14">
        <f>E14</f>
        <v>0.50798271779656434</v>
      </c>
      <c r="N14" s="6">
        <f>MAX(E10:E12)/15</f>
        <v>1.6482614250614251</v>
      </c>
    </row>
    <row r="15" spans="1:16" x14ac:dyDescent="0.2">
      <c r="A15" s="4">
        <v>-0.125</v>
      </c>
      <c r="B15" s="4">
        <v>-5.8090650000000002E-4</v>
      </c>
      <c r="C15" s="5"/>
      <c r="D15" s="1" t="s">
        <v>13</v>
      </c>
      <c r="E15" s="3">
        <f>F15</f>
        <v>0.50957641728707981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0.50957641728707981</v>
      </c>
      <c r="G15" s="5" t="s">
        <v>109</v>
      </c>
      <c r="H15" t="s">
        <v>110</v>
      </c>
      <c r="J15">
        <f t="shared" si="0"/>
        <v>-7.2613312500000002E-5</v>
      </c>
      <c r="K15" s="5">
        <f t="shared" si="1"/>
        <v>-28.545773955773956</v>
      </c>
      <c r="L15" s="1"/>
      <c r="M15" s="6">
        <f>E15</f>
        <v>0.50957641728707981</v>
      </c>
      <c r="N15" s="6">
        <f>-MAX(E10:E12)/15</f>
        <v>-1.6482614250614251</v>
      </c>
    </row>
    <row r="16" spans="1:16" x14ac:dyDescent="0.2">
      <c r="A16" s="4">
        <v>-0.15</v>
      </c>
      <c r="B16" s="4">
        <v>-5.9484570000000001E-4</v>
      </c>
      <c r="C16" s="5"/>
      <c r="E16" s="3"/>
      <c r="J16">
        <f t="shared" si="0"/>
        <v>-8.9226855000000001E-5</v>
      </c>
      <c r="K16" s="5">
        <f t="shared" si="1"/>
        <v>-29.230746928746932</v>
      </c>
      <c r="L16" s="1"/>
      <c r="M16">
        <f>E15</f>
        <v>0.50957641728707981</v>
      </c>
      <c r="N16" s="6">
        <f>MAX(E10:E12)/15</f>
        <v>1.6482614250614251</v>
      </c>
    </row>
    <row r="17" spans="1:19" x14ac:dyDescent="0.2">
      <c r="A17" s="4">
        <v>-0.17499999999999999</v>
      </c>
      <c r="B17" s="4">
        <v>-6.1111650000000004E-4</v>
      </c>
      <c r="C17" s="25"/>
      <c r="D17" s="1" t="s">
        <v>14</v>
      </c>
      <c r="E17" s="9">
        <f>F17</f>
        <v>0.30095234081830857</v>
      </c>
      <c r="F17">
        <f>(-1)*MAX(J30:J91)/F11/E14</f>
        <v>0.30095234081830857</v>
      </c>
      <c r="G17" t="s">
        <v>111</v>
      </c>
      <c r="J17">
        <f t="shared" si="0"/>
        <v>-1.069453875E-4</v>
      </c>
      <c r="K17" s="5">
        <f t="shared" si="1"/>
        <v>-30.030294840294843</v>
      </c>
      <c r="L17" s="1"/>
      <c r="N17" s="6"/>
    </row>
    <row r="18" spans="1:19" x14ac:dyDescent="0.2">
      <c r="A18" s="4">
        <v>-0.2</v>
      </c>
      <c r="B18" s="4">
        <v>-6.2027670000000003E-4</v>
      </c>
      <c r="C18" s="25"/>
      <c r="D18" s="1" t="s">
        <v>15</v>
      </c>
      <c r="E18" s="9">
        <f>F18</f>
        <v>0.30340071782771083</v>
      </c>
      <c r="F18">
        <f>(-1)*MAX(J91:J130)/F12/E15</f>
        <v>0.30340071782771083</v>
      </c>
      <c r="G18" t="s">
        <v>107</v>
      </c>
      <c r="J18">
        <f t="shared" si="0"/>
        <v>-1.2405534E-4</v>
      </c>
      <c r="K18" s="5">
        <f t="shared" si="1"/>
        <v>-30.480427518427518</v>
      </c>
      <c r="L18" s="1" t="s">
        <v>25</v>
      </c>
      <c r="M18" s="5">
        <v>0</v>
      </c>
      <c r="N18" s="5">
        <f>INDEX(K30:K91,MATCH(MAX(J30:J91),J30:J91,0),1)</f>
        <v>-13.566928746928749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-6.3614300000000004E-4</v>
      </c>
      <c r="C19" s="25"/>
      <c r="D19" s="1"/>
      <c r="J19">
        <f t="shared" si="0"/>
        <v>-1.43132175E-4</v>
      </c>
      <c r="K19" s="5">
        <f t="shared" si="1"/>
        <v>-31.26009828009828</v>
      </c>
      <c r="L19" s="1"/>
      <c r="M19" s="5">
        <f>INDEX(A30:A91,MATCH(MAX(J30:J91),J30:J91,0),1)</f>
        <v>0.27500000000000002</v>
      </c>
      <c r="N19" s="5">
        <f>INDEX(K30:K91,MATCH(MAX(J30:J91),J30:J91,0),1)</f>
        <v>-13.566928746928749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-6.4905629999999995E-4</v>
      </c>
      <c r="C20" s="25"/>
      <c r="D20" s="1" t="s">
        <v>16</v>
      </c>
      <c r="E20" s="8">
        <f>F20</f>
        <v>3.7309054054054054E-2</v>
      </c>
      <c r="F20">
        <f>MAX(J30:J91)/D5/D7*1000</f>
        <v>3.7309054054054054E-2</v>
      </c>
      <c r="G20" t="s">
        <v>112</v>
      </c>
      <c r="J20">
        <f t="shared" si="0"/>
        <v>-1.6226407499999999E-4</v>
      </c>
      <c r="K20" s="5">
        <f t="shared" si="1"/>
        <v>-31.894658476658474</v>
      </c>
      <c r="M20" s="5">
        <f>INDEX(A30:A91,MATCH(MAX(J30:J91),J30:J91,0),1)</f>
        <v>0.27500000000000002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-6.6265370000000005E-4</v>
      </c>
      <c r="C21" s="25"/>
      <c r="D21" s="1" t="s">
        <v>17</v>
      </c>
      <c r="E21" s="8">
        <f>F21</f>
        <v>3.8224628992628996E-2</v>
      </c>
      <c r="F21">
        <f>MAX(J91:J130)/D5/D7*1000</f>
        <v>3.8224628992628996E-2</v>
      </c>
      <c r="G21" t="s">
        <v>108</v>
      </c>
      <c r="J21">
        <f t="shared" si="0"/>
        <v>-1.8222976750000003E-4</v>
      </c>
      <c r="K21" s="5">
        <f t="shared" si="1"/>
        <v>-32.562835380835381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-6.7289940000000005E-4</v>
      </c>
      <c r="C22" s="5"/>
      <c r="J22">
        <f t="shared" si="0"/>
        <v>-2.0186982E-4</v>
      </c>
      <c r="K22" s="5">
        <f t="shared" si="1"/>
        <v>-33.066309582309586</v>
      </c>
      <c r="M22" s="5">
        <v>0</v>
      </c>
      <c r="N22" s="5">
        <f>INDEX(K91:K130,MATCH(MAX(J91:J130),J91:J130,0),1)</f>
        <v>-12.741542997542997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-6.8915179999999999E-4</v>
      </c>
      <c r="C23" s="5"/>
      <c r="D23" s="1" t="s">
        <v>43</v>
      </c>
      <c r="E23" s="24">
        <f>E11*E14*E17/D5-E20</f>
        <v>0</v>
      </c>
      <c r="J23">
        <f t="shared" si="0"/>
        <v>-2.2397433500000001E-4</v>
      </c>
      <c r="K23" s="5">
        <f t="shared" si="1"/>
        <v>-33.864953316953319</v>
      </c>
      <c r="M23" s="5">
        <f>INDEX(A91:A130,MATCH(MAX(J91:J130),J91:J130,0),1)</f>
        <v>0.3</v>
      </c>
      <c r="N23" s="5">
        <f>INDEX(K91:K130,MATCH(MAX(J91:J130),J91:J130,0),1)</f>
        <v>-12.741542997542997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-6.9515889999999996E-4</v>
      </c>
      <c r="C24" s="5"/>
      <c r="E24" s="24">
        <f>E12*E15*E18/D5-E21</f>
        <v>0</v>
      </c>
      <c r="J24">
        <f t="shared" si="0"/>
        <v>-2.4330561499999996E-4</v>
      </c>
      <c r="K24" s="5">
        <f t="shared" si="1"/>
        <v>-34.160142506142499</v>
      </c>
      <c r="M24" s="5">
        <f>INDEX(A91:A130,MATCH(MAX(J91:J130),J91:J130,0),1)</f>
        <v>0.3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-7.1089180000000001E-4</v>
      </c>
      <c r="C25" s="26"/>
      <c r="J25">
        <f t="shared" si="0"/>
        <v>-2.6658442499999998E-4</v>
      </c>
      <c r="K25" s="5">
        <f t="shared" si="1"/>
        <v>-34.933257985257981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-7.2535630000000002E-4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-2.9014252E-4</v>
      </c>
      <c r="K26" s="5">
        <f t="shared" si="1"/>
        <v>-35.64404422604423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-7.3697490000000003E-4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-3.132143325E-4</v>
      </c>
      <c r="K27" s="5">
        <f t="shared" si="1"/>
        <v>-36.214982800982803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-7.4653950000000001E-4</v>
      </c>
      <c r="C28" s="5"/>
      <c r="J28">
        <f t="shared" si="0"/>
        <v>-3.3594277500000004E-4</v>
      </c>
      <c r="K28" s="5">
        <f t="shared" si="1"/>
        <v>-36.684987714987713</v>
      </c>
    </row>
    <row r="29" spans="1:19" x14ac:dyDescent="0.2">
      <c r="A29" s="4">
        <v>-0.47499999999999998</v>
      </c>
      <c r="B29" s="4">
        <v>-7.5643390000000002E-4</v>
      </c>
      <c r="C29" s="5"/>
      <c r="J29">
        <f t="shared" si="0"/>
        <v>-3.5930610250000002E-4</v>
      </c>
      <c r="K29" s="5">
        <f t="shared" si="1"/>
        <v>-37.171199017199015</v>
      </c>
    </row>
    <row r="30" spans="1:19" x14ac:dyDescent="0.2">
      <c r="A30" s="4">
        <v>-0.5</v>
      </c>
      <c r="B30" s="4">
        <v>-7.659155E-4</v>
      </c>
      <c r="C30" s="5"/>
      <c r="J30">
        <f t="shared" si="0"/>
        <v>-3.8295775E-4</v>
      </c>
      <c r="K30" s="5">
        <f t="shared" si="1"/>
        <v>-37.637125307125302</v>
      </c>
    </row>
    <row r="31" spans="1:19" x14ac:dyDescent="0.2">
      <c r="A31" s="4">
        <v>-0.5</v>
      </c>
      <c r="B31" s="4">
        <v>-7.6977899999999995E-4</v>
      </c>
      <c r="C31" s="5"/>
      <c r="J31">
        <f t="shared" si="0"/>
        <v>-3.8488949999999997E-4</v>
      </c>
      <c r="K31" s="5">
        <f t="shared" si="1"/>
        <v>-37.826977886977886</v>
      </c>
    </row>
    <row r="32" spans="1:19" x14ac:dyDescent="0.2">
      <c r="A32" s="4">
        <v>-0.47499999999999998</v>
      </c>
      <c r="B32" s="4">
        <v>-7.5868880000000004E-4</v>
      </c>
      <c r="C32" s="5"/>
      <c r="J32">
        <f t="shared" si="0"/>
        <v>-3.6037717999999998E-4</v>
      </c>
      <c r="K32" s="5">
        <f t="shared" si="1"/>
        <v>-37.282004914004915</v>
      </c>
    </row>
    <row r="33" spans="1:11" x14ac:dyDescent="0.2">
      <c r="A33" s="4">
        <v>-0.45</v>
      </c>
      <c r="B33" s="4">
        <v>-7.4372390000000004E-4</v>
      </c>
      <c r="C33" s="5"/>
      <c r="J33">
        <f t="shared" si="0"/>
        <v>-3.3467575500000001E-4</v>
      </c>
      <c r="K33" s="5">
        <f t="shared" si="1"/>
        <v>-36.546628992628989</v>
      </c>
    </row>
    <row r="34" spans="1:11" x14ac:dyDescent="0.2">
      <c r="A34" s="4">
        <v>-0.42499999999999999</v>
      </c>
      <c r="B34" s="4">
        <v>-7.3112130000000004E-4</v>
      </c>
      <c r="C34" s="5"/>
      <c r="J34">
        <f t="shared" si="0"/>
        <v>-3.1072655250000001E-4</v>
      </c>
      <c r="K34" s="5">
        <f t="shared" si="1"/>
        <v>-35.927336609336614</v>
      </c>
    </row>
    <row r="35" spans="1:11" x14ac:dyDescent="0.2">
      <c r="A35" s="4">
        <v>-0.4</v>
      </c>
      <c r="B35" s="4">
        <v>-7.1934519999999999E-4</v>
      </c>
      <c r="C35" s="5"/>
      <c r="J35">
        <f t="shared" si="0"/>
        <v>-2.8773808000000001E-4</v>
      </c>
      <c r="K35" s="5">
        <f t="shared" si="1"/>
        <v>-35.348658476658478</v>
      </c>
    </row>
    <row r="36" spans="1:11" x14ac:dyDescent="0.2">
      <c r="A36" s="4">
        <v>-0.375</v>
      </c>
      <c r="B36" s="4">
        <v>-7.1323030000000002E-4</v>
      </c>
      <c r="C36" s="5"/>
      <c r="J36">
        <f t="shared" si="0"/>
        <v>-2.6746136249999999E-4</v>
      </c>
      <c r="K36" s="5">
        <f t="shared" si="1"/>
        <v>-35.048171990171987</v>
      </c>
    </row>
    <row r="37" spans="1:11" x14ac:dyDescent="0.2">
      <c r="A37" s="4">
        <v>-0.35</v>
      </c>
      <c r="B37" s="4">
        <v>-7.0016469999999999E-4</v>
      </c>
      <c r="C37" s="5"/>
      <c r="J37">
        <f t="shared" si="0"/>
        <v>-2.4505764499999999E-4</v>
      </c>
      <c r="K37" s="5">
        <f t="shared" si="1"/>
        <v>-34.40612776412776</v>
      </c>
    </row>
    <row r="38" spans="1:11" x14ac:dyDescent="0.2">
      <c r="A38" s="4">
        <v>-0.32500000000000001</v>
      </c>
      <c r="B38" s="4">
        <v>-6.8497800000000004E-4</v>
      </c>
      <c r="C38" s="5"/>
      <c r="J38">
        <f t="shared" si="0"/>
        <v>-2.2261785000000003E-4</v>
      </c>
      <c r="K38" s="5">
        <f t="shared" si="1"/>
        <v>-33.659852579852583</v>
      </c>
    </row>
    <row r="39" spans="1:11" x14ac:dyDescent="0.2">
      <c r="A39" s="4">
        <v>-0.3</v>
      </c>
      <c r="B39" s="4">
        <v>-6.6978440000000001E-4</v>
      </c>
      <c r="C39" s="5"/>
      <c r="J39">
        <f t="shared" si="0"/>
        <v>-2.0093532000000001E-4</v>
      </c>
      <c r="K39" s="5">
        <f t="shared" si="1"/>
        <v>-32.913238329238332</v>
      </c>
    </row>
    <row r="40" spans="1:11" x14ac:dyDescent="0.2">
      <c r="A40" s="4">
        <v>-0.27500000000000002</v>
      </c>
      <c r="B40" s="4">
        <v>-6.5710659999999995E-4</v>
      </c>
      <c r="C40" s="5"/>
      <c r="J40">
        <f t="shared" si="0"/>
        <v>-1.80704315E-4</v>
      </c>
      <c r="K40" s="5">
        <f t="shared" si="1"/>
        <v>-32.290250614250617</v>
      </c>
    </row>
    <row r="41" spans="1:11" x14ac:dyDescent="0.2">
      <c r="A41" s="4">
        <v>-0.25</v>
      </c>
      <c r="B41" s="4">
        <v>-6.4526290000000005E-4</v>
      </c>
      <c r="C41" s="5"/>
      <c r="J41">
        <f t="shared" si="0"/>
        <v>-1.6131572500000001E-4</v>
      </c>
      <c r="K41" s="5">
        <f t="shared" si="1"/>
        <v>-31.70825061425062</v>
      </c>
    </row>
    <row r="42" spans="1:11" x14ac:dyDescent="0.2">
      <c r="A42" s="4">
        <v>-0.22500000000000001</v>
      </c>
      <c r="B42" s="4">
        <v>-6.3502019999999999E-4</v>
      </c>
      <c r="C42" s="5"/>
      <c r="J42">
        <f t="shared" si="0"/>
        <v>-1.4287954499999999E-4</v>
      </c>
      <c r="K42" s="5">
        <f t="shared" si="1"/>
        <v>-31.204923832923836</v>
      </c>
    </row>
    <row r="43" spans="1:11" x14ac:dyDescent="0.2">
      <c r="A43" s="4">
        <v>-0.2</v>
      </c>
      <c r="B43" s="4">
        <v>-6.1709130000000005E-4</v>
      </c>
      <c r="C43" s="5"/>
      <c r="J43">
        <f t="shared" si="0"/>
        <v>-1.2341826000000002E-4</v>
      </c>
      <c r="K43" s="5">
        <f t="shared" si="1"/>
        <v>-30.323896805896805</v>
      </c>
    </row>
    <row r="44" spans="1:11" x14ac:dyDescent="0.2">
      <c r="A44" s="4">
        <v>-0.17499999999999999</v>
      </c>
      <c r="B44" s="4">
        <v>-6.0320519999999996E-4</v>
      </c>
      <c r="C44" s="5"/>
      <c r="J44">
        <f t="shared" si="0"/>
        <v>-1.0556090999999998E-4</v>
      </c>
      <c r="K44" s="5">
        <f t="shared" si="1"/>
        <v>-29.641533169533169</v>
      </c>
    </row>
    <row r="45" spans="1:11" x14ac:dyDescent="0.2">
      <c r="A45" s="4">
        <v>-0.15</v>
      </c>
      <c r="B45" s="4">
        <v>-5.9070049999999995E-4</v>
      </c>
      <c r="C45" s="5"/>
      <c r="J45">
        <f t="shared" si="0"/>
        <v>-8.8605074999999995E-5</v>
      </c>
      <c r="K45" s="5">
        <f t="shared" si="1"/>
        <v>-29.027051597051596</v>
      </c>
    </row>
    <row r="46" spans="1:11" x14ac:dyDescent="0.2">
      <c r="A46" s="4">
        <v>-0.125</v>
      </c>
      <c r="B46" s="4">
        <v>-5.7658269999999998E-4</v>
      </c>
      <c r="C46" s="5"/>
      <c r="J46">
        <f t="shared" si="0"/>
        <v>-7.2072837499999998E-5</v>
      </c>
      <c r="K46" s="5">
        <f t="shared" si="1"/>
        <v>-28.333302211302211</v>
      </c>
    </row>
    <row r="47" spans="1:11" x14ac:dyDescent="0.2">
      <c r="A47" s="4">
        <v>-0.1</v>
      </c>
      <c r="B47" s="4">
        <v>-5.6033030000000005E-4</v>
      </c>
      <c r="C47" s="5"/>
      <c r="J47">
        <f t="shared" si="0"/>
        <v>-5.6033030000000006E-5</v>
      </c>
      <c r="K47" s="5">
        <f t="shared" si="1"/>
        <v>-27.534658476658478</v>
      </c>
    </row>
    <row r="48" spans="1:11" x14ac:dyDescent="0.2">
      <c r="A48" s="4">
        <v>-7.4999999999999997E-2</v>
      </c>
      <c r="B48" s="4">
        <v>-5.425025E-4</v>
      </c>
      <c r="C48" s="5"/>
      <c r="J48">
        <f t="shared" si="0"/>
        <v>-4.0687687499999996E-5</v>
      </c>
      <c r="K48" s="5">
        <f t="shared" si="1"/>
        <v>-26.658599508599508</v>
      </c>
    </row>
    <row r="49" spans="1:11" x14ac:dyDescent="0.2">
      <c r="A49" s="4">
        <v>-0.05</v>
      </c>
      <c r="B49" s="4">
        <v>-5.2745349999999995E-4</v>
      </c>
      <c r="C49" s="5"/>
      <c r="J49">
        <f t="shared" si="0"/>
        <v>-2.6372674999999997E-5</v>
      </c>
      <c r="K49" s="5">
        <f t="shared" si="1"/>
        <v>-25.919090909090905</v>
      </c>
    </row>
    <row r="50" spans="1:11" x14ac:dyDescent="0.2">
      <c r="A50" s="4">
        <v>-2.5000000000000001E-2</v>
      </c>
      <c r="B50" s="4">
        <v>-5.103226E-4</v>
      </c>
      <c r="C50" s="5"/>
      <c r="J50">
        <f t="shared" si="0"/>
        <v>-1.2758065E-5</v>
      </c>
      <c r="K50" s="5">
        <f t="shared" si="1"/>
        <v>-25.077277641277639</v>
      </c>
    </row>
    <row r="51" spans="1:11" x14ac:dyDescent="0.2">
      <c r="A51" s="4">
        <v>0</v>
      </c>
      <c r="B51" s="4">
        <v>-4.9662890000000003E-4</v>
      </c>
      <c r="C51" s="5"/>
      <c r="J51">
        <f t="shared" si="0"/>
        <v>0</v>
      </c>
      <c r="K51" s="5">
        <f t="shared" si="1"/>
        <v>-24.404368550368552</v>
      </c>
    </row>
    <row r="52" spans="1:11" x14ac:dyDescent="0.2">
      <c r="A52" s="4">
        <v>2.5000000000000001E-2</v>
      </c>
      <c r="B52" s="4">
        <v>-4.7754850000000001E-4</v>
      </c>
      <c r="C52" s="5"/>
      <c r="J52">
        <f t="shared" si="0"/>
        <v>1.1938712500000001E-5</v>
      </c>
      <c r="K52" s="5">
        <f t="shared" si="1"/>
        <v>-23.466756756756755</v>
      </c>
    </row>
    <row r="53" spans="1:11" x14ac:dyDescent="0.2">
      <c r="A53" s="4">
        <v>0.05</v>
      </c>
      <c r="B53" s="4">
        <v>-4.6179450000000003E-4</v>
      </c>
      <c r="C53" s="5"/>
      <c r="J53">
        <f t="shared" si="0"/>
        <v>2.3089725000000002E-5</v>
      </c>
      <c r="K53" s="5">
        <f t="shared" si="1"/>
        <v>-22.692604422604425</v>
      </c>
    </row>
    <row r="54" spans="1:11" x14ac:dyDescent="0.2">
      <c r="A54" s="4">
        <v>7.4999999999999997E-2</v>
      </c>
      <c r="B54" s="4">
        <v>-4.4295229999999998E-4</v>
      </c>
      <c r="C54" s="5"/>
      <c r="J54">
        <f t="shared" si="0"/>
        <v>3.3221422499999998E-5</v>
      </c>
      <c r="K54" s="5">
        <f t="shared" si="1"/>
        <v>-21.766697788697787</v>
      </c>
    </row>
    <row r="55" spans="1:11" x14ac:dyDescent="0.2">
      <c r="A55" s="4">
        <v>0.1</v>
      </c>
      <c r="B55" s="4">
        <v>-4.244052E-4</v>
      </c>
      <c r="C55" s="5"/>
      <c r="J55">
        <f t="shared" si="0"/>
        <v>4.2440520000000003E-5</v>
      </c>
      <c r="K55" s="5">
        <f t="shared" si="1"/>
        <v>-20.855292383292383</v>
      </c>
    </row>
    <row r="56" spans="1:11" x14ac:dyDescent="0.2">
      <c r="A56" s="4">
        <v>0.125</v>
      </c>
      <c r="B56" s="4">
        <v>-4.0349839999999999E-4</v>
      </c>
      <c r="C56" s="5"/>
      <c r="J56">
        <f t="shared" si="0"/>
        <v>5.0437299999999999E-5</v>
      </c>
      <c r="K56" s="5">
        <f t="shared" si="1"/>
        <v>-19.827931203931204</v>
      </c>
    </row>
    <row r="57" spans="1:11" x14ac:dyDescent="0.2">
      <c r="A57" s="4">
        <v>0.15</v>
      </c>
      <c r="B57" s="4">
        <v>-3.8335030000000001E-4</v>
      </c>
      <c r="C57" s="5"/>
      <c r="J57">
        <f t="shared" si="0"/>
        <v>5.7502544999999997E-5</v>
      </c>
      <c r="K57" s="5">
        <f t="shared" si="1"/>
        <v>-18.83785257985258</v>
      </c>
    </row>
    <row r="58" spans="1:11" x14ac:dyDescent="0.2">
      <c r="A58" s="4">
        <v>0.17499999999999999</v>
      </c>
      <c r="B58" s="4">
        <v>-3.6571709999999998E-4</v>
      </c>
      <c r="C58" s="5"/>
      <c r="J58">
        <f t="shared" si="0"/>
        <v>6.4000492499999994E-5</v>
      </c>
      <c r="K58" s="5">
        <f t="shared" si="1"/>
        <v>-17.971356265356263</v>
      </c>
    </row>
    <row r="59" spans="1:11" x14ac:dyDescent="0.2">
      <c r="A59" s="4">
        <v>0.2</v>
      </c>
      <c r="B59" s="4">
        <v>-3.4350720000000002E-4</v>
      </c>
      <c r="C59" s="5"/>
      <c r="J59">
        <f t="shared" si="0"/>
        <v>6.8701440000000009E-5</v>
      </c>
      <c r="K59" s="5">
        <f t="shared" si="1"/>
        <v>-16.87996068796069</v>
      </c>
    </row>
    <row r="60" spans="1:11" x14ac:dyDescent="0.2">
      <c r="A60" s="4">
        <v>0.22500000000000001</v>
      </c>
      <c r="B60" s="4">
        <v>-3.2126700000000003E-4</v>
      </c>
      <c r="C60" s="5"/>
      <c r="J60">
        <f t="shared" si="0"/>
        <v>7.2285075000000002E-5</v>
      </c>
      <c r="K60" s="5">
        <f t="shared" si="1"/>
        <v>-15.787076167076169</v>
      </c>
    </row>
    <row r="61" spans="1:11" x14ac:dyDescent="0.2">
      <c r="A61" s="4">
        <v>0.25</v>
      </c>
      <c r="B61" s="4">
        <v>-2.9980760000000001E-4</v>
      </c>
      <c r="C61" s="5"/>
      <c r="J61">
        <f t="shared" si="0"/>
        <v>7.4951900000000003E-5</v>
      </c>
      <c r="K61" s="5">
        <f t="shared" si="1"/>
        <v>-14.732560196560197</v>
      </c>
    </row>
    <row r="62" spans="1:11" x14ac:dyDescent="0.2">
      <c r="A62" s="4">
        <v>0.27500000000000002</v>
      </c>
      <c r="B62" s="4">
        <v>-2.76087E-4</v>
      </c>
      <c r="C62" s="5"/>
      <c r="J62">
        <f t="shared" si="0"/>
        <v>7.5923925000000002E-5</v>
      </c>
      <c r="K62" s="5">
        <f t="shared" si="1"/>
        <v>-13.566928746928749</v>
      </c>
    </row>
    <row r="63" spans="1:11" x14ac:dyDescent="0.2">
      <c r="A63" s="4">
        <v>0.3</v>
      </c>
      <c r="B63" s="4">
        <v>-2.5184699999999998E-4</v>
      </c>
      <c r="C63" s="5"/>
      <c r="J63">
        <f t="shared" si="0"/>
        <v>7.5554099999999995E-5</v>
      </c>
      <c r="K63" s="5">
        <f t="shared" si="1"/>
        <v>-12.375773955773955</v>
      </c>
    </row>
    <row r="64" spans="1:11" x14ac:dyDescent="0.2">
      <c r="A64" s="4">
        <v>0.32500000000000001</v>
      </c>
      <c r="B64" s="4">
        <v>-2.2652260000000001E-4</v>
      </c>
      <c r="C64" s="5"/>
      <c r="J64">
        <f t="shared" si="0"/>
        <v>7.3619845000000013E-5</v>
      </c>
      <c r="K64" s="5">
        <f t="shared" si="1"/>
        <v>-11.131331695331696</v>
      </c>
    </row>
    <row r="65" spans="1:11" x14ac:dyDescent="0.2">
      <c r="A65" s="4">
        <v>0.35</v>
      </c>
      <c r="B65" s="4">
        <v>-1.9773069999999999E-4</v>
      </c>
      <c r="C65" s="5"/>
      <c r="J65">
        <f t="shared" si="0"/>
        <v>6.920574499999999E-5</v>
      </c>
      <c r="K65" s="5">
        <f t="shared" si="1"/>
        <v>-9.7164963144963128</v>
      </c>
    </row>
    <row r="66" spans="1:11" x14ac:dyDescent="0.2">
      <c r="A66" s="4">
        <v>0.375</v>
      </c>
      <c r="B66" s="4">
        <v>-1.719968E-4</v>
      </c>
      <c r="C66" s="5"/>
      <c r="J66">
        <f t="shared" si="0"/>
        <v>6.4498799999999993E-5</v>
      </c>
      <c r="K66" s="5">
        <f t="shared" si="1"/>
        <v>-8.4519312039312045</v>
      </c>
    </row>
    <row r="67" spans="1:11" x14ac:dyDescent="0.2">
      <c r="A67" s="4">
        <v>0.4</v>
      </c>
      <c r="B67" s="4">
        <v>-1.433684E-4</v>
      </c>
      <c r="C67" s="5"/>
      <c r="J67">
        <f t="shared" si="0"/>
        <v>5.7347360000000003E-5</v>
      </c>
      <c r="K67" s="5">
        <f t="shared" si="1"/>
        <v>-7.0451302211302211</v>
      </c>
    </row>
    <row r="68" spans="1:11" x14ac:dyDescent="0.2">
      <c r="A68" s="4">
        <v>0.42499999999999999</v>
      </c>
      <c r="B68" s="4">
        <v>-1.111099E-4</v>
      </c>
      <c r="C68" s="5"/>
      <c r="J68">
        <f t="shared" si="0"/>
        <v>4.7221707499999999E-5</v>
      </c>
      <c r="K68" s="5">
        <f t="shared" si="1"/>
        <v>-5.4599459459459467</v>
      </c>
    </row>
    <row r="69" spans="1:11" x14ac:dyDescent="0.2">
      <c r="A69" s="4">
        <v>0.45</v>
      </c>
      <c r="B69" s="4">
        <v>-8.0981459999999994E-5</v>
      </c>
      <c r="C69" s="5"/>
      <c r="J69">
        <f t="shared" si="0"/>
        <v>3.6441656999999996E-5</v>
      </c>
      <c r="K69" s="5">
        <f t="shared" si="1"/>
        <v>-3.9794329238329236</v>
      </c>
    </row>
    <row r="70" spans="1:11" x14ac:dyDescent="0.2">
      <c r="A70" s="4">
        <v>0.47499999999999998</v>
      </c>
      <c r="B70" s="4">
        <v>-4.6581839999999998E-5</v>
      </c>
      <c r="C70" s="5"/>
      <c r="J70">
        <f t="shared" si="0"/>
        <v>2.2126373999999998E-5</v>
      </c>
      <c r="K70" s="5">
        <f t="shared" si="1"/>
        <v>-2.2890339066339065</v>
      </c>
    </row>
    <row r="71" spans="1:11" x14ac:dyDescent="0.2">
      <c r="A71" s="4">
        <v>0.5</v>
      </c>
      <c r="B71" s="4">
        <v>-1.1457249999999999E-5</v>
      </c>
      <c r="C71" s="5"/>
      <c r="J71">
        <f t="shared" si="0"/>
        <v>5.7286249999999997E-6</v>
      </c>
      <c r="K71" s="5">
        <f t="shared" si="1"/>
        <v>-0.56300982800982791</v>
      </c>
    </row>
    <row r="72" spans="1:11" x14ac:dyDescent="0.2">
      <c r="A72" s="4">
        <v>0.52500000000000002</v>
      </c>
      <c r="B72" s="4">
        <v>2.442417E-5</v>
      </c>
      <c r="C72" s="5"/>
      <c r="J72">
        <f t="shared" si="0"/>
        <v>-1.2822689250000001E-5</v>
      </c>
      <c r="K72" s="5">
        <f t="shared" si="1"/>
        <v>1.200204914004914</v>
      </c>
    </row>
    <row r="73" spans="1:11" x14ac:dyDescent="0.2">
      <c r="A73" s="4">
        <v>0.55000000000000004</v>
      </c>
      <c r="B73" s="4">
        <v>6.2588279999999997E-5</v>
      </c>
      <c r="C73" s="5"/>
      <c r="J73">
        <f t="shared" si="0"/>
        <v>-3.4423554000000001E-5</v>
      </c>
      <c r="K73" s="5">
        <f t="shared" si="1"/>
        <v>3.0755911547911547</v>
      </c>
    </row>
    <row r="74" spans="1:11" x14ac:dyDescent="0.2">
      <c r="A74" s="4">
        <v>0.57499999999999996</v>
      </c>
      <c r="B74" s="4">
        <v>1.014888E-4</v>
      </c>
      <c r="C74" s="5"/>
      <c r="J74">
        <f t="shared" ref="J74:J137" si="2">-(B74*A74)</f>
        <v>-5.8356059999999999E-5</v>
      </c>
      <c r="K74" s="5">
        <f t="shared" ref="K74:K137" si="3">B74*1000/$D$7</f>
        <v>4.9871646191646191</v>
      </c>
    </row>
    <row r="75" spans="1:11" x14ac:dyDescent="0.2">
      <c r="A75" s="4">
        <v>0.6</v>
      </c>
      <c r="B75" s="4">
        <v>1.4191630000000001E-4</v>
      </c>
      <c r="C75" s="5"/>
      <c r="J75">
        <f t="shared" si="2"/>
        <v>-8.5149780000000008E-5</v>
      </c>
      <c r="K75" s="5">
        <f t="shared" si="3"/>
        <v>6.9737739557739555</v>
      </c>
    </row>
    <row r="76" spans="1:11" x14ac:dyDescent="0.2">
      <c r="A76" s="4">
        <v>0.625</v>
      </c>
      <c r="B76" s="4">
        <v>1.8247359999999999E-4</v>
      </c>
      <c r="C76" s="5"/>
      <c r="J76">
        <f t="shared" si="2"/>
        <v>-1.14046E-4</v>
      </c>
      <c r="K76" s="5">
        <f t="shared" si="3"/>
        <v>8.9667616707616702</v>
      </c>
    </row>
    <row r="77" spans="1:11" x14ac:dyDescent="0.2">
      <c r="A77" s="4">
        <v>0.65</v>
      </c>
      <c r="B77" s="4">
        <v>2.2394240000000001E-4</v>
      </c>
      <c r="C77" s="5"/>
      <c r="J77">
        <f t="shared" si="2"/>
        <v>-1.4556256E-4</v>
      </c>
      <c r="K77" s="5">
        <f t="shared" si="3"/>
        <v>11.004540540540541</v>
      </c>
    </row>
    <row r="78" spans="1:11" x14ac:dyDescent="0.2">
      <c r="A78" s="4">
        <v>0.67500000000000004</v>
      </c>
      <c r="B78" s="4">
        <v>2.662082E-4</v>
      </c>
      <c r="C78" s="5"/>
      <c r="J78">
        <f t="shared" si="2"/>
        <v>-1.7969053500000001E-4</v>
      </c>
      <c r="K78" s="5">
        <f t="shared" si="3"/>
        <v>13.081484029484029</v>
      </c>
    </row>
    <row r="79" spans="1:11" x14ac:dyDescent="0.2">
      <c r="A79" s="4">
        <v>0.7</v>
      </c>
      <c r="B79" s="4">
        <v>3.0932399999999998E-4</v>
      </c>
      <c r="C79" s="5"/>
      <c r="J79">
        <f t="shared" si="2"/>
        <v>-2.1652679999999998E-4</v>
      </c>
      <c r="K79" s="5">
        <f t="shared" si="3"/>
        <v>15.200196560196559</v>
      </c>
    </row>
    <row r="80" spans="1:11" x14ac:dyDescent="0.2">
      <c r="A80" s="4">
        <v>0.72499999999999998</v>
      </c>
      <c r="B80" s="4">
        <v>3.5312849999999998E-4</v>
      </c>
      <c r="C80" s="5"/>
      <c r="J80">
        <f t="shared" si="2"/>
        <v>-2.560181625E-4</v>
      </c>
      <c r="K80" s="5">
        <f t="shared" si="3"/>
        <v>17.352751842751839</v>
      </c>
    </row>
    <row r="81" spans="1:11" x14ac:dyDescent="0.2">
      <c r="A81" s="4">
        <v>0.75</v>
      </c>
      <c r="B81" s="4">
        <v>3.9769849999999999E-4</v>
      </c>
      <c r="C81" s="5"/>
      <c r="J81">
        <f t="shared" si="2"/>
        <v>-2.9827387500000002E-4</v>
      </c>
      <c r="K81" s="5">
        <f t="shared" si="3"/>
        <v>19.542923832923833</v>
      </c>
    </row>
    <row r="82" spans="1:11" x14ac:dyDescent="0.2">
      <c r="A82" s="4">
        <v>0.77500000000000002</v>
      </c>
      <c r="B82" s="4">
        <v>4.430042E-4</v>
      </c>
      <c r="C82" s="5"/>
      <c r="J82">
        <f t="shared" si="2"/>
        <v>-3.4332825500000001E-4</v>
      </c>
      <c r="K82" s="5">
        <f t="shared" si="3"/>
        <v>21.769248157248157</v>
      </c>
    </row>
    <row r="83" spans="1:11" x14ac:dyDescent="0.2">
      <c r="A83" s="4">
        <v>0.8</v>
      </c>
      <c r="B83" s="4">
        <v>4.8974339999999998E-4</v>
      </c>
      <c r="C83" s="5"/>
      <c r="J83">
        <f t="shared" si="2"/>
        <v>-3.9179471999999999E-4</v>
      </c>
      <c r="K83" s="5">
        <f t="shared" si="3"/>
        <v>24.06601474201474</v>
      </c>
    </row>
    <row r="84" spans="1:11" x14ac:dyDescent="0.2">
      <c r="A84" s="4">
        <v>0.82499999999999996</v>
      </c>
      <c r="B84" s="4">
        <v>5.3779749999999997E-4</v>
      </c>
      <c r="C84" s="5"/>
      <c r="J84">
        <f t="shared" si="2"/>
        <v>-4.4368293749999993E-4</v>
      </c>
      <c r="K84" s="5">
        <f t="shared" si="3"/>
        <v>26.427395577395576</v>
      </c>
    </row>
    <row r="85" spans="1:11" x14ac:dyDescent="0.2">
      <c r="A85" s="4">
        <v>0.85</v>
      </c>
      <c r="B85" s="4">
        <v>5.860285E-4</v>
      </c>
      <c r="C85" s="5"/>
      <c r="J85">
        <f t="shared" si="2"/>
        <v>-4.9812422500000004E-4</v>
      </c>
      <c r="K85" s="5">
        <f t="shared" si="3"/>
        <v>28.797469287469283</v>
      </c>
    </row>
    <row r="86" spans="1:11" x14ac:dyDescent="0.2">
      <c r="A86" s="4">
        <v>0.875</v>
      </c>
      <c r="B86" s="4">
        <v>6.3547050000000002E-4</v>
      </c>
      <c r="C86" s="5"/>
      <c r="J86">
        <f t="shared" si="2"/>
        <v>-5.5603668750000006E-4</v>
      </c>
      <c r="K86" s="5">
        <f t="shared" si="3"/>
        <v>31.227051597051599</v>
      </c>
    </row>
    <row r="87" spans="1:11" x14ac:dyDescent="0.2">
      <c r="A87" s="4">
        <v>0.9</v>
      </c>
      <c r="B87" s="4">
        <v>6.8717660000000005E-4</v>
      </c>
      <c r="C87" s="5"/>
      <c r="J87">
        <f t="shared" si="2"/>
        <v>-6.1845894000000005E-4</v>
      </c>
      <c r="K87" s="5">
        <f t="shared" si="3"/>
        <v>33.767891891891892</v>
      </c>
    </row>
    <row r="88" spans="1:11" x14ac:dyDescent="0.2">
      <c r="A88" s="4">
        <v>0.92500000000000004</v>
      </c>
      <c r="B88" s="4">
        <v>7.3969849999999996E-4</v>
      </c>
      <c r="C88" s="5"/>
      <c r="J88">
        <f t="shared" si="2"/>
        <v>-6.8422111250000003E-4</v>
      </c>
      <c r="K88" s="5">
        <f t="shared" si="3"/>
        <v>36.348820638820634</v>
      </c>
    </row>
    <row r="89" spans="1:11" x14ac:dyDescent="0.2">
      <c r="A89" s="4">
        <v>0.95</v>
      </c>
      <c r="B89" s="4">
        <v>7.9277199999999996E-4</v>
      </c>
      <c r="C89" s="5"/>
      <c r="J89">
        <f t="shared" si="2"/>
        <v>-7.5313339999999993E-4</v>
      </c>
      <c r="K89" s="5">
        <f t="shared" si="3"/>
        <v>38.956855036855032</v>
      </c>
    </row>
    <row r="90" spans="1:11" x14ac:dyDescent="0.2">
      <c r="A90" s="4">
        <v>0.97499999999999998</v>
      </c>
      <c r="B90" s="4">
        <v>8.4946749999999997E-4</v>
      </c>
      <c r="C90" s="5"/>
      <c r="J90">
        <f t="shared" si="2"/>
        <v>-8.282308124999999E-4</v>
      </c>
      <c r="K90" s="5">
        <f t="shared" si="3"/>
        <v>41.742874692874686</v>
      </c>
    </row>
    <row r="91" spans="1:11" x14ac:dyDescent="0.2">
      <c r="A91" s="4">
        <v>1</v>
      </c>
      <c r="B91" s="4">
        <v>9.0763900000000002E-4</v>
      </c>
      <c r="C91" s="5"/>
      <c r="J91">
        <f t="shared" si="2"/>
        <v>-9.0763900000000002E-4</v>
      </c>
      <c r="K91" s="5">
        <f t="shared" si="3"/>
        <v>44.601425061425061</v>
      </c>
    </row>
    <row r="92" spans="1:11" x14ac:dyDescent="0.2">
      <c r="A92" s="4">
        <v>1</v>
      </c>
      <c r="B92" s="4">
        <v>9.1125590000000001E-4</v>
      </c>
      <c r="C92" s="5"/>
      <c r="J92">
        <f t="shared" si="2"/>
        <v>-9.1125590000000001E-4</v>
      </c>
      <c r="K92" s="5">
        <f t="shared" si="3"/>
        <v>44.779159705159707</v>
      </c>
    </row>
    <row r="93" spans="1:11" x14ac:dyDescent="0.2">
      <c r="A93" s="4">
        <v>0.97499999999999998</v>
      </c>
      <c r="B93" s="4">
        <v>8.597263E-4</v>
      </c>
      <c r="C93" s="5"/>
      <c r="J93">
        <f t="shared" si="2"/>
        <v>-8.3823314249999994E-4</v>
      </c>
      <c r="K93" s="5">
        <f t="shared" si="3"/>
        <v>42.246992628992629</v>
      </c>
    </row>
    <row r="94" spans="1:11" x14ac:dyDescent="0.2">
      <c r="A94" s="4">
        <v>0.95</v>
      </c>
      <c r="B94" s="4">
        <v>8.0868960000000001E-4</v>
      </c>
      <c r="C94" s="5"/>
      <c r="J94">
        <f t="shared" si="2"/>
        <v>-7.6825511999999998E-4</v>
      </c>
      <c r="K94" s="5">
        <f t="shared" si="3"/>
        <v>39.739046683046681</v>
      </c>
    </row>
    <row r="95" spans="1:11" x14ac:dyDescent="0.2">
      <c r="A95" s="4">
        <v>0.92500000000000004</v>
      </c>
      <c r="B95" s="4">
        <v>7.5903329999999999E-4</v>
      </c>
      <c r="C95" s="5"/>
      <c r="J95">
        <f t="shared" si="2"/>
        <v>-7.0210580250000001E-4</v>
      </c>
      <c r="K95" s="5">
        <f t="shared" si="3"/>
        <v>37.298933660933663</v>
      </c>
    </row>
    <row r="96" spans="1:11" x14ac:dyDescent="0.2">
      <c r="A96" s="4">
        <v>0.9</v>
      </c>
      <c r="B96" s="4">
        <v>7.0908169999999999E-4</v>
      </c>
      <c r="C96" s="5"/>
      <c r="J96">
        <f t="shared" si="2"/>
        <v>-6.3817352999999996E-4</v>
      </c>
      <c r="K96" s="5">
        <f t="shared" si="3"/>
        <v>34.844309582309585</v>
      </c>
    </row>
    <row r="97" spans="1:11" x14ac:dyDescent="0.2">
      <c r="A97" s="4">
        <v>0.875</v>
      </c>
      <c r="B97" s="4">
        <v>6.5848230000000005E-4</v>
      </c>
      <c r="C97" s="5"/>
      <c r="J97">
        <f t="shared" si="2"/>
        <v>-5.7617201250000007E-4</v>
      </c>
      <c r="K97" s="5">
        <f t="shared" si="3"/>
        <v>32.357852579852583</v>
      </c>
    </row>
    <row r="98" spans="1:11" x14ac:dyDescent="0.2">
      <c r="A98" s="4">
        <v>0.85</v>
      </c>
      <c r="B98" s="4">
        <v>6.0962180000000003E-4</v>
      </c>
      <c r="C98" s="5"/>
      <c r="J98">
        <f t="shared" si="2"/>
        <v>-5.1817853000000005E-4</v>
      </c>
      <c r="K98" s="5">
        <f t="shared" si="3"/>
        <v>29.956845208845209</v>
      </c>
    </row>
    <row r="99" spans="1:11" x14ac:dyDescent="0.2">
      <c r="A99" s="4">
        <v>0.82499999999999996</v>
      </c>
      <c r="B99" s="4">
        <v>5.6064159999999995E-4</v>
      </c>
      <c r="C99" s="5"/>
      <c r="J99">
        <f t="shared" si="2"/>
        <v>-4.6252931999999996E-4</v>
      </c>
      <c r="K99" s="5">
        <f t="shared" si="3"/>
        <v>27.549955773955773</v>
      </c>
    </row>
    <row r="100" spans="1:11" x14ac:dyDescent="0.2">
      <c r="A100" s="4">
        <v>0.8</v>
      </c>
      <c r="B100" s="4">
        <v>5.1266650000000001E-4</v>
      </c>
      <c r="C100" s="5"/>
      <c r="J100">
        <f t="shared" si="2"/>
        <v>-4.1013320000000004E-4</v>
      </c>
      <c r="K100" s="5">
        <f t="shared" si="3"/>
        <v>25.192457002457004</v>
      </c>
    </row>
    <row r="101" spans="1:11" x14ac:dyDescent="0.2">
      <c r="A101" s="4">
        <v>0.77500000000000002</v>
      </c>
      <c r="B101" s="4">
        <v>4.6509170000000002E-4</v>
      </c>
      <c r="C101" s="5"/>
      <c r="J101">
        <f t="shared" si="2"/>
        <v>-3.604460675E-4</v>
      </c>
      <c r="K101" s="5">
        <f t="shared" si="3"/>
        <v>22.854628992628992</v>
      </c>
    </row>
    <row r="102" spans="1:11" x14ac:dyDescent="0.2">
      <c r="A102" s="4">
        <v>0.75</v>
      </c>
      <c r="B102" s="4">
        <v>4.1805930000000002E-4</v>
      </c>
      <c r="C102" s="5"/>
      <c r="J102">
        <f t="shared" si="2"/>
        <v>-3.1354447500000002E-4</v>
      </c>
      <c r="K102" s="5">
        <f t="shared" si="3"/>
        <v>20.543454545454548</v>
      </c>
    </row>
    <row r="103" spans="1:11" x14ac:dyDescent="0.2">
      <c r="A103" s="4">
        <v>0.72499999999999998</v>
      </c>
      <c r="B103" s="4">
        <v>3.7146580000000002E-4</v>
      </c>
      <c r="C103" s="5"/>
      <c r="J103">
        <f t="shared" si="2"/>
        <v>-2.6931270500000001E-4</v>
      </c>
      <c r="K103" s="5">
        <f t="shared" si="3"/>
        <v>18.253847665847665</v>
      </c>
    </row>
    <row r="104" spans="1:11" x14ac:dyDescent="0.2">
      <c r="A104" s="4">
        <v>0.7</v>
      </c>
      <c r="B104" s="4">
        <v>3.2553889999999998E-4</v>
      </c>
      <c r="C104" s="5"/>
      <c r="J104">
        <f t="shared" si="2"/>
        <v>-2.2787722999999998E-4</v>
      </c>
      <c r="K104" s="5">
        <f t="shared" si="3"/>
        <v>15.996997542997541</v>
      </c>
    </row>
    <row r="105" spans="1:11" x14ac:dyDescent="0.2">
      <c r="A105" s="4">
        <v>0.67500000000000004</v>
      </c>
      <c r="B105" s="4">
        <v>2.8031889999999998E-4</v>
      </c>
      <c r="C105" s="5"/>
      <c r="J105">
        <f t="shared" si="2"/>
        <v>-1.8921525749999998E-4</v>
      </c>
      <c r="K105" s="5">
        <f t="shared" si="3"/>
        <v>13.77488452088452</v>
      </c>
    </row>
    <row r="106" spans="1:11" x14ac:dyDescent="0.2">
      <c r="A106" s="4">
        <v>0.65</v>
      </c>
      <c r="B106" s="4">
        <v>2.355553E-4</v>
      </c>
      <c r="C106" s="5"/>
      <c r="J106">
        <f t="shared" si="2"/>
        <v>-1.5311094499999999E-4</v>
      </c>
      <c r="K106" s="5">
        <f t="shared" si="3"/>
        <v>11.575199017199017</v>
      </c>
    </row>
    <row r="107" spans="1:11" x14ac:dyDescent="0.2">
      <c r="A107" s="4">
        <v>0.625</v>
      </c>
      <c r="B107" s="4">
        <v>1.913854E-4</v>
      </c>
      <c r="C107" s="5"/>
      <c r="J107">
        <f t="shared" si="2"/>
        <v>-1.19615875E-4</v>
      </c>
      <c r="K107" s="5">
        <f t="shared" si="3"/>
        <v>9.4046879606879621</v>
      </c>
    </row>
    <row r="108" spans="1:11" x14ac:dyDescent="0.2">
      <c r="A108" s="4">
        <v>0.6</v>
      </c>
      <c r="B108" s="4">
        <v>1.4821920000000001E-4</v>
      </c>
      <c r="C108" s="5"/>
      <c r="J108">
        <f t="shared" si="2"/>
        <v>-8.8931520000000002E-5</v>
      </c>
      <c r="K108" s="5">
        <f t="shared" si="3"/>
        <v>7.2834987714987722</v>
      </c>
    </row>
    <row r="109" spans="1:11" x14ac:dyDescent="0.2">
      <c r="A109" s="4">
        <v>0.57499999999999996</v>
      </c>
      <c r="B109" s="4">
        <v>1.061431E-4</v>
      </c>
      <c r="C109" s="5"/>
      <c r="J109">
        <f t="shared" si="2"/>
        <v>-6.103228249999999E-5</v>
      </c>
      <c r="K109" s="5">
        <f t="shared" si="3"/>
        <v>5.2158771498771497</v>
      </c>
    </row>
    <row r="110" spans="1:11" x14ac:dyDescent="0.2">
      <c r="A110" s="4">
        <v>0.55000000000000004</v>
      </c>
      <c r="B110" s="4">
        <v>6.3984519999999998E-5</v>
      </c>
      <c r="C110" s="5"/>
      <c r="J110">
        <f t="shared" si="2"/>
        <v>-3.5191486000000005E-5</v>
      </c>
      <c r="K110" s="5">
        <f t="shared" si="3"/>
        <v>3.1442024570024572</v>
      </c>
    </row>
    <row r="111" spans="1:11" x14ac:dyDescent="0.2">
      <c r="A111" s="4">
        <v>0.52500000000000002</v>
      </c>
      <c r="B111" s="4">
        <v>2.404808E-5</v>
      </c>
      <c r="C111" s="5"/>
      <c r="J111">
        <f t="shared" si="2"/>
        <v>-1.2625242000000001E-5</v>
      </c>
      <c r="K111" s="5">
        <f t="shared" si="3"/>
        <v>1.1817238329238329</v>
      </c>
    </row>
    <row r="112" spans="1:11" x14ac:dyDescent="0.2">
      <c r="A112" s="4">
        <v>0.5</v>
      </c>
      <c r="B112" s="4">
        <v>-1.493132E-5</v>
      </c>
      <c r="C112" s="5"/>
      <c r="J112">
        <f t="shared" si="2"/>
        <v>7.4656600000000001E-6</v>
      </c>
      <c r="K112" s="5">
        <f t="shared" si="3"/>
        <v>-0.73372579852579856</v>
      </c>
    </row>
    <row r="113" spans="1:11" x14ac:dyDescent="0.2">
      <c r="A113" s="4">
        <v>0.47499999999999998</v>
      </c>
      <c r="B113" s="4">
        <v>-5.0678169999999997E-5</v>
      </c>
      <c r="C113" s="5"/>
      <c r="J113">
        <f t="shared" si="2"/>
        <v>2.4072130749999999E-5</v>
      </c>
      <c r="K113" s="5">
        <f t="shared" si="3"/>
        <v>-2.4903277641277639</v>
      </c>
    </row>
    <row r="114" spans="1:11" x14ac:dyDescent="0.2">
      <c r="A114" s="4">
        <v>0.45</v>
      </c>
      <c r="B114" s="4">
        <v>-8.704494E-5</v>
      </c>
      <c r="C114" s="5"/>
      <c r="J114">
        <f t="shared" si="2"/>
        <v>3.9170223000000003E-5</v>
      </c>
      <c r="K114" s="5">
        <f t="shared" si="3"/>
        <v>-4.2773926289926294</v>
      </c>
    </row>
    <row r="115" spans="1:11" x14ac:dyDescent="0.2">
      <c r="A115" s="4">
        <v>0.42499999999999999</v>
      </c>
      <c r="B115" s="4">
        <v>-1.192586E-4</v>
      </c>
      <c r="C115" s="5"/>
      <c r="J115">
        <f t="shared" si="2"/>
        <v>5.0684905E-5</v>
      </c>
      <c r="K115" s="5">
        <f t="shared" si="3"/>
        <v>-5.8603734643734651</v>
      </c>
    </row>
    <row r="116" spans="1:11" x14ac:dyDescent="0.2">
      <c r="A116" s="4">
        <v>0.4</v>
      </c>
      <c r="B116" s="4">
        <v>-1.5024569999999999E-4</v>
      </c>
      <c r="C116" s="5"/>
      <c r="J116">
        <f t="shared" si="2"/>
        <v>6.0098279999999999E-5</v>
      </c>
      <c r="K116" s="5">
        <f t="shared" si="3"/>
        <v>-7.3830810810810803</v>
      </c>
    </row>
    <row r="117" spans="1:11" x14ac:dyDescent="0.2">
      <c r="A117" s="4">
        <v>0.375</v>
      </c>
      <c r="B117" s="4">
        <v>-1.7842929999999999E-4</v>
      </c>
      <c r="C117" s="5"/>
      <c r="J117">
        <f t="shared" si="2"/>
        <v>6.6910987499999993E-5</v>
      </c>
      <c r="K117" s="5">
        <f t="shared" si="3"/>
        <v>-8.7680245700245685</v>
      </c>
    </row>
    <row r="118" spans="1:11" x14ac:dyDescent="0.2">
      <c r="A118" s="4">
        <v>0.35</v>
      </c>
      <c r="B118" s="4">
        <v>-2.0660350000000001E-4</v>
      </c>
      <c r="C118" s="5"/>
      <c r="J118">
        <f t="shared" si="2"/>
        <v>7.2311225000000002E-5</v>
      </c>
      <c r="K118" s="5">
        <f t="shared" si="3"/>
        <v>-10.152506142506143</v>
      </c>
    </row>
    <row r="119" spans="1:11" x14ac:dyDescent="0.2">
      <c r="A119" s="4">
        <v>0.32500000000000001</v>
      </c>
      <c r="B119" s="4">
        <v>-2.3421440000000001E-4</v>
      </c>
      <c r="C119" s="5"/>
      <c r="J119">
        <f t="shared" si="2"/>
        <v>7.6119680000000001E-5</v>
      </c>
      <c r="K119" s="5">
        <f t="shared" si="3"/>
        <v>-11.509307125307126</v>
      </c>
    </row>
    <row r="120" spans="1:11" x14ac:dyDescent="0.2">
      <c r="A120" s="4">
        <v>0.3</v>
      </c>
      <c r="B120" s="4">
        <v>-2.5929039999999999E-4</v>
      </c>
      <c r="C120" s="5"/>
      <c r="J120">
        <f t="shared" si="2"/>
        <v>7.7787120000000001E-5</v>
      </c>
      <c r="K120" s="5">
        <f t="shared" si="3"/>
        <v>-12.741542997542997</v>
      </c>
    </row>
    <row r="121" spans="1:11" x14ac:dyDescent="0.2">
      <c r="A121" s="4">
        <v>0.27500000000000002</v>
      </c>
      <c r="B121" s="4">
        <v>-2.8275719999999998E-4</v>
      </c>
      <c r="C121" s="5"/>
      <c r="J121">
        <f t="shared" si="2"/>
        <v>7.7758229999999999E-5</v>
      </c>
      <c r="K121" s="5">
        <f t="shared" si="3"/>
        <v>-13.894702702702702</v>
      </c>
    </row>
    <row r="122" spans="1:11" x14ac:dyDescent="0.2">
      <c r="A122" s="4">
        <v>0.25</v>
      </c>
      <c r="B122" s="4">
        <v>-3.0601419999999997E-4</v>
      </c>
      <c r="C122" s="5"/>
      <c r="J122">
        <f t="shared" si="2"/>
        <v>7.6503549999999994E-5</v>
      </c>
      <c r="K122" s="5">
        <f t="shared" si="3"/>
        <v>-15.037552825552824</v>
      </c>
    </row>
    <row r="123" spans="1:11" x14ac:dyDescent="0.2">
      <c r="A123" s="4">
        <v>0.22500000000000001</v>
      </c>
      <c r="B123" s="4">
        <v>-3.2827090000000001E-4</v>
      </c>
      <c r="C123" s="5"/>
      <c r="J123">
        <f t="shared" si="2"/>
        <v>7.3860952500000003E-5</v>
      </c>
      <c r="K123" s="5">
        <f t="shared" si="3"/>
        <v>-16.131248157248159</v>
      </c>
    </row>
    <row r="124" spans="1:11" x14ac:dyDescent="0.2">
      <c r="A124" s="4">
        <v>0.2</v>
      </c>
      <c r="B124" s="4">
        <v>-3.5090069999999999E-4</v>
      </c>
      <c r="C124" s="5"/>
      <c r="J124">
        <f t="shared" si="2"/>
        <v>7.0180140000000005E-5</v>
      </c>
      <c r="K124" s="5">
        <f t="shared" si="3"/>
        <v>-17.243277641277643</v>
      </c>
    </row>
    <row r="125" spans="1:11" x14ac:dyDescent="0.2">
      <c r="A125" s="4">
        <v>0.17499999999999999</v>
      </c>
      <c r="B125" s="4">
        <v>-3.7111570000000001E-4</v>
      </c>
      <c r="C125" s="5"/>
      <c r="J125">
        <f t="shared" si="2"/>
        <v>6.4945247499999996E-5</v>
      </c>
      <c r="K125" s="5">
        <f t="shared" si="3"/>
        <v>-18.236643734643735</v>
      </c>
    </row>
    <row r="126" spans="1:11" x14ac:dyDescent="0.2">
      <c r="A126" s="4">
        <v>0.15</v>
      </c>
      <c r="B126" s="4">
        <v>-3.9054960000000001E-4</v>
      </c>
      <c r="C126" s="5"/>
      <c r="J126">
        <f t="shared" si="2"/>
        <v>5.8582439999999999E-5</v>
      </c>
      <c r="K126" s="5">
        <f t="shared" si="3"/>
        <v>-19.191626535626536</v>
      </c>
    </row>
    <row r="127" spans="1:11" x14ac:dyDescent="0.2">
      <c r="A127" s="4">
        <v>0.125</v>
      </c>
      <c r="B127" s="4">
        <v>-4.1097639999999999E-4</v>
      </c>
      <c r="C127" s="5"/>
      <c r="J127">
        <f t="shared" si="2"/>
        <v>5.1372049999999999E-5</v>
      </c>
      <c r="K127" s="5">
        <f t="shared" si="3"/>
        <v>-20.195400491400491</v>
      </c>
    </row>
    <row r="128" spans="1:11" x14ac:dyDescent="0.2">
      <c r="A128" s="4">
        <v>0.1</v>
      </c>
      <c r="B128" s="4">
        <v>-4.2905200000000002E-4</v>
      </c>
      <c r="C128" s="5"/>
      <c r="J128">
        <f t="shared" si="2"/>
        <v>4.2905200000000004E-5</v>
      </c>
      <c r="K128" s="5">
        <f t="shared" si="3"/>
        <v>-21.083636363636366</v>
      </c>
    </row>
    <row r="129" spans="1:11" x14ac:dyDescent="0.2">
      <c r="A129" s="4">
        <v>7.4999999999999997E-2</v>
      </c>
      <c r="B129" s="4">
        <v>-4.4813220000000003E-4</v>
      </c>
      <c r="C129" s="5"/>
      <c r="J129">
        <f t="shared" si="2"/>
        <v>3.3609914999999999E-5</v>
      </c>
      <c r="K129" s="5">
        <f t="shared" si="3"/>
        <v>-22.021238329238329</v>
      </c>
    </row>
    <row r="130" spans="1:11" x14ac:dyDescent="0.2">
      <c r="A130" s="4">
        <v>0.05</v>
      </c>
      <c r="B130" s="4">
        <v>-4.6654880000000001E-4</v>
      </c>
      <c r="C130" s="5"/>
      <c r="J130">
        <f t="shared" si="2"/>
        <v>2.3327440000000002E-5</v>
      </c>
      <c r="K130" s="5">
        <f t="shared" si="3"/>
        <v>-22.926230958230956</v>
      </c>
    </row>
    <row r="131" spans="1:11" x14ac:dyDescent="0.2">
      <c r="A131" s="4">
        <v>2.5000000000000001E-2</v>
      </c>
      <c r="B131" s="4">
        <v>-4.8396929999999999E-4</v>
      </c>
      <c r="C131" s="5"/>
      <c r="J131">
        <f t="shared" si="2"/>
        <v>1.20992325E-5</v>
      </c>
      <c r="K131" s="5">
        <f t="shared" si="3"/>
        <v>-23.782275184275182</v>
      </c>
    </row>
    <row r="132" spans="1:11" x14ac:dyDescent="0.2">
      <c r="A132" s="4">
        <v>0</v>
      </c>
      <c r="B132" s="4">
        <v>-5.0313180000000003E-4</v>
      </c>
      <c r="C132" s="5"/>
      <c r="J132">
        <f t="shared" si="2"/>
        <v>0</v>
      </c>
      <c r="K132" s="5">
        <f t="shared" si="3"/>
        <v>-24.723921375921378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7" priority="1" stopIfTrue="1" operator="equal">
      <formula>0</formula>
    </cfRule>
  </conditionalFormatting>
  <conditionalFormatting sqref="E23:E24">
    <cfRule type="cellIs" dxfId="2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92</v>
      </c>
    </row>
    <row r="3" spans="1:16" x14ac:dyDescent="0.2">
      <c r="C3" s="1" t="s">
        <v>29</v>
      </c>
      <c r="D3" t="s">
        <v>92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8.9000000000000003E-11</v>
      </c>
      <c r="C10" s="5"/>
      <c r="D10" s="1" t="s">
        <v>9</v>
      </c>
      <c r="E10" s="7">
        <f>-F10*1000/$D$7</f>
        <v>-4.3734643734643739E-6</v>
      </c>
      <c r="F10" s="3">
        <f>((INDEX(A10:B11,1,2)+INDEX(A10:B11,2,2))-((INDEX(A10:B11,1,2)-INDEX(A10:B11,2,2))/(INDEX(A10:B11,1,1)-INDEX(A10:B11,2,1))*(INDEX(A10:B11,1,1)+INDEX(A10:B11,2,1))))/2</f>
        <v>8.9000000000000003E-11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4.3734643734643739E-6</v>
      </c>
      <c r="L10" s="1" t="s">
        <v>23</v>
      </c>
      <c r="M10" s="4" t="e">
        <f>MAX(E14:E15)/20</f>
        <v>#REF!</v>
      </c>
      <c r="N10" s="6">
        <f>-E10</f>
        <v>4.3734643734643739E-6</v>
      </c>
      <c r="O10" s="6">
        <f>-E11</f>
        <v>7.8132678132678117E-6</v>
      </c>
      <c r="P10" s="6">
        <f>-E12</f>
        <v>1.0810810810810812E-6</v>
      </c>
    </row>
    <row r="11" spans="1:16" x14ac:dyDescent="0.2">
      <c r="A11" s="4">
        <v>-2.5000000000000001E-2</v>
      </c>
      <c r="B11" s="4">
        <v>1.8999999999999999E-11</v>
      </c>
      <c r="C11" s="5"/>
      <c r="D11" s="1" t="s">
        <v>10</v>
      </c>
      <c r="E11" s="7">
        <f>-F11*1000/$D$7</f>
        <v>-7.8132678132678117E-6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1.5899999999999999E-10</v>
      </c>
      <c r="G11" s="5" t="s">
        <v>101</v>
      </c>
      <c r="H11" t="s">
        <v>102</v>
      </c>
      <c r="J11">
        <f t="shared" si="0"/>
        <v>4.75E-13</v>
      </c>
      <c r="K11" s="5">
        <f t="shared" si="1"/>
        <v>9.3366093366093357E-7</v>
      </c>
      <c r="L11" s="1"/>
      <c r="M11" s="4" t="e">
        <f>-MAX(E15:E16)/20</f>
        <v>#REF!</v>
      </c>
      <c r="N11" s="6">
        <f>-E10</f>
        <v>4.3734643734643739E-6</v>
      </c>
      <c r="O11" s="6">
        <f>-E11</f>
        <v>7.8132678132678117E-6</v>
      </c>
      <c r="P11" s="6">
        <f>-E12</f>
        <v>1.0810810810810812E-6</v>
      </c>
    </row>
    <row r="12" spans="1:16" x14ac:dyDescent="0.2">
      <c r="A12" s="4">
        <v>-0.05</v>
      </c>
      <c r="B12" s="4">
        <v>-1.4E-11</v>
      </c>
      <c r="C12" s="5"/>
      <c r="D12" s="1" t="s">
        <v>11</v>
      </c>
      <c r="E12" s="7">
        <f>-F12*1000/$D$7</f>
        <v>-1.0810810810810812E-6</v>
      </c>
      <c r="F12" s="3">
        <f>((INDEX(A131:B132,1,2)+INDEX(A131:B132,2,2))-((INDEX(A131:B132,1,2)-INDEX(A131:B132,2,2))/(INDEX(A131:B132,1,1)-INDEX(A131:B132,2,1))*(INDEX(A131:B132,1,1)+INDEX(A131:B132,2,1))))/2</f>
        <v>2.2000000000000002E-11</v>
      </c>
      <c r="G12" t="s">
        <v>103</v>
      </c>
      <c r="H12" t="s">
        <v>104</v>
      </c>
      <c r="J12">
        <f t="shared" si="0"/>
        <v>-7.0000000000000005E-13</v>
      </c>
      <c r="K12" s="5">
        <f t="shared" si="1"/>
        <v>-6.8796068796068797E-7</v>
      </c>
      <c r="L12" s="1"/>
    </row>
    <row r="13" spans="1:16" x14ac:dyDescent="0.2">
      <c r="A13" s="4">
        <v>-7.4999999999999997E-2</v>
      </c>
      <c r="B13" s="4">
        <v>-4.8000000000000002E-11</v>
      </c>
      <c r="C13" s="5"/>
      <c r="E13" s="3" t="s">
        <v>53</v>
      </c>
      <c r="F13" s="5"/>
      <c r="J13">
        <f t="shared" si="0"/>
        <v>-3.6E-12</v>
      </c>
      <c r="K13" s="5">
        <f t="shared" si="1"/>
        <v>-2.3587223587223586E-6</v>
      </c>
      <c r="L13" s="1" t="s">
        <v>24</v>
      </c>
      <c r="M13" s="6">
        <f>E14</f>
        <v>-0.13984375000000002</v>
      </c>
      <c r="N13" s="6">
        <f>-MAX(E10:E12)/15</f>
        <v>7.2072072072072083E-8</v>
      </c>
    </row>
    <row r="14" spans="1:16" x14ac:dyDescent="0.2">
      <c r="A14" s="4">
        <v>-0.1</v>
      </c>
      <c r="B14" s="4">
        <v>-7.7000000000000006E-11</v>
      </c>
      <c r="C14" s="5"/>
      <c r="D14" s="1" t="s">
        <v>12</v>
      </c>
      <c r="E14" s="7">
        <f>F14</f>
        <v>-0.13984375000000002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-0.13984375000000002</v>
      </c>
      <c r="G14" s="5" t="s">
        <v>113</v>
      </c>
      <c r="H14" t="s">
        <v>114</v>
      </c>
      <c r="J14">
        <f t="shared" si="0"/>
        <v>-7.7000000000000015E-12</v>
      </c>
      <c r="K14" s="5">
        <f t="shared" si="1"/>
        <v>-3.783783783783784E-6</v>
      </c>
      <c r="L14" s="1"/>
      <c r="M14">
        <f>E14</f>
        <v>-0.13984375000000002</v>
      </c>
      <c r="N14" s="6">
        <f>MAX(E10:E12)/15</f>
        <v>-7.2072072072072083E-8</v>
      </c>
    </row>
    <row r="15" spans="1:16" x14ac:dyDescent="0.2">
      <c r="A15" s="4">
        <v>-0.125</v>
      </c>
      <c r="B15" s="4">
        <v>-1.05E-10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-1.3125E-11</v>
      </c>
      <c r="K15" s="5">
        <f t="shared" si="1"/>
        <v>-5.1597051597051597E-6</v>
      </c>
      <c r="L15" s="1"/>
      <c r="M15" s="6" t="e">
        <f>E15</f>
        <v>#REF!</v>
      </c>
      <c r="N15" s="6">
        <f>-MAX(E10:E12)/15</f>
        <v>7.2072072072072083E-8</v>
      </c>
    </row>
    <row r="16" spans="1:16" x14ac:dyDescent="0.2">
      <c r="A16" s="4">
        <v>-0.15</v>
      </c>
      <c r="B16" s="4">
        <v>-1.4399999999999999E-10</v>
      </c>
      <c r="C16" s="5"/>
      <c r="E16" s="3"/>
      <c r="J16">
        <f t="shared" si="0"/>
        <v>-2.1599999999999998E-11</v>
      </c>
      <c r="K16" s="5">
        <f t="shared" si="1"/>
        <v>-7.0761670761670761E-6</v>
      </c>
      <c r="L16" s="1"/>
      <c r="M16" t="e">
        <f>E15</f>
        <v>#REF!</v>
      </c>
      <c r="N16" s="6">
        <f>MAX(E10:E12)/15</f>
        <v>-7.2072072072072083E-8</v>
      </c>
    </row>
    <row r="17" spans="1:19" x14ac:dyDescent="0.2">
      <c r="A17" s="4">
        <v>-0.17499999999999999</v>
      </c>
      <c r="B17" s="4">
        <v>-1.6699999999999999E-10</v>
      </c>
      <c r="C17" s="25"/>
      <c r="D17" s="1" t="s">
        <v>14</v>
      </c>
      <c r="E17" s="9">
        <f>F17</f>
        <v>0.25297775903868447</v>
      </c>
      <c r="F17">
        <f>(-1)*MAX(J30:J91)/F11/E14</f>
        <v>0.25297775903868447</v>
      </c>
      <c r="G17" t="s">
        <v>111</v>
      </c>
      <c r="J17">
        <f t="shared" si="0"/>
        <v>-2.9224999999999995E-11</v>
      </c>
      <c r="K17" s="5">
        <f t="shared" si="1"/>
        <v>-8.2063882063882059E-6</v>
      </c>
      <c r="L17" s="1"/>
      <c r="N17" s="6"/>
    </row>
    <row r="18" spans="1:19" x14ac:dyDescent="0.2">
      <c r="A18" s="4">
        <v>-0.2</v>
      </c>
      <c r="B18" s="4">
        <v>-1.94E-10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-3.8800000000000004E-11</v>
      </c>
      <c r="K18" s="5">
        <f t="shared" si="1"/>
        <v>-9.5331695331695328E-6</v>
      </c>
      <c r="L18" s="1" t="s">
        <v>25</v>
      </c>
      <c r="M18" s="5">
        <v>0</v>
      </c>
      <c r="N18" s="5">
        <f>INDEX(K30:K91,MATCH(MAX(J30:J91),J30:J91,0),1)</f>
        <v>3.6855036855036854E-6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-2.3000000000000001E-10</v>
      </c>
      <c r="C19" s="25"/>
      <c r="D19" s="1"/>
      <c r="J19">
        <f t="shared" si="0"/>
        <v>-5.1750000000000002E-11</v>
      </c>
      <c r="K19" s="5">
        <f t="shared" si="1"/>
        <v>-1.1302211302211301E-5</v>
      </c>
      <c r="L19" s="1"/>
      <c r="M19" s="5">
        <f>INDEX(A30:A91,MATCH(MAX(J30:J91),J30:J91,0),1)</f>
        <v>-7.4999999999999997E-2</v>
      </c>
      <c r="N19" s="5">
        <f>INDEX(K30:K91,MATCH(MAX(J30:J91),J30:J91,0),1)</f>
        <v>3.6855036855036854E-6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-2.5999999999999998E-10</v>
      </c>
      <c r="C20" s="25"/>
      <c r="D20" s="1" t="s">
        <v>16</v>
      </c>
      <c r="E20" s="8">
        <f>F20</f>
        <v>2.764127764127764E-9</v>
      </c>
      <c r="F20">
        <f>MAX(J30:J91)/D5/D7*1000</f>
        <v>2.764127764127764E-9</v>
      </c>
      <c r="G20" t="s">
        <v>112</v>
      </c>
      <c r="J20">
        <f t="shared" si="0"/>
        <v>-6.4999999999999995E-11</v>
      </c>
      <c r="K20" s="5">
        <f t="shared" si="1"/>
        <v>-1.2776412776412776E-5</v>
      </c>
      <c r="M20" s="5">
        <f>INDEX(A30:A91,MATCH(MAX(J30:J91),J30:J91,0),1)</f>
        <v>-7.4999999999999997E-2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-2.8100000000000001E-10</v>
      </c>
      <c r="C21" s="25"/>
      <c r="D21" s="1" t="s">
        <v>17</v>
      </c>
      <c r="E21" s="8">
        <f>F21</f>
        <v>-2.3832923832923838E-9</v>
      </c>
      <c r="F21">
        <f>MAX(J91:J130)/D5/D7*1000</f>
        <v>-2.3832923832923838E-9</v>
      </c>
      <c r="G21" t="s">
        <v>108</v>
      </c>
      <c r="J21">
        <f t="shared" si="0"/>
        <v>-7.7275000000000012E-11</v>
      </c>
      <c r="K21" s="5">
        <f t="shared" si="1"/>
        <v>-1.3808353808353807E-5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-3.15E-10</v>
      </c>
      <c r="C22" s="5"/>
      <c r="J22">
        <f t="shared" si="0"/>
        <v>-9.4499999999999997E-11</v>
      </c>
      <c r="K22" s="5">
        <f t="shared" si="1"/>
        <v>-1.5479115479115479E-5</v>
      </c>
      <c r="M22" s="5">
        <v>0</v>
      </c>
      <c r="N22" s="5">
        <f>INDEX(K91:K130,MATCH(MAX(J91:J130),J91:J130,0),1)</f>
        <v>4.7665847665847664E-6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-3.3700000000000003E-10</v>
      </c>
      <c r="C23" s="5"/>
      <c r="D23" s="1" t="s">
        <v>43</v>
      </c>
      <c r="E23" s="24">
        <f>E11*E14*E17/D5-E20</f>
        <v>0</v>
      </c>
      <c r="J23">
        <f t="shared" si="0"/>
        <v>-1.0952500000000002E-10</v>
      </c>
      <c r="K23" s="5">
        <f t="shared" si="1"/>
        <v>-1.656019656019656E-5</v>
      </c>
      <c r="M23" s="5">
        <f>INDEX(A91:A130,MATCH(MAX(J91:J130),J91:J130,0),1)</f>
        <v>0.05</v>
      </c>
      <c r="N23" s="5">
        <f>INDEX(K91:K130,MATCH(MAX(J91:J130),J91:J130,0),1)</f>
        <v>4.7665847665847664E-6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-3.74E-10</v>
      </c>
      <c r="C24" s="5"/>
      <c r="E24" s="24" t="e">
        <f>E12*E15*E18/D5-E21</f>
        <v>#REF!</v>
      </c>
      <c r="J24">
        <f t="shared" si="0"/>
        <v>-1.3089999999999998E-10</v>
      </c>
      <c r="K24" s="5">
        <f t="shared" si="1"/>
        <v>-1.8378378378378379E-5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-4.0200000000000001E-10</v>
      </c>
      <c r="C25" s="26"/>
      <c r="J25">
        <f t="shared" si="0"/>
        <v>-1.5075E-10</v>
      </c>
      <c r="K25" s="5">
        <f t="shared" si="1"/>
        <v>-1.9754299754299755E-5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-4.34E-10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-1.736E-10</v>
      </c>
      <c r="K26" s="5">
        <f t="shared" si="1"/>
        <v>-2.1326781326781325E-5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-4.65E-10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-1.97625E-10</v>
      </c>
      <c r="K27" s="5">
        <f t="shared" si="1"/>
        <v>-2.2850122850122849E-5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-5.1099999999999999E-10</v>
      </c>
      <c r="C28" s="5"/>
      <c r="J28">
        <f t="shared" si="0"/>
        <v>-2.2994999999999999E-10</v>
      </c>
      <c r="K28" s="5">
        <f t="shared" si="1"/>
        <v>-2.5110565110565109E-5</v>
      </c>
    </row>
    <row r="29" spans="1:19" x14ac:dyDescent="0.2">
      <c r="A29" s="4">
        <v>-0.47499999999999998</v>
      </c>
      <c r="B29" s="4">
        <v>-5.4999999999999996E-10</v>
      </c>
      <c r="C29" s="5"/>
      <c r="J29">
        <f t="shared" si="0"/>
        <v>-2.6124999999999995E-10</v>
      </c>
      <c r="K29" s="5">
        <f t="shared" si="1"/>
        <v>-2.7027027027027023E-5</v>
      </c>
    </row>
    <row r="30" spans="1:19" x14ac:dyDescent="0.2">
      <c r="A30" s="4">
        <v>-0.5</v>
      </c>
      <c r="B30" s="4">
        <v>-5.9300000000000002E-10</v>
      </c>
      <c r="C30" s="5"/>
      <c r="J30">
        <f t="shared" si="0"/>
        <v>-2.9650000000000001E-10</v>
      </c>
      <c r="K30" s="5">
        <f t="shared" si="1"/>
        <v>-2.9140049140049139E-5</v>
      </c>
    </row>
    <row r="31" spans="1:19" x14ac:dyDescent="0.2">
      <c r="A31" s="4">
        <v>-0.5</v>
      </c>
      <c r="B31" s="4">
        <v>-5.3600000000000001E-10</v>
      </c>
      <c r="C31" s="5"/>
      <c r="J31">
        <f t="shared" si="0"/>
        <v>-2.6800000000000001E-10</v>
      </c>
      <c r="K31" s="5">
        <f t="shared" si="1"/>
        <v>-2.633906633906634E-5</v>
      </c>
    </row>
    <row r="32" spans="1:19" x14ac:dyDescent="0.2">
      <c r="A32" s="4">
        <v>-0.47499999999999998</v>
      </c>
      <c r="B32" s="4">
        <v>-4.8899999999999997E-10</v>
      </c>
      <c r="C32" s="5"/>
      <c r="J32">
        <f t="shared" si="0"/>
        <v>-2.3227499999999998E-10</v>
      </c>
      <c r="K32" s="5">
        <f t="shared" si="1"/>
        <v>-2.4029484029484028E-5</v>
      </c>
    </row>
    <row r="33" spans="1:11" x14ac:dyDescent="0.2">
      <c r="A33" s="4">
        <v>-0.45</v>
      </c>
      <c r="B33" s="4">
        <v>-4.6100000000000001E-10</v>
      </c>
      <c r="C33" s="5"/>
      <c r="J33">
        <f t="shared" si="0"/>
        <v>-2.0745000000000002E-10</v>
      </c>
      <c r="K33" s="5">
        <f t="shared" si="1"/>
        <v>-2.2653562653562655E-5</v>
      </c>
    </row>
    <row r="34" spans="1:11" x14ac:dyDescent="0.2">
      <c r="A34" s="4">
        <v>-0.42499999999999999</v>
      </c>
      <c r="B34" s="4">
        <v>-4.5299999999999999E-10</v>
      </c>
      <c r="C34" s="5"/>
      <c r="J34">
        <f t="shared" si="0"/>
        <v>-1.9252499999999999E-10</v>
      </c>
      <c r="K34" s="5">
        <f t="shared" si="1"/>
        <v>-2.2260442260442261E-5</v>
      </c>
    </row>
    <row r="35" spans="1:11" x14ac:dyDescent="0.2">
      <c r="A35" s="4">
        <v>-0.4</v>
      </c>
      <c r="B35" s="4">
        <v>-3.9700000000000002E-10</v>
      </c>
      <c r="C35" s="5"/>
      <c r="J35">
        <f t="shared" si="0"/>
        <v>-1.5880000000000001E-10</v>
      </c>
      <c r="K35" s="5">
        <f t="shared" si="1"/>
        <v>-1.9508599508599509E-5</v>
      </c>
    </row>
    <row r="36" spans="1:11" x14ac:dyDescent="0.2">
      <c r="A36" s="4">
        <v>-0.375</v>
      </c>
      <c r="B36" s="4">
        <v>-3.2200000000000003E-10</v>
      </c>
      <c r="C36" s="5"/>
      <c r="J36">
        <f t="shared" si="0"/>
        <v>-1.2075000000000002E-10</v>
      </c>
      <c r="K36" s="5">
        <f t="shared" si="1"/>
        <v>-1.5823095823095824E-5</v>
      </c>
    </row>
    <row r="37" spans="1:11" x14ac:dyDescent="0.2">
      <c r="A37" s="4">
        <v>-0.35</v>
      </c>
      <c r="B37" s="4">
        <v>-2.7099999999999999E-10</v>
      </c>
      <c r="C37" s="5"/>
      <c r="J37">
        <f t="shared" si="0"/>
        <v>-9.4849999999999988E-11</v>
      </c>
      <c r="K37" s="5">
        <f t="shared" si="1"/>
        <v>-1.3316953316953316E-5</v>
      </c>
    </row>
    <row r="38" spans="1:11" x14ac:dyDescent="0.2">
      <c r="A38" s="4">
        <v>-0.32500000000000001</v>
      </c>
      <c r="B38" s="4">
        <v>-2.4E-10</v>
      </c>
      <c r="C38" s="5"/>
      <c r="J38">
        <f t="shared" si="0"/>
        <v>-7.8000000000000002E-11</v>
      </c>
      <c r="K38" s="5">
        <f t="shared" si="1"/>
        <v>-1.1793611793611792E-5</v>
      </c>
    </row>
    <row r="39" spans="1:11" x14ac:dyDescent="0.2">
      <c r="A39" s="4">
        <v>-0.3</v>
      </c>
      <c r="B39" s="4">
        <v>-2.1E-10</v>
      </c>
      <c r="C39" s="5"/>
      <c r="J39">
        <f t="shared" si="0"/>
        <v>-6.3000000000000002E-11</v>
      </c>
      <c r="K39" s="5">
        <f t="shared" si="1"/>
        <v>-1.0319410319410319E-5</v>
      </c>
    </row>
    <row r="40" spans="1:11" x14ac:dyDescent="0.2">
      <c r="A40" s="4">
        <v>-0.27500000000000002</v>
      </c>
      <c r="B40" s="4">
        <v>-1.9200000000000001E-10</v>
      </c>
      <c r="C40" s="5"/>
      <c r="J40">
        <f t="shared" si="0"/>
        <v>-5.2800000000000008E-11</v>
      </c>
      <c r="K40" s="5">
        <f t="shared" si="1"/>
        <v>-9.4348894348894342E-6</v>
      </c>
    </row>
    <row r="41" spans="1:11" x14ac:dyDescent="0.2">
      <c r="A41" s="4">
        <v>-0.25</v>
      </c>
      <c r="B41" s="4">
        <v>-1.4700000000000001E-10</v>
      </c>
      <c r="C41" s="5"/>
      <c r="J41">
        <f t="shared" si="0"/>
        <v>-3.6750000000000002E-11</v>
      </c>
      <c r="K41" s="5">
        <f t="shared" si="1"/>
        <v>-7.2235872235872239E-6</v>
      </c>
    </row>
    <row r="42" spans="1:11" x14ac:dyDescent="0.2">
      <c r="A42" s="4">
        <v>-0.22500000000000001</v>
      </c>
      <c r="B42" s="4">
        <v>-1.01E-10</v>
      </c>
      <c r="C42" s="5"/>
      <c r="J42">
        <f t="shared" si="0"/>
        <v>-2.2725000000000001E-11</v>
      </c>
      <c r="K42" s="5">
        <f t="shared" si="1"/>
        <v>-4.9631449631449635E-6</v>
      </c>
    </row>
    <row r="43" spans="1:11" x14ac:dyDescent="0.2">
      <c r="A43" s="4">
        <v>-0.2</v>
      </c>
      <c r="B43" s="4">
        <v>-6.3000000000000002E-11</v>
      </c>
      <c r="C43" s="5"/>
      <c r="J43">
        <f t="shared" si="0"/>
        <v>-1.26E-11</v>
      </c>
      <c r="K43" s="5">
        <f t="shared" si="1"/>
        <v>-3.0958230958230963E-6</v>
      </c>
    </row>
    <row r="44" spans="1:11" x14ac:dyDescent="0.2">
      <c r="A44" s="4">
        <v>-0.17499999999999999</v>
      </c>
      <c r="B44" s="4">
        <v>-4.3E-11</v>
      </c>
      <c r="C44" s="5"/>
      <c r="J44">
        <f t="shared" si="0"/>
        <v>-7.5249999999999995E-12</v>
      </c>
      <c r="K44" s="5">
        <f t="shared" si="1"/>
        <v>-2.1130221130221131E-6</v>
      </c>
    </row>
    <row r="45" spans="1:11" x14ac:dyDescent="0.2">
      <c r="A45" s="4">
        <v>-0.15</v>
      </c>
      <c r="B45" s="4">
        <v>-1.3E-11</v>
      </c>
      <c r="C45" s="5"/>
      <c r="J45">
        <f t="shared" si="0"/>
        <v>-1.95E-12</v>
      </c>
      <c r="K45" s="5">
        <f t="shared" si="1"/>
        <v>-6.388206388206388E-7</v>
      </c>
    </row>
    <row r="46" spans="1:11" x14ac:dyDescent="0.2">
      <c r="A46" s="4">
        <v>-0.125</v>
      </c>
      <c r="B46" s="4">
        <v>1.8999999999999999E-11</v>
      </c>
      <c r="C46" s="5"/>
      <c r="J46">
        <f t="shared" si="0"/>
        <v>2.3749999999999999E-12</v>
      </c>
      <c r="K46" s="5">
        <f t="shared" si="1"/>
        <v>9.3366093366093357E-7</v>
      </c>
    </row>
    <row r="47" spans="1:11" x14ac:dyDescent="0.2">
      <c r="A47" s="4">
        <v>-0.1</v>
      </c>
      <c r="B47" s="4">
        <v>4.1999999999999997E-11</v>
      </c>
      <c r="C47" s="5"/>
      <c r="J47">
        <f t="shared" si="0"/>
        <v>4.1999999999999999E-12</v>
      </c>
      <c r="K47" s="5">
        <f t="shared" si="1"/>
        <v>2.0638820638820638E-6</v>
      </c>
    </row>
    <row r="48" spans="1:11" x14ac:dyDescent="0.2">
      <c r="A48" s="4">
        <v>-7.4999999999999997E-2</v>
      </c>
      <c r="B48" s="4">
        <v>7.5E-11</v>
      </c>
      <c r="C48" s="5"/>
      <c r="J48">
        <f t="shared" si="0"/>
        <v>5.625E-12</v>
      </c>
      <c r="K48" s="5">
        <f t="shared" si="1"/>
        <v>3.6855036855036854E-6</v>
      </c>
    </row>
    <row r="49" spans="1:11" x14ac:dyDescent="0.2">
      <c r="A49" s="4">
        <v>-0.05</v>
      </c>
      <c r="B49" s="4">
        <v>1.0300000000000001E-10</v>
      </c>
      <c r="C49" s="5"/>
      <c r="J49">
        <f t="shared" si="0"/>
        <v>5.1500000000000005E-12</v>
      </c>
      <c r="K49" s="5">
        <f t="shared" si="1"/>
        <v>5.061425061425062E-6</v>
      </c>
    </row>
    <row r="50" spans="1:11" x14ac:dyDescent="0.2">
      <c r="A50" s="4">
        <v>-2.5000000000000001E-2</v>
      </c>
      <c r="B50" s="4">
        <v>1.3100000000000001E-10</v>
      </c>
      <c r="C50" s="5"/>
      <c r="J50">
        <f t="shared" si="0"/>
        <v>3.2750000000000005E-12</v>
      </c>
      <c r="K50" s="5">
        <f t="shared" si="1"/>
        <v>6.4373464373464381E-6</v>
      </c>
    </row>
    <row r="51" spans="1:11" x14ac:dyDescent="0.2">
      <c r="A51" s="4">
        <v>0</v>
      </c>
      <c r="B51" s="4">
        <v>1.5899999999999999E-10</v>
      </c>
      <c r="C51" s="5"/>
      <c r="J51">
        <f t="shared" si="0"/>
        <v>0</v>
      </c>
      <c r="K51" s="5">
        <f t="shared" si="1"/>
        <v>7.8132678132678117E-6</v>
      </c>
    </row>
    <row r="52" spans="1:11" x14ac:dyDescent="0.2">
      <c r="A52" s="4">
        <v>2.5000000000000001E-2</v>
      </c>
      <c r="B52" s="4">
        <v>1.8999999999999999E-10</v>
      </c>
      <c r="C52" s="5"/>
      <c r="J52">
        <f t="shared" si="0"/>
        <v>-4.7499999999999998E-12</v>
      </c>
      <c r="K52" s="5">
        <f t="shared" si="1"/>
        <v>9.3366093366093357E-6</v>
      </c>
    </row>
    <row r="53" spans="1:11" x14ac:dyDescent="0.2">
      <c r="A53" s="4">
        <v>0.05</v>
      </c>
      <c r="B53" s="4">
        <v>2.1999999999999999E-10</v>
      </c>
      <c r="C53" s="5"/>
      <c r="J53">
        <f t="shared" si="0"/>
        <v>-1.1000000000000001E-11</v>
      </c>
      <c r="K53" s="5">
        <f t="shared" si="1"/>
        <v>1.081081081081081E-5</v>
      </c>
    </row>
    <row r="54" spans="1:11" x14ac:dyDescent="0.2">
      <c r="A54" s="4">
        <v>7.4999999999999997E-2</v>
      </c>
      <c r="B54" s="4">
        <v>2.5200000000000001E-10</v>
      </c>
      <c r="C54" s="5"/>
      <c r="J54">
        <f t="shared" si="0"/>
        <v>-1.8900000000000001E-11</v>
      </c>
      <c r="K54" s="5">
        <f t="shared" si="1"/>
        <v>1.2383292383292385E-5</v>
      </c>
    </row>
    <row r="55" spans="1:11" x14ac:dyDescent="0.2">
      <c r="A55" s="4">
        <v>0.1</v>
      </c>
      <c r="B55" s="4">
        <v>2.84E-10</v>
      </c>
      <c r="C55" s="5"/>
      <c r="J55">
        <f t="shared" si="0"/>
        <v>-2.84E-11</v>
      </c>
      <c r="K55" s="5">
        <f t="shared" si="1"/>
        <v>1.3955773955773955E-5</v>
      </c>
    </row>
    <row r="56" spans="1:11" x14ac:dyDescent="0.2">
      <c r="A56" s="4">
        <v>0.125</v>
      </c>
      <c r="B56" s="4">
        <v>3.1899999999999998E-10</v>
      </c>
      <c r="C56" s="5"/>
      <c r="J56">
        <f t="shared" si="0"/>
        <v>-3.9874999999999998E-11</v>
      </c>
      <c r="K56" s="5">
        <f t="shared" si="1"/>
        <v>1.5675675675675676E-5</v>
      </c>
    </row>
    <row r="57" spans="1:11" x14ac:dyDescent="0.2">
      <c r="A57" s="4">
        <v>0.15</v>
      </c>
      <c r="B57" s="4">
        <v>3.5500000000000001E-10</v>
      </c>
      <c r="C57" s="5"/>
      <c r="J57">
        <f t="shared" si="0"/>
        <v>-5.3249999999999997E-11</v>
      </c>
      <c r="K57" s="5">
        <f t="shared" si="1"/>
        <v>1.7444717444717443E-5</v>
      </c>
    </row>
    <row r="58" spans="1:11" x14ac:dyDescent="0.2">
      <c r="A58" s="4">
        <v>0.17499999999999999</v>
      </c>
      <c r="B58" s="4">
        <v>3.9599999999999998E-10</v>
      </c>
      <c r="C58" s="5"/>
      <c r="J58">
        <f t="shared" si="0"/>
        <v>-6.9299999999999996E-11</v>
      </c>
      <c r="K58" s="5">
        <f t="shared" si="1"/>
        <v>1.945945945945946E-5</v>
      </c>
    </row>
    <row r="59" spans="1:11" x14ac:dyDescent="0.2">
      <c r="A59" s="4">
        <v>0.2</v>
      </c>
      <c r="B59" s="4">
        <v>4.4099999999999998E-10</v>
      </c>
      <c r="C59" s="5"/>
      <c r="J59">
        <f t="shared" si="0"/>
        <v>-8.8200000000000003E-11</v>
      </c>
      <c r="K59" s="5">
        <f t="shared" si="1"/>
        <v>2.167076167076167E-5</v>
      </c>
    </row>
    <row r="60" spans="1:11" x14ac:dyDescent="0.2">
      <c r="A60" s="4">
        <v>0.22500000000000001</v>
      </c>
      <c r="B60" s="4">
        <v>4.8199999999999999E-10</v>
      </c>
      <c r="C60" s="5"/>
      <c r="J60">
        <f t="shared" si="0"/>
        <v>-1.0845E-10</v>
      </c>
      <c r="K60" s="5">
        <f t="shared" si="1"/>
        <v>2.3685503685503687E-5</v>
      </c>
    </row>
    <row r="61" spans="1:11" x14ac:dyDescent="0.2">
      <c r="A61" s="4">
        <v>0.25</v>
      </c>
      <c r="B61" s="4">
        <v>5.2299999999999995E-10</v>
      </c>
      <c r="C61" s="5"/>
      <c r="J61">
        <f t="shared" si="0"/>
        <v>-1.3074999999999999E-10</v>
      </c>
      <c r="K61" s="5">
        <f t="shared" si="1"/>
        <v>2.5700245700245697E-5</v>
      </c>
    </row>
    <row r="62" spans="1:11" x14ac:dyDescent="0.2">
      <c r="A62" s="4">
        <v>0.27500000000000002</v>
      </c>
      <c r="B62" s="4">
        <v>5.8500000000000005E-10</v>
      </c>
      <c r="C62" s="5"/>
      <c r="J62">
        <f t="shared" si="0"/>
        <v>-1.6087500000000003E-10</v>
      </c>
      <c r="K62" s="5">
        <f t="shared" si="1"/>
        <v>2.8746928746928748E-5</v>
      </c>
    </row>
    <row r="63" spans="1:11" x14ac:dyDescent="0.2">
      <c r="A63" s="4">
        <v>0.3</v>
      </c>
      <c r="B63" s="4">
        <v>6.1600000000000004E-10</v>
      </c>
      <c r="C63" s="5"/>
      <c r="J63">
        <f t="shared" si="0"/>
        <v>-1.848E-10</v>
      </c>
      <c r="K63" s="5">
        <f t="shared" si="1"/>
        <v>3.0270270270270272E-5</v>
      </c>
    </row>
    <row r="64" spans="1:11" x14ac:dyDescent="0.2">
      <c r="A64" s="4">
        <v>0.32500000000000001</v>
      </c>
      <c r="B64" s="4">
        <v>6.88E-10</v>
      </c>
      <c r="C64" s="5"/>
      <c r="J64">
        <f t="shared" si="0"/>
        <v>-2.2360000000000001E-10</v>
      </c>
      <c r="K64" s="5">
        <f t="shared" si="1"/>
        <v>3.3808353808353809E-5</v>
      </c>
    </row>
    <row r="65" spans="1:11" x14ac:dyDescent="0.2">
      <c r="A65" s="4">
        <v>0.35</v>
      </c>
      <c r="B65" s="4">
        <v>7.2799999999999997E-10</v>
      </c>
      <c r="C65" s="5"/>
      <c r="J65">
        <f t="shared" si="0"/>
        <v>-2.5479999999999999E-10</v>
      </c>
      <c r="K65" s="5">
        <f t="shared" si="1"/>
        <v>3.5773955773955773E-5</v>
      </c>
    </row>
    <row r="66" spans="1:11" x14ac:dyDescent="0.2">
      <c r="A66" s="4">
        <v>0.375</v>
      </c>
      <c r="B66" s="4">
        <v>7.7100000000000003E-10</v>
      </c>
      <c r="C66" s="5"/>
      <c r="J66">
        <f t="shared" si="0"/>
        <v>-2.8912500000000002E-10</v>
      </c>
      <c r="K66" s="5">
        <f t="shared" si="1"/>
        <v>3.7886977886977885E-5</v>
      </c>
    </row>
    <row r="67" spans="1:11" x14ac:dyDescent="0.2">
      <c r="A67" s="4">
        <v>0.4</v>
      </c>
      <c r="B67" s="4">
        <v>8.5900000000000003E-10</v>
      </c>
      <c r="C67" s="5"/>
      <c r="J67">
        <f t="shared" si="0"/>
        <v>-3.4360000000000003E-10</v>
      </c>
      <c r="K67" s="5">
        <f t="shared" si="1"/>
        <v>4.2211302211302214E-5</v>
      </c>
    </row>
    <row r="68" spans="1:11" x14ac:dyDescent="0.2">
      <c r="A68" s="4">
        <v>0.42499999999999999</v>
      </c>
      <c r="B68" s="4">
        <v>9.1800000000000004E-10</v>
      </c>
      <c r="C68" s="5"/>
      <c r="J68">
        <f t="shared" si="0"/>
        <v>-3.9014999999999999E-10</v>
      </c>
      <c r="K68" s="5">
        <f t="shared" si="1"/>
        <v>4.5110565110565114E-5</v>
      </c>
    </row>
    <row r="69" spans="1:11" x14ac:dyDescent="0.2">
      <c r="A69" s="4">
        <v>0.45</v>
      </c>
      <c r="B69" s="4">
        <v>9.8300000000000002E-10</v>
      </c>
      <c r="C69" s="5"/>
      <c r="J69">
        <f t="shared" si="0"/>
        <v>-4.4235000000000003E-10</v>
      </c>
      <c r="K69" s="5">
        <f t="shared" si="1"/>
        <v>4.8304668304668303E-5</v>
      </c>
    </row>
    <row r="70" spans="1:11" x14ac:dyDescent="0.2">
      <c r="A70" s="4">
        <v>0.47499999999999998</v>
      </c>
      <c r="B70" s="4">
        <v>1.055E-9</v>
      </c>
      <c r="C70" s="5"/>
      <c r="J70">
        <f t="shared" si="0"/>
        <v>-5.0112499999999996E-10</v>
      </c>
      <c r="K70" s="5">
        <f t="shared" si="1"/>
        <v>5.1842751842751843E-5</v>
      </c>
    </row>
    <row r="71" spans="1:11" x14ac:dyDescent="0.2">
      <c r="A71" s="4">
        <v>0.5</v>
      </c>
      <c r="B71" s="4">
        <v>1.113E-9</v>
      </c>
      <c r="C71" s="5"/>
      <c r="J71">
        <f t="shared" si="0"/>
        <v>-5.5649999999999999E-10</v>
      </c>
      <c r="K71" s="5">
        <f t="shared" si="1"/>
        <v>5.4692874692874694E-5</v>
      </c>
    </row>
    <row r="72" spans="1:11" x14ac:dyDescent="0.2">
      <c r="A72" s="4">
        <v>0.52500000000000002</v>
      </c>
      <c r="B72" s="4">
        <v>1.2280000000000001E-9</v>
      </c>
      <c r="C72" s="5"/>
      <c r="J72">
        <f t="shared" si="0"/>
        <v>-6.4470000000000006E-10</v>
      </c>
      <c r="K72" s="5">
        <f t="shared" si="1"/>
        <v>6.0343980343980353E-5</v>
      </c>
    </row>
    <row r="73" spans="1:11" x14ac:dyDescent="0.2">
      <c r="A73" s="4">
        <v>0.55000000000000004</v>
      </c>
      <c r="B73" s="4">
        <v>1.2650000000000001E-9</v>
      </c>
      <c r="C73" s="5"/>
      <c r="J73">
        <f t="shared" si="0"/>
        <v>-6.957500000000001E-10</v>
      </c>
      <c r="K73" s="5">
        <f t="shared" si="1"/>
        <v>6.2162162162162176E-5</v>
      </c>
    </row>
    <row r="74" spans="1:11" x14ac:dyDescent="0.2">
      <c r="A74" s="4">
        <v>0.57499999999999996</v>
      </c>
      <c r="B74" s="4">
        <v>1.359E-9</v>
      </c>
      <c r="C74" s="5"/>
      <c r="J74">
        <f t="shared" ref="J74:J137" si="2">-(B74*A74)</f>
        <v>-7.8142499999999991E-10</v>
      </c>
      <c r="K74" s="5">
        <f t="shared" ref="K74:K137" si="3">B74*1000/$D$7</f>
        <v>6.678132678132678E-5</v>
      </c>
    </row>
    <row r="75" spans="1:11" x14ac:dyDescent="0.2">
      <c r="A75" s="4">
        <v>0.6</v>
      </c>
      <c r="B75" s="4">
        <v>1.424E-9</v>
      </c>
      <c r="C75" s="5"/>
      <c r="J75">
        <f t="shared" si="2"/>
        <v>-8.5439999999999997E-10</v>
      </c>
      <c r="K75" s="5">
        <f t="shared" si="3"/>
        <v>6.9975429975429983E-5</v>
      </c>
    </row>
    <row r="76" spans="1:11" x14ac:dyDescent="0.2">
      <c r="A76" s="4">
        <v>0.625</v>
      </c>
      <c r="B76" s="4">
        <v>1.556E-9</v>
      </c>
      <c r="C76" s="5"/>
      <c r="J76">
        <f t="shared" si="2"/>
        <v>-9.7250000000000011E-10</v>
      </c>
      <c r="K76" s="5">
        <f t="shared" si="3"/>
        <v>7.6461916461916459E-5</v>
      </c>
    </row>
    <row r="77" spans="1:11" x14ac:dyDescent="0.2">
      <c r="A77" s="4">
        <v>0.65</v>
      </c>
      <c r="B77" s="4">
        <v>1.6419999999999999E-9</v>
      </c>
      <c r="C77" s="5"/>
      <c r="J77">
        <f t="shared" si="2"/>
        <v>-1.0673E-9</v>
      </c>
      <c r="K77" s="5">
        <f t="shared" si="3"/>
        <v>8.0687960687960683E-5</v>
      </c>
    </row>
    <row r="78" spans="1:11" x14ac:dyDescent="0.2">
      <c r="A78" s="4">
        <v>0.67500000000000004</v>
      </c>
      <c r="B78" s="4">
        <v>1.699E-9</v>
      </c>
      <c r="C78" s="5"/>
      <c r="J78">
        <f t="shared" si="2"/>
        <v>-1.1468250000000001E-9</v>
      </c>
      <c r="K78" s="5">
        <f t="shared" si="3"/>
        <v>8.3488943488943491E-5</v>
      </c>
    </row>
    <row r="79" spans="1:11" x14ac:dyDescent="0.2">
      <c r="A79" s="4">
        <v>0.7</v>
      </c>
      <c r="B79" s="4">
        <v>1.8159999999999999E-9</v>
      </c>
      <c r="C79" s="5"/>
      <c r="J79">
        <f t="shared" si="2"/>
        <v>-1.2711999999999999E-9</v>
      </c>
      <c r="K79" s="5">
        <f t="shared" si="3"/>
        <v>8.9238329238329228E-5</v>
      </c>
    </row>
    <row r="80" spans="1:11" x14ac:dyDescent="0.2">
      <c r="A80" s="4">
        <v>0.72499999999999998</v>
      </c>
      <c r="B80" s="4">
        <v>1.8840000000000001E-9</v>
      </c>
      <c r="C80" s="5"/>
      <c r="J80">
        <f t="shared" si="2"/>
        <v>-1.3659E-9</v>
      </c>
      <c r="K80" s="5">
        <f t="shared" si="3"/>
        <v>9.2579852579852579E-5</v>
      </c>
    </row>
    <row r="81" spans="1:11" x14ac:dyDescent="0.2">
      <c r="A81" s="4">
        <v>0.75</v>
      </c>
      <c r="B81" s="4">
        <v>2.0569999999999998E-9</v>
      </c>
      <c r="C81" s="5"/>
      <c r="J81">
        <f t="shared" si="2"/>
        <v>-1.5427499999999999E-9</v>
      </c>
      <c r="K81" s="5">
        <f t="shared" si="3"/>
        <v>1.0108108108108108E-4</v>
      </c>
    </row>
    <row r="82" spans="1:11" x14ac:dyDescent="0.2">
      <c r="A82" s="4">
        <v>0.77500000000000002</v>
      </c>
      <c r="B82" s="4">
        <v>2.1400000000000001E-9</v>
      </c>
      <c r="C82" s="5"/>
      <c r="J82">
        <f t="shared" si="2"/>
        <v>-1.6585E-9</v>
      </c>
      <c r="K82" s="5">
        <f t="shared" si="3"/>
        <v>1.0515970515970518E-4</v>
      </c>
    </row>
    <row r="83" spans="1:11" x14ac:dyDescent="0.2">
      <c r="A83" s="4">
        <v>0.8</v>
      </c>
      <c r="B83" s="4">
        <v>2.2739999999999998E-9</v>
      </c>
      <c r="C83" s="5"/>
      <c r="J83">
        <f t="shared" si="2"/>
        <v>-1.8191999999999999E-9</v>
      </c>
      <c r="K83" s="5">
        <f t="shared" si="3"/>
        <v>1.1174447174447173E-4</v>
      </c>
    </row>
    <row r="84" spans="1:11" x14ac:dyDescent="0.2">
      <c r="A84" s="4">
        <v>0.82499999999999996</v>
      </c>
      <c r="B84" s="4">
        <v>2.4870000000000002E-9</v>
      </c>
      <c r="C84" s="5"/>
      <c r="J84">
        <f t="shared" si="2"/>
        <v>-2.0517750000000002E-9</v>
      </c>
      <c r="K84" s="5">
        <f t="shared" si="3"/>
        <v>1.2221130221130221E-4</v>
      </c>
    </row>
    <row r="85" spans="1:11" x14ac:dyDescent="0.2">
      <c r="A85" s="4">
        <v>0.85</v>
      </c>
      <c r="B85" s="4">
        <v>2.6690000000000002E-9</v>
      </c>
      <c r="C85" s="5"/>
      <c r="J85">
        <f t="shared" si="2"/>
        <v>-2.26865E-9</v>
      </c>
      <c r="K85" s="5">
        <f t="shared" si="3"/>
        <v>1.3115479115479117E-4</v>
      </c>
    </row>
    <row r="86" spans="1:11" x14ac:dyDescent="0.2">
      <c r="A86" s="4">
        <v>0.875</v>
      </c>
      <c r="B86" s="4">
        <v>2.7820000000000001E-9</v>
      </c>
      <c r="C86" s="5"/>
      <c r="J86">
        <f t="shared" si="2"/>
        <v>-2.4342499999999999E-9</v>
      </c>
      <c r="K86" s="5">
        <f t="shared" si="3"/>
        <v>1.3670761670761671E-4</v>
      </c>
    </row>
    <row r="87" spans="1:11" x14ac:dyDescent="0.2">
      <c r="A87" s="4">
        <v>0.9</v>
      </c>
      <c r="B87" s="4">
        <v>2.9779999999999998E-9</v>
      </c>
      <c r="C87" s="5"/>
      <c r="J87">
        <f t="shared" si="2"/>
        <v>-2.6801999999999999E-9</v>
      </c>
      <c r="K87" s="5">
        <f t="shared" si="3"/>
        <v>1.4633906633906632E-4</v>
      </c>
    </row>
    <row r="88" spans="1:11" x14ac:dyDescent="0.2">
      <c r="A88" s="4">
        <v>0.92500000000000004</v>
      </c>
      <c r="B88" s="4">
        <v>3.1730000000000001E-9</v>
      </c>
      <c r="C88" s="5"/>
      <c r="J88">
        <f t="shared" si="2"/>
        <v>-2.9350250000000004E-9</v>
      </c>
      <c r="K88" s="5">
        <f t="shared" si="3"/>
        <v>1.5592137592137592E-4</v>
      </c>
    </row>
    <row r="89" spans="1:11" x14ac:dyDescent="0.2">
      <c r="A89" s="4">
        <v>0.95</v>
      </c>
      <c r="B89" s="4">
        <v>3.3550000000000001E-9</v>
      </c>
      <c r="C89" s="5"/>
      <c r="J89">
        <f t="shared" si="2"/>
        <v>-3.1872500000000001E-9</v>
      </c>
      <c r="K89" s="5">
        <f t="shared" si="3"/>
        <v>1.6486486486486486E-4</v>
      </c>
    </row>
    <row r="90" spans="1:11" x14ac:dyDescent="0.2">
      <c r="A90" s="4">
        <v>0.97499999999999998</v>
      </c>
      <c r="B90" s="4">
        <v>3.6180000000000001E-9</v>
      </c>
      <c r="C90" s="5"/>
      <c r="J90">
        <f t="shared" si="2"/>
        <v>-3.5275499999999999E-9</v>
      </c>
      <c r="K90" s="5">
        <f t="shared" si="3"/>
        <v>1.7778869778869779E-4</v>
      </c>
    </row>
    <row r="91" spans="1:11" x14ac:dyDescent="0.2">
      <c r="A91" s="4">
        <v>1</v>
      </c>
      <c r="B91" s="4">
        <v>3.8829999999999999E-9</v>
      </c>
      <c r="C91" s="5"/>
      <c r="J91">
        <f t="shared" si="2"/>
        <v>-3.8829999999999999E-9</v>
      </c>
      <c r="K91" s="5">
        <f t="shared" si="3"/>
        <v>1.908108108108108E-4</v>
      </c>
    </row>
    <row r="92" spans="1:11" x14ac:dyDescent="0.2">
      <c r="A92" s="4">
        <v>1</v>
      </c>
      <c r="B92" s="4">
        <v>3.991E-9</v>
      </c>
      <c r="C92" s="5"/>
      <c r="J92">
        <f t="shared" si="2"/>
        <v>-3.991E-9</v>
      </c>
      <c r="K92" s="5">
        <f t="shared" si="3"/>
        <v>1.9611793611793609E-4</v>
      </c>
    </row>
    <row r="93" spans="1:11" x14ac:dyDescent="0.2">
      <c r="A93" s="4">
        <v>0.97499999999999998</v>
      </c>
      <c r="B93" s="4">
        <v>3.8449999999999999E-9</v>
      </c>
      <c r="C93" s="5"/>
      <c r="J93">
        <f t="shared" si="2"/>
        <v>-3.748875E-9</v>
      </c>
      <c r="K93" s="5">
        <f t="shared" si="3"/>
        <v>1.8894348894348892E-4</v>
      </c>
    </row>
    <row r="94" spans="1:11" x14ac:dyDescent="0.2">
      <c r="A94" s="4">
        <v>0.95</v>
      </c>
      <c r="B94" s="4">
        <v>3.6049999999999999E-9</v>
      </c>
      <c r="C94" s="5"/>
      <c r="J94">
        <f t="shared" si="2"/>
        <v>-3.4247499999999998E-9</v>
      </c>
      <c r="K94" s="5">
        <f t="shared" si="3"/>
        <v>1.7714987714987713E-4</v>
      </c>
    </row>
    <row r="95" spans="1:11" x14ac:dyDescent="0.2">
      <c r="A95" s="4">
        <v>0.92500000000000004</v>
      </c>
      <c r="B95" s="4">
        <v>3.344E-9</v>
      </c>
      <c r="C95" s="5"/>
      <c r="J95">
        <f t="shared" si="2"/>
        <v>-3.0932E-9</v>
      </c>
      <c r="K95" s="5">
        <f t="shared" si="3"/>
        <v>1.6432432432432432E-4</v>
      </c>
    </row>
    <row r="96" spans="1:11" x14ac:dyDescent="0.2">
      <c r="A96" s="4">
        <v>0.9</v>
      </c>
      <c r="B96" s="4">
        <v>3.2040000000000001E-9</v>
      </c>
      <c r="C96" s="5"/>
      <c r="J96">
        <f t="shared" si="2"/>
        <v>-2.8836000000000003E-9</v>
      </c>
      <c r="K96" s="5">
        <f t="shared" si="3"/>
        <v>1.5744471744471745E-4</v>
      </c>
    </row>
    <row r="97" spans="1:11" x14ac:dyDescent="0.2">
      <c r="A97" s="4">
        <v>0.875</v>
      </c>
      <c r="B97" s="4">
        <v>3.0049999999999999E-9</v>
      </c>
      <c r="C97" s="5"/>
      <c r="J97">
        <f t="shared" si="2"/>
        <v>-2.6293749999999999E-9</v>
      </c>
      <c r="K97" s="5">
        <f t="shared" si="3"/>
        <v>1.4766584766584767E-4</v>
      </c>
    </row>
    <row r="98" spans="1:11" x14ac:dyDescent="0.2">
      <c r="A98" s="4">
        <v>0.85</v>
      </c>
      <c r="B98" s="4">
        <v>2.7799999999999999E-9</v>
      </c>
      <c r="C98" s="5"/>
      <c r="J98">
        <f t="shared" si="2"/>
        <v>-2.3629999999999998E-9</v>
      </c>
      <c r="K98" s="5">
        <f t="shared" si="3"/>
        <v>1.3660933660933662E-4</v>
      </c>
    </row>
    <row r="99" spans="1:11" x14ac:dyDescent="0.2">
      <c r="A99" s="4">
        <v>0.82499999999999996</v>
      </c>
      <c r="B99" s="4">
        <v>2.644E-9</v>
      </c>
      <c r="C99" s="5"/>
      <c r="J99">
        <f t="shared" si="2"/>
        <v>-2.1812999999999999E-9</v>
      </c>
      <c r="K99" s="5">
        <f t="shared" si="3"/>
        <v>1.2992628992628991E-4</v>
      </c>
    </row>
    <row r="100" spans="1:11" x14ac:dyDescent="0.2">
      <c r="A100" s="4">
        <v>0.8</v>
      </c>
      <c r="B100" s="4">
        <v>2.5009999999999999E-9</v>
      </c>
      <c r="C100" s="5"/>
      <c r="J100">
        <f t="shared" si="2"/>
        <v>-2.0008E-9</v>
      </c>
      <c r="K100" s="5">
        <f t="shared" si="3"/>
        <v>1.228992628992629E-4</v>
      </c>
    </row>
    <row r="101" spans="1:11" x14ac:dyDescent="0.2">
      <c r="A101" s="4">
        <v>0.77500000000000002</v>
      </c>
      <c r="B101" s="4">
        <v>2.3579999999999999E-9</v>
      </c>
      <c r="C101" s="5"/>
      <c r="J101">
        <f t="shared" si="2"/>
        <v>-1.8274499999999999E-9</v>
      </c>
      <c r="K101" s="5">
        <f t="shared" si="3"/>
        <v>1.1587223587223588E-4</v>
      </c>
    </row>
    <row r="102" spans="1:11" x14ac:dyDescent="0.2">
      <c r="A102" s="4">
        <v>0.75</v>
      </c>
      <c r="B102" s="4">
        <v>2.2470000000000002E-9</v>
      </c>
      <c r="C102" s="5"/>
      <c r="J102">
        <f t="shared" si="2"/>
        <v>-1.6852500000000002E-9</v>
      </c>
      <c r="K102" s="5">
        <f t="shared" si="3"/>
        <v>1.1041769041769044E-4</v>
      </c>
    </row>
    <row r="103" spans="1:11" x14ac:dyDescent="0.2">
      <c r="A103" s="4">
        <v>0.72499999999999998</v>
      </c>
      <c r="B103" s="4">
        <v>2.0799999999999998E-9</v>
      </c>
      <c r="C103" s="5"/>
      <c r="J103">
        <f t="shared" si="2"/>
        <v>-1.5079999999999998E-9</v>
      </c>
      <c r="K103" s="5">
        <f t="shared" si="3"/>
        <v>1.0221130221130221E-4</v>
      </c>
    </row>
    <row r="104" spans="1:11" x14ac:dyDescent="0.2">
      <c r="A104" s="4">
        <v>0.7</v>
      </c>
      <c r="B104" s="4">
        <v>1.9800000000000002E-9</v>
      </c>
      <c r="C104" s="5"/>
      <c r="J104">
        <f t="shared" si="2"/>
        <v>-1.386E-9</v>
      </c>
      <c r="K104" s="5">
        <f t="shared" si="3"/>
        <v>9.7297297297297309E-5</v>
      </c>
    </row>
    <row r="105" spans="1:11" x14ac:dyDescent="0.2">
      <c r="A105" s="4">
        <v>0.67500000000000004</v>
      </c>
      <c r="B105" s="4">
        <v>1.8469999999999999E-9</v>
      </c>
      <c r="C105" s="5"/>
      <c r="J105">
        <f t="shared" si="2"/>
        <v>-1.246725E-9</v>
      </c>
      <c r="K105" s="5">
        <f t="shared" si="3"/>
        <v>9.0761670761670756E-5</v>
      </c>
    </row>
    <row r="106" spans="1:11" x14ac:dyDescent="0.2">
      <c r="A106" s="4">
        <v>0.65</v>
      </c>
      <c r="B106" s="4">
        <v>1.738E-9</v>
      </c>
      <c r="C106" s="5"/>
      <c r="J106">
        <f t="shared" si="2"/>
        <v>-1.1296999999999999E-9</v>
      </c>
      <c r="K106" s="5">
        <f t="shared" si="3"/>
        <v>8.5405405405405399E-5</v>
      </c>
    </row>
    <row r="107" spans="1:11" x14ac:dyDescent="0.2">
      <c r="A107" s="4">
        <v>0.625</v>
      </c>
      <c r="B107" s="4">
        <v>1.6459999999999999E-9</v>
      </c>
      <c r="C107" s="5"/>
      <c r="J107">
        <f t="shared" si="2"/>
        <v>-1.02875E-9</v>
      </c>
      <c r="K107" s="5">
        <f t="shared" si="3"/>
        <v>8.088452088452088E-5</v>
      </c>
    </row>
    <row r="108" spans="1:11" x14ac:dyDescent="0.2">
      <c r="A108" s="4">
        <v>0.6</v>
      </c>
      <c r="B108" s="4">
        <v>1.51E-9</v>
      </c>
      <c r="C108" s="5"/>
      <c r="J108">
        <f t="shared" si="2"/>
        <v>-9.0599999999999997E-10</v>
      </c>
      <c r="K108" s="5">
        <f t="shared" si="3"/>
        <v>7.4201474201474193E-5</v>
      </c>
    </row>
    <row r="109" spans="1:11" x14ac:dyDescent="0.2">
      <c r="A109" s="4">
        <v>0.57499999999999996</v>
      </c>
      <c r="B109" s="4">
        <v>1.4059999999999999E-9</v>
      </c>
      <c r="C109" s="5"/>
      <c r="J109">
        <f t="shared" si="2"/>
        <v>-8.0844999999999983E-10</v>
      </c>
      <c r="K109" s="5">
        <f t="shared" si="3"/>
        <v>6.9090909090909082E-5</v>
      </c>
    </row>
    <row r="110" spans="1:11" x14ac:dyDescent="0.2">
      <c r="A110" s="4">
        <v>0.55000000000000004</v>
      </c>
      <c r="B110" s="4">
        <v>1.3250000000000001E-9</v>
      </c>
      <c r="C110" s="5"/>
      <c r="J110">
        <f t="shared" si="2"/>
        <v>-7.2875000000000009E-10</v>
      </c>
      <c r="K110" s="5">
        <f t="shared" si="3"/>
        <v>6.5110565110565105E-5</v>
      </c>
    </row>
    <row r="111" spans="1:11" x14ac:dyDescent="0.2">
      <c r="A111" s="4">
        <v>0.52500000000000002</v>
      </c>
      <c r="B111" s="4">
        <v>1.2569999999999999E-9</v>
      </c>
      <c r="C111" s="5"/>
      <c r="J111">
        <f t="shared" si="2"/>
        <v>-6.5992499999999997E-10</v>
      </c>
      <c r="K111" s="5">
        <f t="shared" si="3"/>
        <v>6.1769041769041768E-5</v>
      </c>
    </row>
    <row r="112" spans="1:11" x14ac:dyDescent="0.2">
      <c r="A112" s="4">
        <v>0.5</v>
      </c>
      <c r="B112" s="4">
        <v>1.167E-9</v>
      </c>
      <c r="C112" s="5"/>
      <c r="J112">
        <f t="shared" si="2"/>
        <v>-5.835E-10</v>
      </c>
      <c r="K112" s="5">
        <f t="shared" si="3"/>
        <v>5.7346437346437348E-5</v>
      </c>
    </row>
    <row r="113" spans="1:11" x14ac:dyDescent="0.2">
      <c r="A113" s="4">
        <v>0.47499999999999998</v>
      </c>
      <c r="B113" s="4">
        <v>1.09E-9</v>
      </c>
      <c r="C113" s="5"/>
      <c r="J113">
        <f t="shared" si="2"/>
        <v>-5.1775E-10</v>
      </c>
      <c r="K113" s="5">
        <f t="shared" si="3"/>
        <v>5.3562653562653561E-5</v>
      </c>
    </row>
    <row r="114" spans="1:11" x14ac:dyDescent="0.2">
      <c r="A114" s="4">
        <v>0.45</v>
      </c>
      <c r="B114" s="4">
        <v>9.9299999999999998E-10</v>
      </c>
      <c r="C114" s="5"/>
      <c r="J114">
        <f t="shared" si="2"/>
        <v>-4.4685000000000001E-10</v>
      </c>
      <c r="K114" s="5">
        <f t="shared" si="3"/>
        <v>4.8796068796068802E-5</v>
      </c>
    </row>
    <row r="115" spans="1:11" x14ac:dyDescent="0.2">
      <c r="A115" s="4">
        <v>0.42499999999999999</v>
      </c>
      <c r="B115" s="4">
        <v>9.4299999999999995E-10</v>
      </c>
      <c r="C115" s="5"/>
      <c r="J115">
        <f t="shared" si="2"/>
        <v>-4.0077499999999994E-10</v>
      </c>
      <c r="K115" s="5">
        <f t="shared" si="3"/>
        <v>4.6339066339066332E-5</v>
      </c>
    </row>
    <row r="116" spans="1:11" x14ac:dyDescent="0.2">
      <c r="A116" s="4">
        <v>0.4</v>
      </c>
      <c r="B116" s="4">
        <v>8.6000000000000003E-10</v>
      </c>
      <c r="C116" s="5"/>
      <c r="J116">
        <f t="shared" si="2"/>
        <v>-3.4400000000000005E-10</v>
      </c>
      <c r="K116" s="5">
        <f t="shared" si="3"/>
        <v>4.2260442260442263E-5</v>
      </c>
    </row>
    <row r="117" spans="1:11" x14ac:dyDescent="0.2">
      <c r="A117" s="4">
        <v>0.375</v>
      </c>
      <c r="B117" s="4">
        <v>7.8999999999999996E-10</v>
      </c>
      <c r="C117" s="5"/>
      <c r="J117">
        <f t="shared" si="2"/>
        <v>-2.9624999999999999E-10</v>
      </c>
      <c r="K117" s="5">
        <f t="shared" si="3"/>
        <v>3.8820638820638821E-5</v>
      </c>
    </row>
    <row r="118" spans="1:11" x14ac:dyDescent="0.2">
      <c r="A118" s="4">
        <v>0.35</v>
      </c>
      <c r="B118" s="4">
        <v>7.2999999999999996E-10</v>
      </c>
      <c r="C118" s="5"/>
      <c r="J118">
        <f t="shared" si="2"/>
        <v>-2.5549999999999994E-10</v>
      </c>
      <c r="K118" s="5">
        <f t="shared" si="3"/>
        <v>3.5872235872235871E-5</v>
      </c>
    </row>
    <row r="119" spans="1:11" x14ac:dyDescent="0.2">
      <c r="A119" s="4">
        <v>0.32500000000000001</v>
      </c>
      <c r="B119" s="4">
        <v>6.5000000000000003E-10</v>
      </c>
      <c r="C119" s="5"/>
      <c r="J119">
        <f t="shared" si="2"/>
        <v>-2.1125000000000002E-10</v>
      </c>
      <c r="K119" s="5">
        <f t="shared" si="3"/>
        <v>3.1941031941031943E-5</v>
      </c>
    </row>
    <row r="120" spans="1:11" x14ac:dyDescent="0.2">
      <c r="A120" s="4">
        <v>0.3</v>
      </c>
      <c r="B120" s="4">
        <v>5.7399999999999998E-10</v>
      </c>
      <c r="C120" s="5"/>
      <c r="J120">
        <f t="shared" si="2"/>
        <v>-1.7219999999999998E-10</v>
      </c>
      <c r="K120" s="5">
        <f t="shared" si="3"/>
        <v>2.8206388206388209E-5</v>
      </c>
    </row>
    <row r="121" spans="1:11" x14ac:dyDescent="0.2">
      <c r="A121" s="4">
        <v>0.27500000000000002</v>
      </c>
      <c r="B121" s="4">
        <v>5.1199999999999999E-10</v>
      </c>
      <c r="C121" s="5"/>
      <c r="J121">
        <f t="shared" si="2"/>
        <v>-1.4080000000000002E-10</v>
      </c>
      <c r="K121" s="5">
        <f t="shared" si="3"/>
        <v>2.5159705159705161E-5</v>
      </c>
    </row>
    <row r="122" spans="1:11" x14ac:dyDescent="0.2">
      <c r="A122" s="4">
        <v>0.25</v>
      </c>
      <c r="B122" s="4">
        <v>4.7600000000000001E-10</v>
      </c>
      <c r="C122" s="5"/>
      <c r="J122">
        <f t="shared" si="2"/>
        <v>-1.19E-10</v>
      </c>
      <c r="K122" s="5">
        <f t="shared" si="3"/>
        <v>2.3390663390663391E-5</v>
      </c>
    </row>
    <row r="123" spans="1:11" x14ac:dyDescent="0.2">
      <c r="A123" s="4">
        <v>0.22500000000000001</v>
      </c>
      <c r="B123" s="4">
        <v>4.18E-10</v>
      </c>
      <c r="C123" s="5"/>
      <c r="J123">
        <f t="shared" si="2"/>
        <v>-9.4050000000000001E-11</v>
      </c>
      <c r="K123" s="5">
        <f t="shared" si="3"/>
        <v>2.054054054054054E-5</v>
      </c>
    </row>
    <row r="124" spans="1:11" x14ac:dyDescent="0.2">
      <c r="A124" s="4">
        <v>0.2</v>
      </c>
      <c r="B124" s="4">
        <v>3.5700000000000001E-10</v>
      </c>
      <c r="C124" s="5"/>
      <c r="J124">
        <f t="shared" si="2"/>
        <v>-7.1400000000000007E-11</v>
      </c>
      <c r="K124" s="5">
        <f t="shared" si="3"/>
        <v>1.7542997542997545E-5</v>
      </c>
    </row>
    <row r="125" spans="1:11" x14ac:dyDescent="0.2">
      <c r="A125" s="4">
        <v>0.17499999999999999</v>
      </c>
      <c r="B125" s="4">
        <v>3E-10</v>
      </c>
      <c r="C125" s="5"/>
      <c r="J125">
        <f t="shared" si="2"/>
        <v>-5.2499999999999993E-11</v>
      </c>
      <c r="K125" s="5">
        <f t="shared" si="3"/>
        <v>1.4742014742014742E-5</v>
      </c>
    </row>
    <row r="126" spans="1:11" x14ac:dyDescent="0.2">
      <c r="A126" s="4">
        <v>0.15</v>
      </c>
      <c r="B126" s="4">
        <v>2.6700000000000001E-10</v>
      </c>
      <c r="C126" s="5"/>
      <c r="J126">
        <f t="shared" si="2"/>
        <v>-4.005E-11</v>
      </c>
      <c r="K126" s="5">
        <f t="shared" si="3"/>
        <v>1.3120393120393121E-5</v>
      </c>
    </row>
    <row r="127" spans="1:11" x14ac:dyDescent="0.2">
      <c r="A127" s="4">
        <v>0.125</v>
      </c>
      <c r="B127" s="4">
        <v>2.2900000000000001E-10</v>
      </c>
      <c r="C127" s="5"/>
      <c r="J127">
        <f t="shared" si="2"/>
        <v>-2.8625000000000001E-11</v>
      </c>
      <c r="K127" s="5">
        <f t="shared" si="3"/>
        <v>1.1253071253071254E-5</v>
      </c>
    </row>
    <row r="128" spans="1:11" x14ac:dyDescent="0.2">
      <c r="A128" s="4">
        <v>0.1</v>
      </c>
      <c r="B128" s="4">
        <v>1.7000000000000001E-10</v>
      </c>
      <c r="C128" s="5"/>
      <c r="J128">
        <f t="shared" si="2"/>
        <v>-1.7000000000000003E-11</v>
      </c>
      <c r="K128" s="5">
        <f t="shared" si="3"/>
        <v>8.3538083538083537E-6</v>
      </c>
    </row>
    <row r="129" spans="1:11" x14ac:dyDescent="0.2">
      <c r="A129" s="4">
        <v>7.4999999999999997E-2</v>
      </c>
      <c r="B129" s="4">
        <v>1.27E-10</v>
      </c>
      <c r="C129" s="5"/>
      <c r="J129">
        <f t="shared" si="2"/>
        <v>-9.5249999999999991E-12</v>
      </c>
      <c r="K129" s="5">
        <f t="shared" si="3"/>
        <v>6.2407862407862411E-6</v>
      </c>
    </row>
    <row r="130" spans="1:11" x14ac:dyDescent="0.2">
      <c r="A130" s="4">
        <v>0.05</v>
      </c>
      <c r="B130" s="4">
        <v>9.7000000000000001E-11</v>
      </c>
      <c r="C130" s="5"/>
      <c r="J130">
        <f t="shared" si="2"/>
        <v>-4.8500000000000005E-12</v>
      </c>
      <c r="K130" s="5">
        <f t="shared" si="3"/>
        <v>4.7665847665847664E-6</v>
      </c>
    </row>
    <row r="131" spans="1:11" x14ac:dyDescent="0.2">
      <c r="A131" s="4">
        <v>2.5000000000000001E-2</v>
      </c>
      <c r="B131" s="4">
        <v>6.8999999999999994E-11</v>
      </c>
      <c r="C131" s="5"/>
      <c r="J131">
        <f t="shared" si="2"/>
        <v>-1.725E-12</v>
      </c>
      <c r="K131" s="5">
        <f t="shared" si="3"/>
        <v>3.3906633906633907E-6</v>
      </c>
    </row>
    <row r="132" spans="1:11" x14ac:dyDescent="0.2">
      <c r="A132" s="4">
        <v>0</v>
      </c>
      <c r="B132" s="4">
        <v>2.2000000000000002E-11</v>
      </c>
      <c r="C132" s="5"/>
      <c r="J132">
        <f t="shared" si="2"/>
        <v>0</v>
      </c>
      <c r="K132" s="5">
        <f t="shared" si="3"/>
        <v>1.0810810810810812E-6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5" priority="1" stopIfTrue="1" operator="equal">
      <formula>0</formula>
    </cfRule>
  </conditionalFormatting>
  <conditionalFormatting sqref="E23:E24">
    <cfRule type="cellIs" dxfId="2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411"/>
  <sheetViews>
    <sheetView topLeftCell="E1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91</v>
      </c>
    </row>
    <row r="3" spans="1:16" x14ac:dyDescent="0.2">
      <c r="C3" s="1" t="s">
        <v>29</v>
      </c>
      <c r="D3" t="s">
        <v>91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-3.3425000000000003E-8</v>
      </c>
      <c r="C10" s="5"/>
      <c r="D10" s="1" t="s">
        <v>9</v>
      </c>
      <c r="E10" s="7">
        <f>-F10*1000/$D$7</f>
        <v>1.6425061425061427E-3</v>
      </c>
      <c r="F10" s="3">
        <f>((INDEX(A10:B11,1,2)+INDEX(A10:B11,2,2))-((INDEX(A10:B11,1,2)-INDEX(A10:B11,2,2))/(INDEX(A10:B11,1,1)-INDEX(A10:B11,2,1))*(INDEX(A10:B11,1,1)+INDEX(A10:B11,2,1))))/2</f>
        <v>-3.3425000000000003E-8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-1.6425061425061427E-3</v>
      </c>
      <c r="L10" s="1" t="s">
        <v>23</v>
      </c>
      <c r="M10" s="4">
        <f>MAX(E14:E15)/20</f>
        <v>3.8510427010923533E-2</v>
      </c>
      <c r="N10" s="6">
        <f>-E10</f>
        <v>-1.6425061425061427E-3</v>
      </c>
      <c r="O10" s="6">
        <f>-E11</f>
        <v>-2.7174938574938572E-3</v>
      </c>
      <c r="P10" s="6">
        <f>-E12</f>
        <v>-3.0423095823095829E-3</v>
      </c>
    </row>
    <row r="11" spans="1:16" x14ac:dyDescent="0.2">
      <c r="A11" s="4">
        <v>-2.5000000000000001E-2</v>
      </c>
      <c r="B11" s="4">
        <v>-3.6482000000000002E-8</v>
      </c>
      <c r="C11" s="5"/>
      <c r="D11" s="1" t="s">
        <v>10</v>
      </c>
      <c r="E11" s="7">
        <f>-F11*1000/$D$7</f>
        <v>2.7174938574938572E-3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-5.5301E-8</v>
      </c>
      <c r="G11" s="5" t="s">
        <v>101</v>
      </c>
      <c r="H11" t="s">
        <v>102</v>
      </c>
      <c r="J11">
        <f t="shared" si="0"/>
        <v>-9.1205000000000007E-10</v>
      </c>
      <c r="K11" s="5">
        <f t="shared" si="1"/>
        <v>-1.7927272727272727E-3</v>
      </c>
      <c r="L11" s="1"/>
      <c r="M11" s="4">
        <f>-MAX(E15:E16)/20</f>
        <v>-3.8285679961556941E-2</v>
      </c>
      <c r="N11" s="6">
        <f>-E10</f>
        <v>-1.6425061425061427E-3</v>
      </c>
      <c r="O11" s="6">
        <f>-E11</f>
        <v>-2.7174938574938572E-3</v>
      </c>
      <c r="P11" s="6">
        <f>-E12</f>
        <v>-3.0423095823095829E-3</v>
      </c>
    </row>
    <row r="12" spans="1:16" x14ac:dyDescent="0.2">
      <c r="A12" s="4">
        <v>-0.05</v>
      </c>
      <c r="B12" s="4">
        <v>-4.0542E-8</v>
      </c>
      <c r="C12" s="5"/>
      <c r="D12" s="1" t="s">
        <v>11</v>
      </c>
      <c r="E12" s="7">
        <f>-F12*1000/$D$7</f>
        <v>3.0423095823095829E-3</v>
      </c>
      <c r="F12" s="3">
        <f>((INDEX(A131:B132,1,2)+INDEX(A131:B132,2,2))-((INDEX(A131:B132,1,2)-INDEX(A131:B132,2,2))/(INDEX(A131:B132,1,1)-INDEX(A131:B132,2,1))*(INDEX(A131:B132,1,1)+INDEX(A131:B132,2,1))))/2</f>
        <v>-6.1911000000000004E-8</v>
      </c>
      <c r="G12" t="s">
        <v>103</v>
      </c>
      <c r="H12" t="s">
        <v>104</v>
      </c>
      <c r="J12">
        <f t="shared" si="0"/>
        <v>-2.0271000000000002E-9</v>
      </c>
      <c r="K12" s="5">
        <f t="shared" si="1"/>
        <v>-1.9922358722358723E-3</v>
      </c>
      <c r="L12" s="1"/>
    </row>
    <row r="13" spans="1:16" x14ac:dyDescent="0.2">
      <c r="A13" s="4">
        <v>-7.4999999999999997E-2</v>
      </c>
      <c r="B13" s="4">
        <v>-4.6732999999999999E-8</v>
      </c>
      <c r="C13" s="5"/>
      <c r="E13" s="3" t="s">
        <v>53</v>
      </c>
      <c r="F13" s="5"/>
      <c r="J13">
        <f t="shared" si="0"/>
        <v>-3.5049749999999997E-9</v>
      </c>
      <c r="K13" s="5">
        <f t="shared" si="1"/>
        <v>-2.2964619164619164E-3</v>
      </c>
      <c r="L13" s="1" t="s">
        <v>24</v>
      </c>
      <c r="M13" s="6">
        <f>E14</f>
        <v>0.77020854021847063</v>
      </c>
      <c r="N13" s="6">
        <f>-MAX(E10:E12)/15</f>
        <v>-2.0282063882063887E-4</v>
      </c>
    </row>
    <row r="14" spans="1:16" x14ac:dyDescent="0.2">
      <c r="A14" s="4">
        <v>-0.1</v>
      </c>
      <c r="B14" s="4">
        <v>-4.8258000000000001E-8</v>
      </c>
      <c r="C14" s="5"/>
      <c r="D14" s="1" t="s">
        <v>12</v>
      </c>
      <c r="E14" s="7">
        <f>F14</f>
        <v>0.77020854021847063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0.77020854021847063</v>
      </c>
      <c r="G14" s="5" t="s">
        <v>113</v>
      </c>
      <c r="H14" t="s">
        <v>114</v>
      </c>
      <c r="J14">
        <f t="shared" si="0"/>
        <v>-4.8258000000000004E-9</v>
      </c>
      <c r="K14" s="5">
        <f t="shared" si="1"/>
        <v>-2.3714004914004911E-3</v>
      </c>
      <c r="L14" s="1"/>
      <c r="M14">
        <f>E14</f>
        <v>0.77020854021847063</v>
      </c>
      <c r="N14" s="6">
        <f>MAX(E10:E12)/15</f>
        <v>2.0282063882063887E-4</v>
      </c>
    </row>
    <row r="15" spans="1:16" x14ac:dyDescent="0.2">
      <c r="A15" s="4">
        <v>-0.125</v>
      </c>
      <c r="B15" s="4">
        <v>-5.0425999999999998E-8</v>
      </c>
      <c r="C15" s="5"/>
      <c r="D15" s="1" t="s">
        <v>13</v>
      </c>
      <c r="E15" s="3">
        <f>F15</f>
        <v>0.7657135992311388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0.7657135992311388</v>
      </c>
      <c r="G15" s="5" t="s">
        <v>109</v>
      </c>
      <c r="H15" t="s">
        <v>110</v>
      </c>
      <c r="J15">
        <f t="shared" si="0"/>
        <v>-6.3032499999999997E-9</v>
      </c>
      <c r="K15" s="5">
        <f t="shared" si="1"/>
        <v>-2.4779361179361175E-3</v>
      </c>
      <c r="L15" s="1"/>
      <c r="M15" s="6">
        <f>E15</f>
        <v>0.7657135992311388</v>
      </c>
      <c r="N15" s="6">
        <f>-MAX(E10:E12)/15</f>
        <v>-2.0282063882063887E-4</v>
      </c>
    </row>
    <row r="16" spans="1:16" x14ac:dyDescent="0.2">
      <c r="A16" s="4">
        <v>-0.15</v>
      </c>
      <c r="B16" s="4">
        <v>-4.7663000000000001E-8</v>
      </c>
      <c r="C16" s="5"/>
      <c r="E16" s="3"/>
      <c r="J16">
        <f t="shared" si="0"/>
        <v>-7.1494499999999995E-9</v>
      </c>
      <c r="K16" s="5">
        <f t="shared" si="1"/>
        <v>-2.3421621621621622E-3</v>
      </c>
      <c r="L16" s="1"/>
      <c r="M16">
        <f>E15</f>
        <v>0.7657135992311388</v>
      </c>
      <c r="N16" s="6">
        <f>MAX(E10:E12)/15</f>
        <v>2.0282063882063887E-4</v>
      </c>
    </row>
    <row r="17" spans="1:19" x14ac:dyDescent="0.2">
      <c r="A17" s="4">
        <v>-0.17499999999999999</v>
      </c>
      <c r="B17" s="4">
        <v>-5.5520999999999998E-8</v>
      </c>
      <c r="C17" s="25"/>
      <c r="D17" s="1" t="s">
        <v>14</v>
      </c>
      <c r="E17" s="9">
        <f>F17</f>
        <v>0.26930055505040967</v>
      </c>
      <c r="F17">
        <f>(-1)*MAX(J30:J91)/F11/E14</f>
        <v>0.26930055505040967</v>
      </c>
      <c r="G17" t="s">
        <v>111</v>
      </c>
      <c r="J17">
        <f t="shared" si="0"/>
        <v>-9.7161749999999987E-9</v>
      </c>
      <c r="K17" s="5">
        <f t="shared" si="1"/>
        <v>-2.7283046683046681E-3</v>
      </c>
      <c r="L17" s="1"/>
      <c r="N17" s="6"/>
    </row>
    <row r="18" spans="1:19" x14ac:dyDescent="0.2">
      <c r="A18" s="4">
        <v>-0.2</v>
      </c>
      <c r="B18" s="4">
        <v>-5.4328000000000002E-8</v>
      </c>
      <c r="C18" s="25"/>
      <c r="D18" s="1" t="s">
        <v>15</v>
      </c>
      <c r="E18" s="9">
        <f>F18</f>
        <v>0.24984814905015645</v>
      </c>
      <c r="F18">
        <f>(-1)*MAX(J91:J130)/F12/E15</f>
        <v>0.24984814905015645</v>
      </c>
      <c r="G18" t="s">
        <v>107</v>
      </c>
      <c r="J18">
        <f t="shared" si="0"/>
        <v>-1.0865600000000001E-8</v>
      </c>
      <c r="K18" s="5">
        <f t="shared" si="1"/>
        <v>-2.6696805896805897E-3</v>
      </c>
      <c r="L18" s="1" t="s">
        <v>25</v>
      </c>
      <c r="M18" s="5">
        <v>0</v>
      </c>
      <c r="N18" s="5">
        <f>INDEX(K30:K91,MATCH(MAX(J30:J91),J30:J91,0),1)</f>
        <v>-1.4091400491400491E-3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-5.4190999999999999E-8</v>
      </c>
      <c r="C19" s="25"/>
      <c r="D19" s="1"/>
      <c r="J19">
        <f t="shared" si="0"/>
        <v>-1.2192975000000001E-8</v>
      </c>
      <c r="K19" s="5">
        <f t="shared" si="1"/>
        <v>-2.662948402948403E-3</v>
      </c>
      <c r="L19" s="1"/>
      <c r="M19" s="5">
        <f>INDEX(A30:A91,MATCH(MAX(J30:J91),J30:J91,0),1)</f>
        <v>0.4</v>
      </c>
      <c r="N19" s="5">
        <f>INDEX(K30:K91,MATCH(MAX(J30:J91),J30:J91,0),1)</f>
        <v>-1.4091400491400491E-3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-6.1363000000000005E-8</v>
      </c>
      <c r="C20" s="25"/>
      <c r="D20" s="1" t="s">
        <v>16</v>
      </c>
      <c r="E20" s="8">
        <f>F20</f>
        <v>5.6365601965601975E-6</v>
      </c>
      <c r="F20">
        <f>MAX(J30:J91)/D5/D7*1000</f>
        <v>5.6365601965601975E-6</v>
      </c>
      <c r="G20" t="s">
        <v>112</v>
      </c>
      <c r="J20">
        <f t="shared" si="0"/>
        <v>-1.5340750000000001E-8</v>
      </c>
      <c r="K20" s="5">
        <f t="shared" si="1"/>
        <v>-3.0153808353808355E-3</v>
      </c>
      <c r="M20" s="5">
        <f>INDEX(A30:A91,MATCH(MAX(J30:J91),J30:J91,0),1)</f>
        <v>0.4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-6.5871999999999996E-8</v>
      </c>
      <c r="C21" s="25"/>
      <c r="D21" s="1" t="s">
        <v>17</v>
      </c>
      <c r="E21" s="8">
        <f>F21</f>
        <v>5.8203071253071252E-6</v>
      </c>
      <c r="F21">
        <f>MAX(J91:J130)/D5/D7*1000</f>
        <v>5.8203071253071252E-6</v>
      </c>
      <c r="G21" t="s">
        <v>108</v>
      </c>
      <c r="J21">
        <f t="shared" si="0"/>
        <v>-1.81148E-8</v>
      </c>
      <c r="K21" s="5">
        <f t="shared" si="1"/>
        <v>-3.2369533169533168E-3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-6.9242999999999993E-8</v>
      </c>
      <c r="C22" s="5"/>
      <c r="J22">
        <f t="shared" si="0"/>
        <v>-2.0772899999999998E-8</v>
      </c>
      <c r="K22" s="5">
        <f t="shared" si="1"/>
        <v>-3.402604422604422E-3</v>
      </c>
      <c r="M22" s="5">
        <v>0</v>
      </c>
      <c r="N22" s="5">
        <f>INDEX(K91:K130,MATCH(MAX(J91:J130),J91:J130,0),1)</f>
        <v>-1.3694840294840294E-3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-6.5950000000000005E-8</v>
      </c>
      <c r="C23" s="5"/>
      <c r="D23" s="1" t="s">
        <v>43</v>
      </c>
      <c r="E23" s="24">
        <f>E11*E14*E17/D5-E20</f>
        <v>0</v>
      </c>
      <c r="J23">
        <f t="shared" si="0"/>
        <v>-2.1433750000000002E-8</v>
      </c>
      <c r="K23" s="5">
        <f t="shared" si="1"/>
        <v>-3.240786240786241E-3</v>
      </c>
      <c r="M23" s="5">
        <f>INDEX(A91:A130,MATCH(MAX(J91:J130),J91:J130,0),1)</f>
        <v>0.42499999999999999</v>
      </c>
      <c r="N23" s="5">
        <f>INDEX(K91:K130,MATCH(MAX(J91:J130),J91:J130,0),1)</f>
        <v>-1.3694840294840294E-3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-6.8180999999999994E-8</v>
      </c>
      <c r="C24" s="5"/>
      <c r="E24" s="24">
        <f>E12*E15*E18/D5-E21</f>
        <v>0</v>
      </c>
      <c r="J24">
        <f t="shared" si="0"/>
        <v>-2.3863349999999996E-8</v>
      </c>
      <c r="K24" s="5">
        <f t="shared" si="1"/>
        <v>-3.3504176904176901E-3</v>
      </c>
      <c r="M24" s="5">
        <f>INDEX(A91:A130,MATCH(MAX(J91:J130),J91:J130,0),1)</f>
        <v>0.42499999999999999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-6.4889999999999994E-8</v>
      </c>
      <c r="C25" s="26"/>
      <c r="J25">
        <f t="shared" si="0"/>
        <v>-2.4333749999999998E-8</v>
      </c>
      <c r="K25" s="5">
        <f t="shared" si="1"/>
        <v>-3.1886977886977884E-3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-7.3351000000000006E-8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-2.9340400000000005E-8</v>
      </c>
      <c r="K26" s="5">
        <f t="shared" si="1"/>
        <v>-3.6044717444717448E-3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-7.7599000000000006E-8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-3.2979575000000002E-8</v>
      </c>
      <c r="K27" s="5">
        <f t="shared" si="1"/>
        <v>-3.8132186732186732E-3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-7.4833000000000006E-8</v>
      </c>
      <c r="C28" s="5"/>
      <c r="J28">
        <f t="shared" si="0"/>
        <v>-3.3674850000000001E-8</v>
      </c>
      <c r="K28" s="5">
        <f t="shared" si="1"/>
        <v>-3.6772972972972978E-3</v>
      </c>
    </row>
    <row r="29" spans="1:19" x14ac:dyDescent="0.2">
      <c r="A29" s="4">
        <v>-0.47499999999999998</v>
      </c>
      <c r="B29" s="4">
        <v>-8.0004000000000006E-8</v>
      </c>
      <c r="C29" s="5"/>
      <c r="J29">
        <f t="shared" si="0"/>
        <v>-3.80019E-8</v>
      </c>
      <c r="K29" s="5">
        <f t="shared" si="1"/>
        <v>-3.9314004914004913E-3</v>
      </c>
    </row>
    <row r="30" spans="1:19" x14ac:dyDescent="0.2">
      <c r="A30" s="4">
        <v>-0.5</v>
      </c>
      <c r="B30" s="4">
        <v>-9.3671000000000005E-8</v>
      </c>
      <c r="C30" s="5"/>
      <c r="J30">
        <f t="shared" si="0"/>
        <v>-4.6835500000000003E-8</v>
      </c>
      <c r="K30" s="5">
        <f t="shared" si="1"/>
        <v>-4.6029975429975429E-3</v>
      </c>
    </row>
    <row r="31" spans="1:19" x14ac:dyDescent="0.2">
      <c r="A31" s="4">
        <v>-0.5</v>
      </c>
      <c r="B31" s="4">
        <v>-9.1598999999999999E-8</v>
      </c>
      <c r="C31" s="5"/>
      <c r="J31">
        <f t="shared" si="0"/>
        <v>-4.5799499999999999E-8</v>
      </c>
      <c r="K31" s="5">
        <f t="shared" si="1"/>
        <v>-4.5011793611793608E-3</v>
      </c>
    </row>
    <row r="32" spans="1:19" x14ac:dyDescent="0.2">
      <c r="A32" s="4">
        <v>-0.47499999999999998</v>
      </c>
      <c r="B32" s="4">
        <v>-9.0133000000000004E-8</v>
      </c>
      <c r="C32" s="5"/>
      <c r="J32">
        <f t="shared" si="0"/>
        <v>-4.2813175E-8</v>
      </c>
      <c r="K32" s="5">
        <f t="shared" si="1"/>
        <v>-4.4291400491400495E-3</v>
      </c>
    </row>
    <row r="33" spans="1:11" x14ac:dyDescent="0.2">
      <c r="A33" s="4">
        <v>-0.45</v>
      </c>
      <c r="B33" s="4">
        <v>-8.615E-8</v>
      </c>
      <c r="C33" s="5"/>
      <c r="J33">
        <f t="shared" si="0"/>
        <v>-3.87675E-8</v>
      </c>
      <c r="K33" s="5">
        <f t="shared" si="1"/>
        <v>-4.2334152334152341E-3</v>
      </c>
    </row>
    <row r="34" spans="1:11" x14ac:dyDescent="0.2">
      <c r="A34" s="4">
        <v>-0.42499999999999999</v>
      </c>
      <c r="B34" s="4">
        <v>-9.1235999999999997E-8</v>
      </c>
      <c r="C34" s="5"/>
      <c r="J34">
        <f t="shared" si="0"/>
        <v>-3.8775299999999998E-8</v>
      </c>
      <c r="K34" s="5">
        <f t="shared" si="1"/>
        <v>-4.483341523341523E-3</v>
      </c>
    </row>
    <row r="35" spans="1:11" x14ac:dyDescent="0.2">
      <c r="A35" s="4">
        <v>-0.4</v>
      </c>
      <c r="B35" s="4">
        <v>-8.6423999999999994E-8</v>
      </c>
      <c r="C35" s="5"/>
      <c r="J35">
        <f t="shared" si="0"/>
        <v>-3.4569599999999996E-8</v>
      </c>
      <c r="K35" s="5">
        <f t="shared" si="1"/>
        <v>-4.2468796068796067E-3</v>
      </c>
    </row>
    <row r="36" spans="1:11" x14ac:dyDescent="0.2">
      <c r="A36" s="4">
        <v>-0.375</v>
      </c>
      <c r="B36" s="4">
        <v>-8.4160999999999995E-8</v>
      </c>
      <c r="C36" s="5"/>
      <c r="J36">
        <f t="shared" si="0"/>
        <v>-3.1560374999999996E-8</v>
      </c>
      <c r="K36" s="5">
        <f t="shared" si="1"/>
        <v>-4.1356756756756752E-3</v>
      </c>
    </row>
    <row r="37" spans="1:11" x14ac:dyDescent="0.2">
      <c r="A37" s="4">
        <v>-0.35</v>
      </c>
      <c r="B37" s="4">
        <v>-8.3996000000000006E-8</v>
      </c>
      <c r="C37" s="5"/>
      <c r="J37">
        <f t="shared" si="0"/>
        <v>-2.9398599999999999E-8</v>
      </c>
      <c r="K37" s="5">
        <f t="shared" si="1"/>
        <v>-4.127567567567568E-3</v>
      </c>
    </row>
    <row r="38" spans="1:11" x14ac:dyDescent="0.2">
      <c r="A38" s="4">
        <v>-0.32500000000000001</v>
      </c>
      <c r="B38" s="4">
        <v>-7.9605000000000004E-8</v>
      </c>
      <c r="C38" s="5"/>
      <c r="J38">
        <f t="shared" si="0"/>
        <v>-2.5871625000000001E-8</v>
      </c>
      <c r="K38" s="5">
        <f t="shared" si="1"/>
        <v>-3.9117936117936125E-3</v>
      </c>
    </row>
    <row r="39" spans="1:11" x14ac:dyDescent="0.2">
      <c r="A39" s="4">
        <v>-0.3</v>
      </c>
      <c r="B39" s="4">
        <v>-7.7375000000000003E-8</v>
      </c>
      <c r="C39" s="5"/>
      <c r="J39">
        <f t="shared" si="0"/>
        <v>-2.32125E-8</v>
      </c>
      <c r="K39" s="5">
        <f t="shared" si="1"/>
        <v>-3.8022113022113022E-3</v>
      </c>
    </row>
    <row r="40" spans="1:11" x14ac:dyDescent="0.2">
      <c r="A40" s="4">
        <v>-0.27500000000000002</v>
      </c>
      <c r="B40" s="4">
        <v>-7.6761999999999996E-8</v>
      </c>
      <c r="C40" s="5"/>
      <c r="J40">
        <f t="shared" si="0"/>
        <v>-2.1109550000000001E-8</v>
      </c>
      <c r="K40" s="5">
        <f t="shared" si="1"/>
        <v>-3.772088452088452E-3</v>
      </c>
    </row>
    <row r="41" spans="1:11" x14ac:dyDescent="0.2">
      <c r="A41" s="4">
        <v>-0.25</v>
      </c>
      <c r="B41" s="4">
        <v>-7.4087999999999995E-8</v>
      </c>
      <c r="C41" s="5"/>
      <c r="J41">
        <f t="shared" si="0"/>
        <v>-1.8521999999999999E-8</v>
      </c>
      <c r="K41" s="5">
        <f t="shared" si="1"/>
        <v>-3.6406879606879607E-3</v>
      </c>
    </row>
    <row r="42" spans="1:11" x14ac:dyDescent="0.2">
      <c r="A42" s="4">
        <v>-0.22500000000000001</v>
      </c>
      <c r="B42" s="4">
        <v>-7.0934000000000005E-8</v>
      </c>
      <c r="C42" s="5"/>
      <c r="J42">
        <f t="shared" si="0"/>
        <v>-1.596015E-8</v>
      </c>
      <c r="K42" s="5">
        <f t="shared" si="1"/>
        <v>-3.4857002457002462E-3</v>
      </c>
    </row>
    <row r="43" spans="1:11" x14ac:dyDescent="0.2">
      <c r="A43" s="4">
        <v>-0.2</v>
      </c>
      <c r="B43" s="4">
        <v>-6.7421000000000005E-8</v>
      </c>
      <c r="C43" s="5"/>
      <c r="J43">
        <f t="shared" si="0"/>
        <v>-1.3484200000000001E-8</v>
      </c>
      <c r="K43" s="5">
        <f t="shared" si="1"/>
        <v>-3.3130712530712531E-3</v>
      </c>
    </row>
    <row r="44" spans="1:11" x14ac:dyDescent="0.2">
      <c r="A44" s="4">
        <v>-0.17499999999999999</v>
      </c>
      <c r="B44" s="4">
        <v>-6.8788999999999995E-8</v>
      </c>
      <c r="C44" s="5"/>
      <c r="J44">
        <f t="shared" si="0"/>
        <v>-1.2038074999999999E-8</v>
      </c>
      <c r="K44" s="5">
        <f t="shared" si="1"/>
        <v>-3.3802948402948401E-3</v>
      </c>
    </row>
    <row r="45" spans="1:11" x14ac:dyDescent="0.2">
      <c r="A45" s="4">
        <v>-0.15</v>
      </c>
      <c r="B45" s="4">
        <v>-6.6168000000000001E-8</v>
      </c>
      <c r="C45" s="5"/>
      <c r="J45">
        <f t="shared" si="0"/>
        <v>-9.9252000000000004E-9</v>
      </c>
      <c r="K45" s="5">
        <f t="shared" si="1"/>
        <v>-3.2514987714987714E-3</v>
      </c>
    </row>
    <row r="46" spans="1:11" x14ac:dyDescent="0.2">
      <c r="A46" s="4">
        <v>-0.125</v>
      </c>
      <c r="B46" s="4">
        <v>-6.4680999999999995E-8</v>
      </c>
      <c r="C46" s="5"/>
      <c r="J46">
        <f t="shared" si="0"/>
        <v>-8.0851249999999994E-9</v>
      </c>
      <c r="K46" s="5">
        <f t="shared" si="1"/>
        <v>-3.1784275184275185E-3</v>
      </c>
    </row>
    <row r="47" spans="1:11" x14ac:dyDescent="0.2">
      <c r="A47" s="4">
        <v>-0.1</v>
      </c>
      <c r="B47" s="4">
        <v>-6.3196000000000006E-8</v>
      </c>
      <c r="C47" s="5"/>
      <c r="J47">
        <f t="shared" si="0"/>
        <v>-6.3196000000000012E-9</v>
      </c>
      <c r="K47" s="5">
        <f t="shared" si="1"/>
        <v>-3.1054545454545458E-3</v>
      </c>
    </row>
    <row r="48" spans="1:11" x14ac:dyDescent="0.2">
      <c r="A48" s="4">
        <v>-7.4999999999999997E-2</v>
      </c>
      <c r="B48" s="4">
        <v>-6.0884000000000004E-8</v>
      </c>
      <c r="C48" s="5"/>
      <c r="J48">
        <f t="shared" si="0"/>
        <v>-4.5662999999999998E-9</v>
      </c>
      <c r="K48" s="5">
        <f t="shared" si="1"/>
        <v>-2.9918427518427519E-3</v>
      </c>
    </row>
    <row r="49" spans="1:11" x14ac:dyDescent="0.2">
      <c r="A49" s="4">
        <v>-0.05</v>
      </c>
      <c r="B49" s="4">
        <v>-5.9008000000000001E-8</v>
      </c>
      <c r="C49" s="5"/>
      <c r="J49">
        <f t="shared" si="0"/>
        <v>-2.9504000000000001E-9</v>
      </c>
      <c r="K49" s="5">
        <f t="shared" si="1"/>
        <v>-2.8996560196560199E-3</v>
      </c>
    </row>
    <row r="50" spans="1:11" x14ac:dyDescent="0.2">
      <c r="A50" s="4">
        <v>-2.5000000000000001E-2</v>
      </c>
      <c r="B50" s="4">
        <v>-5.6692000000000002E-8</v>
      </c>
      <c r="C50" s="5"/>
      <c r="J50">
        <f t="shared" si="0"/>
        <v>-1.4173000000000001E-9</v>
      </c>
      <c r="K50" s="5">
        <f t="shared" si="1"/>
        <v>-2.7858476658476662E-3</v>
      </c>
    </row>
    <row r="51" spans="1:11" x14ac:dyDescent="0.2">
      <c r="A51" s="4">
        <v>0</v>
      </c>
      <c r="B51" s="4">
        <v>-5.5301E-8</v>
      </c>
      <c r="C51" s="5"/>
      <c r="J51">
        <f t="shared" si="0"/>
        <v>0</v>
      </c>
      <c r="K51" s="5">
        <f t="shared" si="1"/>
        <v>-2.7174938574938572E-3</v>
      </c>
    </row>
    <row r="52" spans="1:11" x14ac:dyDescent="0.2">
      <c r="A52" s="4">
        <v>2.5000000000000001E-2</v>
      </c>
      <c r="B52" s="4">
        <v>-5.5234999999999998E-8</v>
      </c>
      <c r="C52" s="5"/>
      <c r="J52">
        <f t="shared" si="0"/>
        <v>1.3808749999999999E-9</v>
      </c>
      <c r="K52" s="5">
        <f t="shared" si="1"/>
        <v>-2.714250614250614E-3</v>
      </c>
    </row>
    <row r="53" spans="1:11" x14ac:dyDescent="0.2">
      <c r="A53" s="4">
        <v>0.05</v>
      </c>
      <c r="B53" s="4">
        <v>-5.3745000000000002E-8</v>
      </c>
      <c r="C53" s="5"/>
      <c r="J53">
        <f t="shared" si="0"/>
        <v>2.6872500000000002E-9</v>
      </c>
      <c r="K53" s="5">
        <f t="shared" si="1"/>
        <v>-2.641031941031941E-3</v>
      </c>
    </row>
    <row r="54" spans="1:11" x14ac:dyDescent="0.2">
      <c r="A54" s="4">
        <v>7.4999999999999997E-2</v>
      </c>
      <c r="B54" s="4">
        <v>-5.264E-8</v>
      </c>
      <c r="C54" s="5"/>
      <c r="J54">
        <f t="shared" si="0"/>
        <v>3.948E-9</v>
      </c>
      <c r="K54" s="5">
        <f t="shared" si="1"/>
        <v>-2.5867321867321866E-3</v>
      </c>
    </row>
    <row r="55" spans="1:11" x14ac:dyDescent="0.2">
      <c r="A55" s="4">
        <v>0.1</v>
      </c>
      <c r="B55" s="4">
        <v>-4.9291000000000001E-8</v>
      </c>
      <c r="C55" s="5"/>
      <c r="J55">
        <f t="shared" si="0"/>
        <v>4.9291000000000003E-9</v>
      </c>
      <c r="K55" s="5">
        <f t="shared" si="1"/>
        <v>-2.422162162162162E-3</v>
      </c>
    </row>
    <row r="56" spans="1:11" x14ac:dyDescent="0.2">
      <c r="A56" s="4">
        <v>0.125</v>
      </c>
      <c r="B56" s="4">
        <v>-4.7647999999999998E-8</v>
      </c>
      <c r="C56" s="5"/>
      <c r="J56">
        <f t="shared" si="0"/>
        <v>5.9559999999999997E-9</v>
      </c>
      <c r="K56" s="5">
        <f t="shared" si="1"/>
        <v>-2.3414250614250611E-3</v>
      </c>
    </row>
    <row r="57" spans="1:11" x14ac:dyDescent="0.2">
      <c r="A57" s="4">
        <v>0.15</v>
      </c>
      <c r="B57" s="4">
        <v>-4.6571000000000001E-8</v>
      </c>
      <c r="C57" s="5"/>
      <c r="J57">
        <f t="shared" si="0"/>
        <v>6.9856499999999998E-9</v>
      </c>
      <c r="K57" s="5">
        <f t="shared" si="1"/>
        <v>-2.2885012285012284E-3</v>
      </c>
    </row>
    <row r="58" spans="1:11" x14ac:dyDescent="0.2">
      <c r="A58" s="4">
        <v>0.17499999999999999</v>
      </c>
      <c r="B58" s="4">
        <v>-4.3748000000000002E-8</v>
      </c>
      <c r="C58" s="5"/>
      <c r="J58">
        <f t="shared" si="0"/>
        <v>7.6559000000000004E-9</v>
      </c>
      <c r="K58" s="5">
        <f t="shared" si="1"/>
        <v>-2.1497788697788698E-3</v>
      </c>
    </row>
    <row r="59" spans="1:11" x14ac:dyDescent="0.2">
      <c r="A59" s="4">
        <v>0.2</v>
      </c>
      <c r="B59" s="4">
        <v>-4.1332999999999997E-8</v>
      </c>
      <c r="C59" s="5"/>
      <c r="J59">
        <f t="shared" si="0"/>
        <v>8.2666000000000004E-9</v>
      </c>
      <c r="K59" s="5">
        <f t="shared" si="1"/>
        <v>-2.0311056511056512E-3</v>
      </c>
    </row>
    <row r="60" spans="1:11" x14ac:dyDescent="0.2">
      <c r="A60" s="4">
        <v>0.22500000000000001</v>
      </c>
      <c r="B60" s="4">
        <v>-3.9303999999999999E-8</v>
      </c>
      <c r="C60" s="5"/>
      <c r="J60">
        <f t="shared" si="0"/>
        <v>8.8434000000000003E-9</v>
      </c>
      <c r="K60" s="5">
        <f t="shared" si="1"/>
        <v>-1.9314004914004915E-3</v>
      </c>
    </row>
    <row r="61" spans="1:11" x14ac:dyDescent="0.2">
      <c r="A61" s="4">
        <v>0.25</v>
      </c>
      <c r="B61" s="4">
        <v>-3.7492000000000002E-8</v>
      </c>
      <c r="C61" s="5"/>
      <c r="J61">
        <f t="shared" si="0"/>
        <v>9.3730000000000006E-9</v>
      </c>
      <c r="K61" s="5">
        <f t="shared" si="1"/>
        <v>-1.8423587223587224E-3</v>
      </c>
    </row>
    <row r="62" spans="1:11" x14ac:dyDescent="0.2">
      <c r="A62" s="4">
        <v>0.27500000000000002</v>
      </c>
      <c r="B62" s="4">
        <v>-3.5433999999999998E-8</v>
      </c>
      <c r="C62" s="5"/>
      <c r="J62">
        <f t="shared" si="0"/>
        <v>9.7443500000000002E-9</v>
      </c>
      <c r="K62" s="5">
        <f t="shared" si="1"/>
        <v>-1.7412285012285012E-3</v>
      </c>
    </row>
    <row r="63" spans="1:11" x14ac:dyDescent="0.2">
      <c r="A63" s="4">
        <v>0.3</v>
      </c>
      <c r="B63" s="4">
        <v>-3.5757E-8</v>
      </c>
      <c r="C63" s="5"/>
      <c r="J63">
        <f t="shared" si="0"/>
        <v>1.0727099999999999E-8</v>
      </c>
      <c r="K63" s="5">
        <f t="shared" si="1"/>
        <v>-1.7571007371007374E-3</v>
      </c>
    </row>
    <row r="64" spans="1:11" x14ac:dyDescent="0.2">
      <c r="A64" s="4">
        <v>0.32500000000000001</v>
      </c>
      <c r="B64" s="4">
        <v>-3.3403999999999999E-8</v>
      </c>
      <c r="C64" s="5"/>
      <c r="J64">
        <f t="shared" si="0"/>
        <v>1.0856299999999999E-8</v>
      </c>
      <c r="K64" s="5">
        <f t="shared" si="1"/>
        <v>-1.6414742014742014E-3</v>
      </c>
    </row>
    <row r="65" spans="1:11" x14ac:dyDescent="0.2">
      <c r="A65" s="4">
        <v>0.35</v>
      </c>
      <c r="B65" s="4">
        <v>-3.1378999999999999E-8</v>
      </c>
      <c r="C65" s="5"/>
      <c r="J65">
        <f t="shared" si="0"/>
        <v>1.0982649999999999E-8</v>
      </c>
      <c r="K65" s="5">
        <f t="shared" si="1"/>
        <v>-1.5419656019656019E-3</v>
      </c>
    </row>
    <row r="66" spans="1:11" x14ac:dyDescent="0.2">
      <c r="A66" s="4">
        <v>0.375</v>
      </c>
      <c r="B66" s="4">
        <v>-2.9569000000000002E-8</v>
      </c>
      <c r="C66" s="5"/>
      <c r="J66">
        <f t="shared" si="0"/>
        <v>1.1088375E-8</v>
      </c>
      <c r="K66" s="5">
        <f t="shared" si="1"/>
        <v>-1.4530221130221131E-3</v>
      </c>
    </row>
    <row r="67" spans="1:11" x14ac:dyDescent="0.2">
      <c r="A67" s="4">
        <v>0.4</v>
      </c>
      <c r="B67" s="4">
        <v>-2.8676000000000001E-8</v>
      </c>
      <c r="C67" s="5"/>
      <c r="J67">
        <f t="shared" si="0"/>
        <v>1.1470400000000001E-8</v>
      </c>
      <c r="K67" s="5">
        <f t="shared" si="1"/>
        <v>-1.4091400491400491E-3</v>
      </c>
    </row>
    <row r="68" spans="1:11" x14ac:dyDescent="0.2">
      <c r="A68" s="4">
        <v>0.42499999999999999</v>
      </c>
      <c r="B68" s="4">
        <v>-2.688E-8</v>
      </c>
      <c r="C68" s="5"/>
      <c r="J68">
        <f t="shared" si="0"/>
        <v>1.1424E-8</v>
      </c>
      <c r="K68" s="5">
        <f t="shared" si="1"/>
        <v>-1.3208845208845209E-3</v>
      </c>
    </row>
    <row r="69" spans="1:11" x14ac:dyDescent="0.2">
      <c r="A69" s="4">
        <v>0.45</v>
      </c>
      <c r="B69" s="4">
        <v>-2.4709E-8</v>
      </c>
      <c r="C69" s="5"/>
      <c r="J69">
        <f t="shared" si="0"/>
        <v>1.111905E-8</v>
      </c>
      <c r="K69" s="5">
        <f t="shared" si="1"/>
        <v>-1.2142014742014741E-3</v>
      </c>
    </row>
    <row r="70" spans="1:11" x14ac:dyDescent="0.2">
      <c r="A70" s="4">
        <v>0.47499999999999998</v>
      </c>
      <c r="B70" s="4">
        <v>-2.2416E-8</v>
      </c>
      <c r="C70" s="5"/>
      <c r="J70">
        <f t="shared" si="0"/>
        <v>1.06476E-8</v>
      </c>
      <c r="K70" s="5">
        <f t="shared" si="1"/>
        <v>-1.1015233415233416E-3</v>
      </c>
    </row>
    <row r="71" spans="1:11" x14ac:dyDescent="0.2">
      <c r="A71" s="4">
        <v>0.5</v>
      </c>
      <c r="B71" s="4">
        <v>-2.0881E-8</v>
      </c>
      <c r="C71" s="5"/>
      <c r="J71">
        <f t="shared" si="0"/>
        <v>1.04405E-8</v>
      </c>
      <c r="K71" s="5">
        <f t="shared" si="1"/>
        <v>-1.026093366093366E-3</v>
      </c>
    </row>
    <row r="72" spans="1:11" x14ac:dyDescent="0.2">
      <c r="A72" s="4">
        <v>0.52500000000000002</v>
      </c>
      <c r="B72" s="4">
        <v>-1.8918999999999999E-8</v>
      </c>
      <c r="C72" s="5"/>
      <c r="J72">
        <f t="shared" si="0"/>
        <v>9.9324750000000001E-9</v>
      </c>
      <c r="K72" s="5">
        <f t="shared" si="1"/>
        <v>-9.2968058968058963E-4</v>
      </c>
    </row>
    <row r="73" spans="1:11" x14ac:dyDescent="0.2">
      <c r="A73" s="4">
        <v>0.55000000000000004</v>
      </c>
      <c r="B73" s="4">
        <v>-1.7093E-8</v>
      </c>
      <c r="C73" s="5"/>
      <c r="J73">
        <f t="shared" si="0"/>
        <v>9.4011500000000008E-9</v>
      </c>
      <c r="K73" s="5">
        <f t="shared" si="1"/>
        <v>-8.3995085995085999E-4</v>
      </c>
    </row>
    <row r="74" spans="1:11" x14ac:dyDescent="0.2">
      <c r="A74" s="4">
        <v>0.57499999999999996</v>
      </c>
      <c r="B74" s="4">
        <v>-1.6038999999999999E-8</v>
      </c>
      <c r="C74" s="5"/>
      <c r="J74">
        <f t="shared" ref="J74:J137" si="2">-(B74*A74)</f>
        <v>9.222424999999998E-9</v>
      </c>
      <c r="K74" s="5">
        <f t="shared" ref="K74:K137" si="3">B74*1000/$D$7</f>
        <v>-7.8815724815724816E-4</v>
      </c>
    </row>
    <row r="75" spans="1:11" x14ac:dyDescent="0.2">
      <c r="A75" s="4">
        <v>0.6</v>
      </c>
      <c r="B75" s="4">
        <v>-1.3621999999999999E-8</v>
      </c>
      <c r="C75" s="5"/>
      <c r="J75">
        <f t="shared" si="2"/>
        <v>8.173199999999999E-9</v>
      </c>
      <c r="K75" s="5">
        <f t="shared" si="3"/>
        <v>-6.693857493857493E-4</v>
      </c>
    </row>
    <row r="76" spans="1:11" x14ac:dyDescent="0.2">
      <c r="A76" s="4">
        <v>0.625</v>
      </c>
      <c r="B76" s="4">
        <v>-1.1081E-8</v>
      </c>
      <c r="C76" s="5"/>
      <c r="J76">
        <f t="shared" si="2"/>
        <v>6.9256249999999999E-9</v>
      </c>
      <c r="K76" s="5">
        <f t="shared" si="3"/>
        <v>-5.4452088452088454E-4</v>
      </c>
    </row>
    <row r="77" spans="1:11" x14ac:dyDescent="0.2">
      <c r="A77" s="4">
        <v>0.65</v>
      </c>
      <c r="B77" s="4">
        <v>-9.4400000000000005E-9</v>
      </c>
      <c r="C77" s="5"/>
      <c r="J77">
        <f t="shared" si="2"/>
        <v>6.1360000000000003E-9</v>
      </c>
      <c r="K77" s="5">
        <f t="shared" si="3"/>
        <v>-4.6388206388206396E-4</v>
      </c>
    </row>
    <row r="78" spans="1:11" x14ac:dyDescent="0.2">
      <c r="A78" s="4">
        <v>0.67500000000000004</v>
      </c>
      <c r="B78" s="4">
        <v>-7.2419999999999996E-9</v>
      </c>
      <c r="C78" s="5"/>
      <c r="J78">
        <f t="shared" si="2"/>
        <v>4.8883500000000004E-9</v>
      </c>
      <c r="K78" s="5">
        <f t="shared" si="3"/>
        <v>-3.5587223587223583E-4</v>
      </c>
    </row>
    <row r="79" spans="1:11" x14ac:dyDescent="0.2">
      <c r="A79" s="4">
        <v>0.7</v>
      </c>
      <c r="B79" s="4">
        <v>-5.4670000000000002E-9</v>
      </c>
      <c r="C79" s="5"/>
      <c r="J79">
        <f t="shared" si="2"/>
        <v>3.8268999999999997E-9</v>
      </c>
      <c r="K79" s="5">
        <f t="shared" si="3"/>
        <v>-2.6864864864864865E-4</v>
      </c>
    </row>
    <row r="80" spans="1:11" x14ac:dyDescent="0.2">
      <c r="A80" s="4">
        <v>0.72499999999999998</v>
      </c>
      <c r="B80" s="4">
        <v>-3.5210000000000001E-9</v>
      </c>
      <c r="C80" s="5"/>
      <c r="J80">
        <f t="shared" si="2"/>
        <v>2.5527250000000002E-9</v>
      </c>
      <c r="K80" s="5">
        <f t="shared" si="3"/>
        <v>-1.7302211302211304E-4</v>
      </c>
    </row>
    <row r="81" spans="1:11" x14ac:dyDescent="0.2">
      <c r="A81" s="4">
        <v>0.75</v>
      </c>
      <c r="B81" s="4">
        <v>-1.628E-9</v>
      </c>
      <c r="C81" s="5"/>
      <c r="J81">
        <f t="shared" si="2"/>
        <v>1.221E-9</v>
      </c>
      <c r="K81" s="5">
        <f t="shared" si="3"/>
        <v>-7.9999999999999993E-5</v>
      </c>
    </row>
    <row r="82" spans="1:11" x14ac:dyDescent="0.2">
      <c r="A82" s="4">
        <v>0.77500000000000002</v>
      </c>
      <c r="B82" s="4">
        <v>3.8600000000000001E-10</v>
      </c>
      <c r="C82" s="5"/>
      <c r="J82">
        <f t="shared" si="2"/>
        <v>-2.9915E-10</v>
      </c>
      <c r="K82" s="5">
        <f t="shared" si="3"/>
        <v>1.8968058968058967E-5</v>
      </c>
    </row>
    <row r="83" spans="1:11" x14ac:dyDescent="0.2">
      <c r="A83" s="4">
        <v>0.8</v>
      </c>
      <c r="B83" s="4">
        <v>2.33E-9</v>
      </c>
      <c r="C83" s="5"/>
      <c r="J83">
        <f t="shared" si="2"/>
        <v>-1.8640000000000002E-9</v>
      </c>
      <c r="K83" s="5">
        <f t="shared" si="3"/>
        <v>1.144963144963145E-4</v>
      </c>
    </row>
    <row r="84" spans="1:11" x14ac:dyDescent="0.2">
      <c r="A84" s="4">
        <v>0.82499999999999996</v>
      </c>
      <c r="B84" s="4">
        <v>4.4130000000000004E-9</v>
      </c>
      <c r="C84" s="5"/>
      <c r="J84">
        <f t="shared" si="2"/>
        <v>-3.6407250000000002E-9</v>
      </c>
      <c r="K84" s="5">
        <f t="shared" si="3"/>
        <v>2.1685503685503688E-4</v>
      </c>
    </row>
    <row r="85" spans="1:11" x14ac:dyDescent="0.2">
      <c r="A85" s="4">
        <v>0.85</v>
      </c>
      <c r="B85" s="4">
        <v>6.48E-9</v>
      </c>
      <c r="C85" s="5"/>
      <c r="J85">
        <f t="shared" si="2"/>
        <v>-5.5079999999999996E-9</v>
      </c>
      <c r="K85" s="5">
        <f t="shared" si="3"/>
        <v>3.184275184275184E-4</v>
      </c>
    </row>
    <row r="86" spans="1:11" x14ac:dyDescent="0.2">
      <c r="A86" s="4">
        <v>0.875</v>
      </c>
      <c r="B86" s="4">
        <v>8.5500000000000005E-9</v>
      </c>
      <c r="C86" s="5"/>
      <c r="J86">
        <f t="shared" si="2"/>
        <v>-7.4812499999999996E-9</v>
      </c>
      <c r="K86" s="5">
        <f t="shared" si="3"/>
        <v>4.2014742014742022E-4</v>
      </c>
    </row>
    <row r="87" spans="1:11" x14ac:dyDescent="0.2">
      <c r="A87" s="4">
        <v>0.9</v>
      </c>
      <c r="B87" s="4">
        <v>1.0359E-8</v>
      </c>
      <c r="C87" s="5"/>
      <c r="J87">
        <f t="shared" si="2"/>
        <v>-9.3231000000000006E-9</v>
      </c>
      <c r="K87" s="5">
        <f t="shared" si="3"/>
        <v>5.0904176904176908E-4</v>
      </c>
    </row>
    <row r="88" spans="1:11" x14ac:dyDescent="0.2">
      <c r="A88" s="4">
        <v>0.92500000000000004</v>
      </c>
      <c r="B88" s="4">
        <v>1.2495E-8</v>
      </c>
      <c r="C88" s="5"/>
      <c r="J88">
        <f t="shared" si="2"/>
        <v>-1.1557875000000002E-8</v>
      </c>
      <c r="K88" s="5">
        <f t="shared" si="3"/>
        <v>6.1400491400491399E-4</v>
      </c>
    </row>
    <row r="89" spans="1:11" x14ac:dyDescent="0.2">
      <c r="A89" s="4">
        <v>0.95</v>
      </c>
      <c r="B89" s="4">
        <v>1.4935000000000001E-8</v>
      </c>
      <c r="C89" s="5"/>
      <c r="J89">
        <f t="shared" si="2"/>
        <v>-1.418825E-8</v>
      </c>
      <c r="K89" s="5">
        <f t="shared" si="3"/>
        <v>7.3390663390663399E-4</v>
      </c>
    </row>
    <row r="90" spans="1:11" x14ac:dyDescent="0.2">
      <c r="A90" s="4">
        <v>0.97499999999999998</v>
      </c>
      <c r="B90" s="4">
        <v>1.7185000000000001E-8</v>
      </c>
      <c r="C90" s="5"/>
      <c r="J90">
        <f t="shared" si="2"/>
        <v>-1.6755375000000001E-8</v>
      </c>
      <c r="K90" s="5">
        <f t="shared" si="3"/>
        <v>8.4447174447174463E-4</v>
      </c>
    </row>
    <row r="91" spans="1:11" x14ac:dyDescent="0.2">
      <c r="A91" s="4">
        <v>1</v>
      </c>
      <c r="B91" s="4">
        <v>2.0274E-8</v>
      </c>
      <c r="C91" s="5"/>
      <c r="J91">
        <f t="shared" si="2"/>
        <v>-2.0274E-8</v>
      </c>
      <c r="K91" s="5">
        <f t="shared" si="3"/>
        <v>9.9626535626535628E-4</v>
      </c>
    </row>
    <row r="92" spans="1:11" x14ac:dyDescent="0.2">
      <c r="A92" s="4">
        <v>1</v>
      </c>
      <c r="B92" s="4">
        <v>2.0354999999999999E-8</v>
      </c>
      <c r="C92" s="5"/>
      <c r="J92">
        <f t="shared" si="2"/>
        <v>-2.0354999999999999E-8</v>
      </c>
      <c r="K92" s="5">
        <f t="shared" si="3"/>
        <v>1.0002457002457003E-3</v>
      </c>
    </row>
    <row r="93" spans="1:11" x14ac:dyDescent="0.2">
      <c r="A93" s="4">
        <v>0.97499999999999998</v>
      </c>
      <c r="B93" s="4">
        <v>1.8159000000000001E-8</v>
      </c>
      <c r="C93" s="5"/>
      <c r="J93">
        <f t="shared" si="2"/>
        <v>-1.7705025E-8</v>
      </c>
      <c r="K93" s="5">
        <f t="shared" si="3"/>
        <v>8.9233415233415229E-4</v>
      </c>
    </row>
    <row r="94" spans="1:11" x14ac:dyDescent="0.2">
      <c r="A94" s="4">
        <v>0.95</v>
      </c>
      <c r="B94" s="4">
        <v>1.5735000000000002E-8</v>
      </c>
      <c r="C94" s="5"/>
      <c r="J94">
        <f t="shared" si="2"/>
        <v>-1.494825E-8</v>
      </c>
      <c r="K94" s="5">
        <f t="shared" si="3"/>
        <v>7.732186732186733E-4</v>
      </c>
    </row>
    <row r="95" spans="1:11" x14ac:dyDescent="0.2">
      <c r="A95" s="4">
        <v>0.92500000000000004</v>
      </c>
      <c r="B95" s="4">
        <v>1.3538E-8</v>
      </c>
      <c r="C95" s="5"/>
      <c r="J95">
        <f t="shared" si="2"/>
        <v>-1.252265E-8</v>
      </c>
      <c r="K95" s="5">
        <f t="shared" si="3"/>
        <v>6.6525798525798527E-4</v>
      </c>
    </row>
    <row r="96" spans="1:11" x14ac:dyDescent="0.2">
      <c r="A96" s="4">
        <v>0.9</v>
      </c>
      <c r="B96" s="4">
        <v>1.1873999999999999E-8</v>
      </c>
      <c r="C96" s="5"/>
      <c r="J96">
        <f t="shared" si="2"/>
        <v>-1.06866E-8</v>
      </c>
      <c r="K96" s="5">
        <f t="shared" si="3"/>
        <v>5.834889434889435E-4</v>
      </c>
    </row>
    <row r="97" spans="1:11" x14ac:dyDescent="0.2">
      <c r="A97" s="4">
        <v>0.875</v>
      </c>
      <c r="B97" s="4">
        <v>9.3679999999999999E-9</v>
      </c>
      <c r="C97" s="5"/>
      <c r="J97">
        <f t="shared" si="2"/>
        <v>-8.1970000000000005E-9</v>
      </c>
      <c r="K97" s="5">
        <f t="shared" si="3"/>
        <v>4.603439803439803E-4</v>
      </c>
    </row>
    <row r="98" spans="1:11" x14ac:dyDescent="0.2">
      <c r="A98" s="4">
        <v>0.85</v>
      </c>
      <c r="B98" s="4">
        <v>7.1250000000000001E-9</v>
      </c>
      <c r="C98" s="5"/>
      <c r="J98">
        <f t="shared" si="2"/>
        <v>-6.0562500000000001E-9</v>
      </c>
      <c r="K98" s="5">
        <f t="shared" si="3"/>
        <v>3.5012285012285012E-4</v>
      </c>
    </row>
    <row r="99" spans="1:11" x14ac:dyDescent="0.2">
      <c r="A99" s="4">
        <v>0.82499999999999996</v>
      </c>
      <c r="B99" s="4">
        <v>4.8790000000000002E-9</v>
      </c>
      <c r="C99" s="5"/>
      <c r="J99">
        <f t="shared" si="2"/>
        <v>-4.025175E-9</v>
      </c>
      <c r="K99" s="5">
        <f t="shared" si="3"/>
        <v>2.3975429975429976E-4</v>
      </c>
    </row>
    <row r="100" spans="1:11" x14ac:dyDescent="0.2">
      <c r="A100" s="4">
        <v>0.8</v>
      </c>
      <c r="B100" s="4">
        <v>2.8090000000000001E-9</v>
      </c>
      <c r="C100" s="5"/>
      <c r="J100">
        <f t="shared" si="2"/>
        <v>-2.2472000000000003E-9</v>
      </c>
      <c r="K100" s="5">
        <f t="shared" si="3"/>
        <v>1.3803439803439804E-4</v>
      </c>
    </row>
    <row r="101" spans="1:11" x14ac:dyDescent="0.2">
      <c r="A101" s="4">
        <v>0.77500000000000002</v>
      </c>
      <c r="B101" s="4">
        <v>7.7300000000000002E-10</v>
      </c>
      <c r="C101" s="5"/>
      <c r="J101">
        <f t="shared" si="2"/>
        <v>-5.9907500000000002E-10</v>
      </c>
      <c r="K101" s="5">
        <f t="shared" si="3"/>
        <v>3.798525798525799E-5</v>
      </c>
    </row>
    <row r="102" spans="1:11" x14ac:dyDescent="0.2">
      <c r="A102" s="4">
        <v>0.75</v>
      </c>
      <c r="B102" s="4">
        <v>-1.308E-9</v>
      </c>
      <c r="C102" s="5"/>
      <c r="J102">
        <f t="shared" si="2"/>
        <v>9.8100000000000002E-10</v>
      </c>
      <c r="K102" s="5">
        <f t="shared" si="3"/>
        <v>-6.4275184275184281E-5</v>
      </c>
    </row>
    <row r="103" spans="1:11" x14ac:dyDescent="0.2">
      <c r="A103" s="4">
        <v>0.72499999999999998</v>
      </c>
      <c r="B103" s="4">
        <v>-3.3510000000000001E-9</v>
      </c>
      <c r="C103" s="5"/>
      <c r="J103">
        <f t="shared" si="2"/>
        <v>2.4294749999999998E-9</v>
      </c>
      <c r="K103" s="5">
        <f t="shared" si="3"/>
        <v>-1.6466830466830467E-4</v>
      </c>
    </row>
    <row r="104" spans="1:11" x14ac:dyDescent="0.2">
      <c r="A104" s="4">
        <v>0.7</v>
      </c>
      <c r="B104" s="4">
        <v>-5.318E-9</v>
      </c>
      <c r="C104" s="5"/>
      <c r="J104">
        <f t="shared" si="2"/>
        <v>3.7225999999999999E-9</v>
      </c>
      <c r="K104" s="5">
        <f t="shared" si="3"/>
        <v>-2.6132678132678131E-4</v>
      </c>
    </row>
    <row r="105" spans="1:11" x14ac:dyDescent="0.2">
      <c r="A105" s="4">
        <v>0.67500000000000004</v>
      </c>
      <c r="B105" s="4">
        <v>-7.2770000000000004E-9</v>
      </c>
      <c r="C105" s="5"/>
      <c r="J105">
        <f t="shared" si="2"/>
        <v>4.9119750000000007E-9</v>
      </c>
      <c r="K105" s="5">
        <f t="shared" si="3"/>
        <v>-3.5759213759213761E-4</v>
      </c>
    </row>
    <row r="106" spans="1:11" x14ac:dyDescent="0.2">
      <c r="A106" s="4">
        <v>0.65</v>
      </c>
      <c r="B106" s="4">
        <v>-9.2419999999999993E-9</v>
      </c>
      <c r="C106" s="5"/>
      <c r="J106">
        <f t="shared" si="2"/>
        <v>6.0073000000000001E-9</v>
      </c>
      <c r="K106" s="5">
        <f t="shared" si="3"/>
        <v>-4.541523341523341E-4</v>
      </c>
    </row>
    <row r="107" spans="1:11" x14ac:dyDescent="0.2">
      <c r="A107" s="4">
        <v>0.625</v>
      </c>
      <c r="B107" s="4">
        <v>-1.1457E-8</v>
      </c>
      <c r="C107" s="5"/>
      <c r="J107">
        <f t="shared" si="2"/>
        <v>7.160625E-9</v>
      </c>
      <c r="K107" s="5">
        <f t="shared" si="3"/>
        <v>-5.6299754299754296E-4</v>
      </c>
    </row>
    <row r="108" spans="1:11" x14ac:dyDescent="0.2">
      <c r="A108" s="4">
        <v>0.6</v>
      </c>
      <c r="B108" s="4">
        <v>-1.2787000000000001E-8</v>
      </c>
      <c r="C108" s="5"/>
      <c r="J108">
        <f t="shared" si="2"/>
        <v>7.6722E-9</v>
      </c>
      <c r="K108" s="5">
        <f t="shared" si="3"/>
        <v>-6.2835380835380838E-4</v>
      </c>
    </row>
    <row r="109" spans="1:11" x14ac:dyDescent="0.2">
      <c r="A109" s="4">
        <v>0.57499999999999996</v>
      </c>
      <c r="B109" s="4">
        <v>-1.4330999999999999E-8</v>
      </c>
      <c r="C109" s="5"/>
      <c r="J109">
        <f t="shared" si="2"/>
        <v>8.240324999999999E-9</v>
      </c>
      <c r="K109" s="5">
        <f t="shared" si="3"/>
        <v>-7.0422604422604412E-4</v>
      </c>
    </row>
    <row r="110" spans="1:11" x14ac:dyDescent="0.2">
      <c r="A110" s="4">
        <v>0.55000000000000004</v>
      </c>
      <c r="B110" s="4">
        <v>-1.6341000000000001E-8</v>
      </c>
      <c r="C110" s="5"/>
      <c r="J110">
        <f t="shared" si="2"/>
        <v>8.9875500000000013E-9</v>
      </c>
      <c r="K110" s="5">
        <f t="shared" si="3"/>
        <v>-8.0299754299754304E-4</v>
      </c>
    </row>
    <row r="111" spans="1:11" x14ac:dyDescent="0.2">
      <c r="A111" s="4">
        <v>0.52500000000000002</v>
      </c>
      <c r="B111" s="4">
        <v>-1.8632000000000001E-8</v>
      </c>
      <c r="C111" s="5"/>
      <c r="J111">
        <f t="shared" si="2"/>
        <v>9.7818000000000003E-9</v>
      </c>
      <c r="K111" s="5">
        <f t="shared" si="3"/>
        <v>-9.1557739557739559E-4</v>
      </c>
    </row>
    <row r="112" spans="1:11" x14ac:dyDescent="0.2">
      <c r="A112" s="4">
        <v>0.5</v>
      </c>
      <c r="B112" s="4">
        <v>-2.0791000000000001E-8</v>
      </c>
      <c r="C112" s="5"/>
      <c r="J112">
        <f t="shared" si="2"/>
        <v>1.03955E-8</v>
      </c>
      <c r="K112" s="5">
        <f t="shared" si="3"/>
        <v>-1.0216707616707617E-3</v>
      </c>
    </row>
    <row r="113" spans="1:11" x14ac:dyDescent="0.2">
      <c r="A113" s="4">
        <v>0.47499999999999998</v>
      </c>
      <c r="B113" s="4">
        <v>-2.2603000000000001E-8</v>
      </c>
      <c r="C113" s="5"/>
      <c r="J113">
        <f t="shared" si="2"/>
        <v>1.0736424999999999E-8</v>
      </c>
      <c r="K113" s="5">
        <f t="shared" si="3"/>
        <v>-1.1107125307125308E-3</v>
      </c>
    </row>
    <row r="114" spans="1:11" x14ac:dyDescent="0.2">
      <c r="A114" s="4">
        <v>0.45</v>
      </c>
      <c r="B114" s="4">
        <v>-2.5635000000000001E-8</v>
      </c>
      <c r="C114" s="5"/>
      <c r="J114">
        <f t="shared" si="2"/>
        <v>1.1535750000000001E-8</v>
      </c>
      <c r="K114" s="5">
        <f t="shared" si="3"/>
        <v>-1.2597051597051598E-3</v>
      </c>
    </row>
    <row r="115" spans="1:11" x14ac:dyDescent="0.2">
      <c r="A115" s="4">
        <v>0.42499999999999999</v>
      </c>
      <c r="B115" s="4">
        <v>-2.7869E-8</v>
      </c>
      <c r="C115" s="5"/>
      <c r="J115">
        <f t="shared" si="2"/>
        <v>1.1844324999999999E-8</v>
      </c>
      <c r="K115" s="5">
        <f t="shared" si="3"/>
        <v>-1.3694840294840294E-3</v>
      </c>
    </row>
    <row r="116" spans="1:11" x14ac:dyDescent="0.2">
      <c r="A116" s="4">
        <v>0.4</v>
      </c>
      <c r="B116" s="4">
        <v>-2.9189999999999999E-8</v>
      </c>
      <c r="C116" s="5"/>
      <c r="J116">
        <f t="shared" si="2"/>
        <v>1.1676E-8</v>
      </c>
      <c r="K116" s="5">
        <f t="shared" si="3"/>
        <v>-1.4343980343980345E-3</v>
      </c>
    </row>
    <row r="117" spans="1:11" x14ac:dyDescent="0.2">
      <c r="A117" s="4">
        <v>0.375</v>
      </c>
      <c r="B117" s="4">
        <v>-3.1229000000000001E-8</v>
      </c>
      <c r="C117" s="5"/>
      <c r="J117">
        <f t="shared" si="2"/>
        <v>1.1710875000000001E-8</v>
      </c>
      <c r="K117" s="5">
        <f t="shared" si="3"/>
        <v>-1.5345945945945947E-3</v>
      </c>
    </row>
    <row r="118" spans="1:11" x14ac:dyDescent="0.2">
      <c r="A118" s="4">
        <v>0.35</v>
      </c>
      <c r="B118" s="4">
        <v>-3.3700999999999998E-8</v>
      </c>
      <c r="C118" s="5"/>
      <c r="J118">
        <f t="shared" si="2"/>
        <v>1.1795349999999998E-8</v>
      </c>
      <c r="K118" s="5">
        <f t="shared" si="3"/>
        <v>-1.6560687960687961E-3</v>
      </c>
    </row>
    <row r="119" spans="1:11" x14ac:dyDescent="0.2">
      <c r="A119" s="4">
        <v>0.32500000000000001</v>
      </c>
      <c r="B119" s="4">
        <v>-3.5278E-8</v>
      </c>
      <c r="C119" s="5"/>
      <c r="J119">
        <f t="shared" si="2"/>
        <v>1.1465350000000001E-8</v>
      </c>
      <c r="K119" s="5">
        <f t="shared" si="3"/>
        <v>-1.7335626535626533E-3</v>
      </c>
    </row>
    <row r="120" spans="1:11" x14ac:dyDescent="0.2">
      <c r="A120" s="4">
        <v>0.3</v>
      </c>
      <c r="B120" s="4">
        <v>-3.7828E-8</v>
      </c>
      <c r="C120" s="5"/>
      <c r="J120">
        <f t="shared" si="2"/>
        <v>1.13484E-8</v>
      </c>
      <c r="K120" s="5">
        <f t="shared" si="3"/>
        <v>-1.8588697788697788E-3</v>
      </c>
    </row>
    <row r="121" spans="1:11" x14ac:dyDescent="0.2">
      <c r="A121" s="4">
        <v>0.27500000000000002</v>
      </c>
      <c r="B121" s="4">
        <v>-3.9399000000000001E-8</v>
      </c>
      <c r="C121" s="5"/>
      <c r="J121">
        <f t="shared" si="2"/>
        <v>1.0834725000000001E-8</v>
      </c>
      <c r="K121" s="5">
        <f t="shared" si="3"/>
        <v>-1.9360687960687962E-3</v>
      </c>
    </row>
    <row r="122" spans="1:11" x14ac:dyDescent="0.2">
      <c r="A122" s="4">
        <v>0.25</v>
      </c>
      <c r="B122" s="4">
        <v>-4.1319000000000001E-8</v>
      </c>
      <c r="C122" s="5"/>
      <c r="J122">
        <f t="shared" si="2"/>
        <v>1.032975E-8</v>
      </c>
      <c r="K122" s="5">
        <f t="shared" si="3"/>
        <v>-2.0304176904176905E-3</v>
      </c>
    </row>
    <row r="123" spans="1:11" x14ac:dyDescent="0.2">
      <c r="A123" s="4">
        <v>0.22500000000000001</v>
      </c>
      <c r="B123" s="4">
        <v>-4.4185000000000002E-8</v>
      </c>
      <c r="C123" s="5"/>
      <c r="J123">
        <f t="shared" si="2"/>
        <v>9.9416250000000002E-9</v>
      </c>
      <c r="K123" s="5">
        <f t="shared" si="3"/>
        <v>-2.1712530712530713E-3</v>
      </c>
    </row>
    <row r="124" spans="1:11" x14ac:dyDescent="0.2">
      <c r="A124" s="4">
        <v>0.2</v>
      </c>
      <c r="B124" s="4">
        <v>-4.6541E-8</v>
      </c>
      <c r="C124" s="5"/>
      <c r="J124">
        <f t="shared" si="2"/>
        <v>9.3082000000000006E-9</v>
      </c>
      <c r="K124" s="5">
        <f t="shared" si="3"/>
        <v>-2.287027027027027E-3</v>
      </c>
    </row>
    <row r="125" spans="1:11" x14ac:dyDescent="0.2">
      <c r="A125" s="4">
        <v>0.17499999999999999</v>
      </c>
      <c r="B125" s="4">
        <v>-4.7343000000000002E-8</v>
      </c>
      <c r="C125" s="5"/>
      <c r="J125">
        <f t="shared" si="2"/>
        <v>8.2850249999999991E-9</v>
      </c>
      <c r="K125" s="5">
        <f t="shared" si="3"/>
        <v>-2.3264373464373465E-3</v>
      </c>
    </row>
    <row r="126" spans="1:11" x14ac:dyDescent="0.2">
      <c r="A126" s="4">
        <v>0.15</v>
      </c>
      <c r="B126" s="4">
        <v>-4.8427000000000001E-8</v>
      </c>
      <c r="C126" s="5"/>
      <c r="J126">
        <f t="shared" si="2"/>
        <v>7.26405E-9</v>
      </c>
      <c r="K126" s="5">
        <f t="shared" si="3"/>
        <v>-2.3797051597051599E-3</v>
      </c>
    </row>
    <row r="127" spans="1:11" x14ac:dyDescent="0.2">
      <c r="A127" s="4">
        <v>0.125</v>
      </c>
      <c r="B127" s="4">
        <v>-5.0978000000000002E-8</v>
      </c>
      <c r="C127" s="5"/>
      <c r="J127">
        <f t="shared" si="2"/>
        <v>6.3722500000000002E-9</v>
      </c>
      <c r="K127" s="5">
        <f t="shared" si="3"/>
        <v>-2.5050614250614251E-3</v>
      </c>
    </row>
    <row r="128" spans="1:11" x14ac:dyDescent="0.2">
      <c r="A128" s="4">
        <v>0.1</v>
      </c>
      <c r="B128" s="4">
        <v>-5.3201000000000001E-8</v>
      </c>
      <c r="C128" s="5"/>
      <c r="J128">
        <f t="shared" si="2"/>
        <v>5.3201000000000003E-9</v>
      </c>
      <c r="K128" s="5">
        <f t="shared" si="3"/>
        <v>-2.6142997542997542E-3</v>
      </c>
    </row>
    <row r="129" spans="1:11" x14ac:dyDescent="0.2">
      <c r="A129" s="4">
        <v>7.4999999999999997E-2</v>
      </c>
      <c r="B129" s="4">
        <v>-5.5918999999999999E-8</v>
      </c>
      <c r="C129" s="5"/>
      <c r="J129">
        <f t="shared" si="2"/>
        <v>4.1939249999999995E-9</v>
      </c>
      <c r="K129" s="5">
        <f t="shared" si="3"/>
        <v>-2.7478624078624077E-3</v>
      </c>
    </row>
    <row r="130" spans="1:11" x14ac:dyDescent="0.2">
      <c r="A130" s="4">
        <v>0.05</v>
      </c>
      <c r="B130" s="4">
        <v>-5.7356000000000001E-8</v>
      </c>
      <c r="C130" s="5"/>
      <c r="J130">
        <f t="shared" si="2"/>
        <v>2.8678000000000004E-9</v>
      </c>
      <c r="K130" s="5">
        <f t="shared" si="3"/>
        <v>-2.8184766584766585E-3</v>
      </c>
    </row>
    <row r="131" spans="1:11" x14ac:dyDescent="0.2">
      <c r="A131" s="4">
        <v>2.5000000000000001E-2</v>
      </c>
      <c r="B131" s="4">
        <v>-5.9771E-8</v>
      </c>
      <c r="C131" s="5"/>
      <c r="J131">
        <f t="shared" si="2"/>
        <v>1.494275E-9</v>
      </c>
      <c r="K131" s="5">
        <f t="shared" si="3"/>
        <v>-2.937149877149877E-3</v>
      </c>
    </row>
    <row r="132" spans="1:11" x14ac:dyDescent="0.2">
      <c r="A132" s="4">
        <v>0</v>
      </c>
      <c r="B132" s="4">
        <v>-6.1911000000000004E-8</v>
      </c>
      <c r="C132" s="5"/>
      <c r="J132">
        <f t="shared" si="2"/>
        <v>0</v>
      </c>
      <c r="K132" s="5">
        <f t="shared" si="3"/>
        <v>-3.0423095823095829E-3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3" priority="1" stopIfTrue="1" operator="equal">
      <formula>0</formula>
    </cfRule>
  </conditionalFormatting>
  <conditionalFormatting sqref="E23:E24">
    <cfRule type="cellIs" dxfId="2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411"/>
  <sheetViews>
    <sheetView topLeftCell="E1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88</v>
      </c>
    </row>
    <row r="3" spans="1:16" x14ac:dyDescent="0.2">
      <c r="C3" s="1" t="s">
        <v>29</v>
      </c>
      <c r="D3" t="s">
        <v>88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-4.1400000000000002E-9</v>
      </c>
      <c r="C10" s="5"/>
      <c r="D10" s="1" t="s">
        <v>9</v>
      </c>
      <c r="E10" s="7">
        <f>-F10*1000/$D$7</f>
        <v>2.034398034398034E-4</v>
      </c>
      <c r="F10" s="3">
        <f>((INDEX(A10:B11,1,2)+INDEX(A10:B11,2,2))-((INDEX(A10:B11,1,2)-INDEX(A10:B11,2,2))/(INDEX(A10:B11,1,1)-INDEX(A10:B11,2,1))*(INDEX(A10:B11,1,1)+INDEX(A10:B11,2,1))))/2</f>
        <v>-4.1399999999999994E-9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-2.0343980343980346E-4</v>
      </c>
      <c r="L10" s="1" t="s">
        <v>23</v>
      </c>
      <c r="M10" s="4" t="e">
        <f>MAX(E14:E15)/20</f>
        <v>#REF!</v>
      </c>
      <c r="N10" s="6">
        <f>-E10</f>
        <v>-2.034398034398034E-4</v>
      </c>
      <c r="O10" s="6">
        <f>-E11</f>
        <v>-1.5405405405405408E-4</v>
      </c>
      <c r="P10" s="6">
        <f>-E12</f>
        <v>-3.1316953316953318E-4</v>
      </c>
    </row>
    <row r="11" spans="1:16" x14ac:dyDescent="0.2">
      <c r="A11" s="4">
        <v>-2.5000000000000001E-2</v>
      </c>
      <c r="B11" s="4">
        <v>-2.1585000000000001E-8</v>
      </c>
      <c r="C11" s="5"/>
      <c r="D11" s="1" t="s">
        <v>10</v>
      </c>
      <c r="E11" s="7">
        <f>-F11*1000/$D$7</f>
        <v>1.5405405405405408E-4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-3.1350000000000004E-9</v>
      </c>
      <c r="G11" s="5" t="s">
        <v>101</v>
      </c>
      <c r="H11" t="s">
        <v>102</v>
      </c>
      <c r="J11">
        <f t="shared" si="0"/>
        <v>-5.3962500000000009E-10</v>
      </c>
      <c r="K11" s="5">
        <f t="shared" si="1"/>
        <v>-1.0606879606879607E-3</v>
      </c>
      <c r="L11" s="1"/>
      <c r="M11" s="4" t="e">
        <f>-MAX(E15:E16)/20</f>
        <v>#REF!</v>
      </c>
      <c r="N11" s="6">
        <f>-E10</f>
        <v>-2.034398034398034E-4</v>
      </c>
      <c r="O11" s="6">
        <f>-E11</f>
        <v>-1.5405405405405408E-4</v>
      </c>
      <c r="P11" s="6">
        <f>-E12</f>
        <v>-3.1316953316953318E-4</v>
      </c>
    </row>
    <row r="12" spans="1:16" x14ac:dyDescent="0.2">
      <c r="A12" s="4">
        <v>-0.05</v>
      </c>
      <c r="B12" s="4">
        <v>-3.9031000000000001E-8</v>
      </c>
      <c r="C12" s="5"/>
      <c r="D12" s="1" t="s">
        <v>11</v>
      </c>
      <c r="E12" s="7">
        <f>-F12*1000/$D$7</f>
        <v>3.1316953316953318E-4</v>
      </c>
      <c r="F12" s="3">
        <f>((INDEX(A131:B132,1,2)+INDEX(A131:B132,2,2))-((INDEX(A131:B132,1,2)-INDEX(A131:B132,2,2))/(INDEX(A131:B132,1,1)-INDEX(A131:B132,2,1))*(INDEX(A131:B132,1,1)+INDEX(A131:B132,2,1))))/2</f>
        <v>-6.3729999999999994E-9</v>
      </c>
      <c r="G12" t="s">
        <v>103</v>
      </c>
      <c r="H12" t="s">
        <v>104</v>
      </c>
      <c r="J12">
        <f t="shared" si="0"/>
        <v>-1.9515499999999999E-9</v>
      </c>
      <c r="K12" s="5">
        <f t="shared" si="1"/>
        <v>-1.917985257985258E-3</v>
      </c>
      <c r="L12" s="1"/>
    </row>
    <row r="13" spans="1:16" x14ac:dyDescent="0.2">
      <c r="A13" s="4">
        <v>-7.4999999999999997E-2</v>
      </c>
      <c r="B13" s="4">
        <v>-5.7457000000000003E-8</v>
      </c>
      <c r="C13" s="5"/>
      <c r="E13" s="3" t="s">
        <v>53</v>
      </c>
      <c r="F13" s="5"/>
      <c r="J13">
        <f t="shared" si="0"/>
        <v>-4.3092749999999999E-9</v>
      </c>
      <c r="K13" s="5">
        <f t="shared" si="1"/>
        <v>-2.8234398034398035E-3</v>
      </c>
      <c r="L13" s="1" t="s">
        <v>24</v>
      </c>
      <c r="M13" s="6">
        <f>E14</f>
        <v>4.4911466391610814E-3</v>
      </c>
      <c r="N13" s="6">
        <f>-MAX(E10:E12)/15</f>
        <v>-2.0877968877968879E-5</v>
      </c>
    </row>
    <row r="14" spans="1:16" x14ac:dyDescent="0.2">
      <c r="A14" s="4">
        <v>-0.1</v>
      </c>
      <c r="B14" s="4">
        <v>-7.6422999999999996E-8</v>
      </c>
      <c r="C14" s="5"/>
      <c r="D14" s="1" t="s">
        <v>12</v>
      </c>
      <c r="E14" s="7">
        <f>F14</f>
        <v>4.4911466391610814E-3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4.4911466391610814E-3</v>
      </c>
      <c r="G14" s="5" t="s">
        <v>113</v>
      </c>
      <c r="H14" t="s">
        <v>114</v>
      </c>
      <c r="J14">
        <f t="shared" si="0"/>
        <v>-7.6422999999999996E-9</v>
      </c>
      <c r="K14" s="5">
        <f t="shared" si="1"/>
        <v>-3.7554299754299753E-3</v>
      </c>
      <c r="L14" s="1"/>
      <c r="M14">
        <f>E14</f>
        <v>4.4911466391610814E-3</v>
      </c>
      <c r="N14" s="6">
        <f>MAX(E10:E12)/15</f>
        <v>2.0877968877968879E-5</v>
      </c>
    </row>
    <row r="15" spans="1:16" x14ac:dyDescent="0.2">
      <c r="A15" s="4">
        <v>-0.125</v>
      </c>
      <c r="B15" s="4">
        <v>-9.7068000000000006E-8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-1.2133500000000001E-8</v>
      </c>
      <c r="K15" s="5">
        <f t="shared" si="1"/>
        <v>-4.7699262899262903E-3</v>
      </c>
      <c r="L15" s="1"/>
      <c r="M15" s="6" t="e">
        <f>E15</f>
        <v>#REF!</v>
      </c>
      <c r="N15" s="6">
        <f>-MAX(E10:E12)/15</f>
        <v>-2.0877968877968879E-5</v>
      </c>
    </row>
    <row r="16" spans="1:16" x14ac:dyDescent="0.2">
      <c r="A16" s="4">
        <v>-0.15</v>
      </c>
      <c r="B16" s="4">
        <v>-1.1933800000000001E-7</v>
      </c>
      <c r="C16" s="5"/>
      <c r="E16" s="3"/>
      <c r="J16">
        <f t="shared" si="0"/>
        <v>-1.79007E-8</v>
      </c>
      <c r="K16" s="5">
        <f t="shared" si="1"/>
        <v>-5.864275184275184E-3</v>
      </c>
      <c r="L16" s="1"/>
      <c r="M16" t="e">
        <f>E15</f>
        <v>#REF!</v>
      </c>
      <c r="N16" s="6">
        <f>MAX(E10:E12)/15</f>
        <v>2.0877968877968879E-5</v>
      </c>
    </row>
    <row r="17" spans="1:19" x14ac:dyDescent="0.2">
      <c r="A17" s="4">
        <v>-0.17499999999999999</v>
      </c>
      <c r="B17" s="4">
        <v>-1.4345500000000001E-7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-2.5104625000000002E-8</v>
      </c>
      <c r="K17" s="5">
        <f t="shared" si="1"/>
        <v>-7.0493857493857505E-3</v>
      </c>
      <c r="L17" s="1"/>
      <c r="N17" s="6"/>
    </row>
    <row r="18" spans="1:19" x14ac:dyDescent="0.2">
      <c r="A18" s="4">
        <v>-0.2</v>
      </c>
      <c r="B18" s="4">
        <v>-1.68894E-7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-3.3778800000000003E-8</v>
      </c>
      <c r="K18" s="5">
        <f t="shared" si="1"/>
        <v>-8.2994594594594587E-3</v>
      </c>
      <c r="L18" s="1" t="s">
        <v>25</v>
      </c>
      <c r="M18" s="5">
        <v>0</v>
      </c>
      <c r="N18" s="5">
        <f>INDEX(K30:K91,MATCH(MAX(J30:J91),J30:J91,0),1)</f>
        <v>-1.5405405405405405E-4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-1.9651E-7</v>
      </c>
      <c r="C19" s="25"/>
      <c r="D19" s="1"/>
      <c r="J19">
        <f t="shared" si="0"/>
        <v>-4.4214750000000002E-8</v>
      </c>
      <c r="K19" s="5">
        <f t="shared" si="1"/>
        <v>-9.6565110565110558E-3</v>
      </c>
      <c r="L19" s="1"/>
      <c r="M19" s="5">
        <f>INDEX(A30:A91,MATCH(MAX(J30:J91),J30:J91,0),1)</f>
        <v>0</v>
      </c>
      <c r="N19" s="5">
        <f>INDEX(K30:K91,MATCH(MAX(J30:J91),J30:J91,0),1)</f>
        <v>-1.5405405405405405E-4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-2.2409299999999999E-7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-5.6023249999999998E-8</v>
      </c>
      <c r="K20" s="5">
        <f t="shared" si="1"/>
        <v>-1.1011941031941032E-2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-2.52041E-7</v>
      </c>
      <c r="C21" s="25"/>
      <c r="D21" s="1" t="s">
        <v>17</v>
      </c>
      <c r="E21" s="8">
        <f>F21</f>
        <v>-7.2938574938574943E-7</v>
      </c>
      <c r="F21">
        <f>MAX(J91:J130)/D5/D7*1000</f>
        <v>-7.2938574938574943E-7</v>
      </c>
      <c r="G21" t="s">
        <v>108</v>
      </c>
      <c r="J21">
        <f t="shared" si="0"/>
        <v>-6.9311275000000009E-8</v>
      </c>
      <c r="K21" s="5">
        <f t="shared" si="1"/>
        <v>-1.2385307125307126E-2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-2.8072900000000003E-7</v>
      </c>
      <c r="C22" s="5"/>
      <c r="J22">
        <f t="shared" si="0"/>
        <v>-8.4218700000000005E-8</v>
      </c>
      <c r="K22" s="5">
        <f t="shared" si="1"/>
        <v>-1.3795036855036856E-2</v>
      </c>
      <c r="M22" s="5">
        <v>0</v>
      </c>
      <c r="N22" s="5">
        <f>INDEX(K91:K130,MATCH(MAX(J91:J130),J91:J130,0),1)</f>
        <v>1.4587714987714987E-3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-3.1115199999999998E-7</v>
      </c>
      <c r="C23" s="5"/>
      <c r="D23" s="1" t="s">
        <v>43</v>
      </c>
      <c r="E23" s="24">
        <f>E11*E14*E17/D5-E20</f>
        <v>0</v>
      </c>
      <c r="J23">
        <f t="shared" si="0"/>
        <v>-1.0112439999999999E-7</v>
      </c>
      <c r="K23" s="5">
        <f t="shared" si="1"/>
        <v>-1.5290024570024568E-2</v>
      </c>
      <c r="M23" s="5">
        <f>INDEX(A91:A130,MATCH(MAX(J91:J130),J91:J130,0),1)</f>
        <v>0.05</v>
      </c>
      <c r="N23" s="5">
        <f>INDEX(K91:K130,MATCH(MAX(J91:J130),J91:J130,0),1)</f>
        <v>1.4587714987714987E-3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-3.4718800000000002E-7</v>
      </c>
      <c r="C24" s="5"/>
      <c r="E24" s="24" t="e">
        <f>E12*E15*E18/D5-E21</f>
        <v>#REF!</v>
      </c>
      <c r="J24">
        <f t="shared" si="0"/>
        <v>-1.215158E-7</v>
      </c>
      <c r="K24" s="5">
        <f t="shared" si="1"/>
        <v>-1.706083538083538E-2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-3.7869200000000001E-7</v>
      </c>
      <c r="C25" s="26"/>
      <c r="J25">
        <f t="shared" si="0"/>
        <v>-1.420095E-7</v>
      </c>
      <c r="K25" s="5">
        <f t="shared" si="1"/>
        <v>-1.8608943488943489E-2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-4.11642E-7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-1.6465680000000001E-7</v>
      </c>
      <c r="K26" s="5">
        <f t="shared" si="1"/>
        <v>-2.0228108108108107E-2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-4.4374799999999998E-7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-1.8859289999999998E-7</v>
      </c>
      <c r="K27" s="5">
        <f t="shared" si="1"/>
        <v>-2.1805798525798524E-2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-4.7757599999999996E-7</v>
      </c>
      <c r="C28" s="5"/>
      <c r="J28">
        <f t="shared" si="0"/>
        <v>-2.1490919999999999E-7</v>
      </c>
      <c r="K28" s="5">
        <f t="shared" si="1"/>
        <v>-2.3468108108108107E-2</v>
      </c>
    </row>
    <row r="29" spans="1:19" x14ac:dyDescent="0.2">
      <c r="A29" s="4">
        <v>-0.47499999999999998</v>
      </c>
      <c r="B29" s="4">
        <v>-5.0836599999999999E-7</v>
      </c>
      <c r="C29" s="5"/>
      <c r="J29">
        <f t="shared" si="0"/>
        <v>-2.4147384999999999E-7</v>
      </c>
      <c r="K29" s="5">
        <f t="shared" si="1"/>
        <v>-2.4981130221130222E-2</v>
      </c>
    </row>
    <row r="30" spans="1:19" x14ac:dyDescent="0.2">
      <c r="A30" s="4">
        <v>-0.5</v>
      </c>
      <c r="B30" s="4">
        <v>-5.4567000000000004E-7</v>
      </c>
      <c r="C30" s="5"/>
      <c r="J30">
        <f t="shared" si="0"/>
        <v>-2.7283500000000002E-7</v>
      </c>
      <c r="K30" s="5">
        <f t="shared" si="1"/>
        <v>-2.6814250614250617E-2</v>
      </c>
    </row>
    <row r="31" spans="1:19" x14ac:dyDescent="0.2">
      <c r="A31" s="4">
        <v>-0.5</v>
      </c>
      <c r="B31" s="4">
        <v>-5.4517699999999999E-7</v>
      </c>
      <c r="C31" s="5"/>
      <c r="J31">
        <f t="shared" si="0"/>
        <v>-2.7258849999999999E-7</v>
      </c>
      <c r="K31" s="5">
        <f t="shared" si="1"/>
        <v>-2.6790024570024568E-2</v>
      </c>
    </row>
    <row r="32" spans="1:19" x14ac:dyDescent="0.2">
      <c r="A32" s="4">
        <v>-0.47499999999999998</v>
      </c>
      <c r="B32" s="4">
        <v>-5.0458699999999996E-7</v>
      </c>
      <c r="C32" s="5"/>
      <c r="J32">
        <f t="shared" si="0"/>
        <v>-2.3967882499999996E-7</v>
      </c>
      <c r="K32" s="5">
        <f t="shared" si="1"/>
        <v>-2.479542997542997E-2</v>
      </c>
    </row>
    <row r="33" spans="1:11" x14ac:dyDescent="0.2">
      <c r="A33" s="4">
        <v>-0.45</v>
      </c>
      <c r="B33" s="4">
        <v>-4.6739299999999998E-7</v>
      </c>
      <c r="C33" s="5"/>
      <c r="J33">
        <f t="shared" si="0"/>
        <v>-2.1032684999999999E-7</v>
      </c>
      <c r="K33" s="5">
        <f t="shared" si="1"/>
        <v>-2.2967714987714986E-2</v>
      </c>
    </row>
    <row r="34" spans="1:11" x14ac:dyDescent="0.2">
      <c r="A34" s="4">
        <v>-0.42499999999999999</v>
      </c>
      <c r="B34" s="4">
        <v>-4.2683400000000002E-7</v>
      </c>
      <c r="C34" s="5"/>
      <c r="J34">
        <f t="shared" si="0"/>
        <v>-1.8140444999999999E-7</v>
      </c>
      <c r="K34" s="5">
        <f t="shared" si="1"/>
        <v>-2.0974643734643736E-2</v>
      </c>
    </row>
    <row r="35" spans="1:11" x14ac:dyDescent="0.2">
      <c r="A35" s="4">
        <v>-0.4</v>
      </c>
      <c r="B35" s="4">
        <v>-3.9428400000000001E-7</v>
      </c>
      <c r="C35" s="5"/>
      <c r="J35">
        <f t="shared" si="0"/>
        <v>-1.5771360000000001E-7</v>
      </c>
      <c r="K35" s="5">
        <f t="shared" si="1"/>
        <v>-1.9375135135135134E-2</v>
      </c>
    </row>
    <row r="36" spans="1:11" x14ac:dyDescent="0.2">
      <c r="A36" s="4">
        <v>-0.375</v>
      </c>
      <c r="B36" s="4">
        <v>-3.6119200000000002E-7</v>
      </c>
      <c r="C36" s="5"/>
      <c r="J36">
        <f t="shared" si="0"/>
        <v>-1.3544700000000001E-7</v>
      </c>
      <c r="K36" s="5">
        <f t="shared" si="1"/>
        <v>-1.774899262899263E-2</v>
      </c>
    </row>
    <row r="37" spans="1:11" x14ac:dyDescent="0.2">
      <c r="A37" s="4">
        <v>-0.35</v>
      </c>
      <c r="B37" s="4">
        <v>-3.27556E-7</v>
      </c>
      <c r="C37" s="5"/>
      <c r="J37">
        <f t="shared" si="0"/>
        <v>-1.146446E-7</v>
      </c>
      <c r="K37" s="5">
        <f t="shared" si="1"/>
        <v>-1.6096117936117937E-2</v>
      </c>
    </row>
    <row r="38" spans="1:11" x14ac:dyDescent="0.2">
      <c r="A38" s="4">
        <v>-0.32500000000000001</v>
      </c>
      <c r="B38" s="4">
        <v>-2.9752999999999999E-7</v>
      </c>
      <c r="C38" s="5"/>
      <c r="J38">
        <f t="shared" si="0"/>
        <v>-9.6697250000000003E-8</v>
      </c>
      <c r="K38" s="5">
        <f t="shared" si="1"/>
        <v>-1.4620638820638821E-2</v>
      </c>
    </row>
    <row r="39" spans="1:11" x14ac:dyDescent="0.2">
      <c r="A39" s="4">
        <v>-0.3</v>
      </c>
      <c r="B39" s="4">
        <v>-2.6640099999999998E-7</v>
      </c>
      <c r="C39" s="5"/>
      <c r="J39">
        <f t="shared" si="0"/>
        <v>-7.9920299999999993E-8</v>
      </c>
      <c r="K39" s="5">
        <f t="shared" si="1"/>
        <v>-1.309095823095823E-2</v>
      </c>
    </row>
    <row r="40" spans="1:11" x14ac:dyDescent="0.2">
      <c r="A40" s="4">
        <v>-0.27500000000000002</v>
      </c>
      <c r="B40" s="4">
        <v>-2.40465E-7</v>
      </c>
      <c r="C40" s="5"/>
      <c r="J40">
        <f t="shared" si="0"/>
        <v>-6.6127875000000005E-8</v>
      </c>
      <c r="K40" s="5">
        <f t="shared" si="1"/>
        <v>-1.1816461916461917E-2</v>
      </c>
    </row>
    <row r="41" spans="1:11" x14ac:dyDescent="0.2">
      <c r="A41" s="4">
        <v>-0.25</v>
      </c>
      <c r="B41" s="4">
        <v>-2.13007E-7</v>
      </c>
      <c r="C41" s="5"/>
      <c r="J41">
        <f t="shared" si="0"/>
        <v>-5.3251749999999999E-8</v>
      </c>
      <c r="K41" s="5">
        <f t="shared" si="1"/>
        <v>-1.0467174447174448E-2</v>
      </c>
    </row>
    <row r="42" spans="1:11" x14ac:dyDescent="0.2">
      <c r="A42" s="4">
        <v>-0.22500000000000001</v>
      </c>
      <c r="B42" s="4">
        <v>-1.8802599999999999E-7</v>
      </c>
      <c r="C42" s="5"/>
      <c r="J42">
        <f t="shared" si="0"/>
        <v>-4.230585E-8</v>
      </c>
      <c r="K42" s="5">
        <f t="shared" si="1"/>
        <v>-9.2396068796068796E-3</v>
      </c>
    </row>
    <row r="43" spans="1:11" x14ac:dyDescent="0.2">
      <c r="A43" s="4">
        <v>-0.2</v>
      </c>
      <c r="B43" s="4">
        <v>-1.61862E-7</v>
      </c>
      <c r="C43" s="5"/>
      <c r="J43">
        <f t="shared" si="0"/>
        <v>-3.2372400000000002E-8</v>
      </c>
      <c r="K43" s="5">
        <f t="shared" si="1"/>
        <v>-7.953906633906634E-3</v>
      </c>
    </row>
    <row r="44" spans="1:11" x14ac:dyDescent="0.2">
      <c r="A44" s="4">
        <v>-0.17499999999999999</v>
      </c>
      <c r="B44" s="4">
        <v>-1.3890699999999999E-7</v>
      </c>
      <c r="C44" s="5"/>
      <c r="J44">
        <f t="shared" si="0"/>
        <v>-2.4308724999999998E-8</v>
      </c>
      <c r="K44" s="5">
        <f t="shared" si="1"/>
        <v>-6.8258968058968056E-3</v>
      </c>
    </row>
    <row r="45" spans="1:11" x14ac:dyDescent="0.2">
      <c r="A45" s="4">
        <v>-0.15</v>
      </c>
      <c r="B45" s="4">
        <v>-1.16378E-7</v>
      </c>
      <c r="C45" s="5"/>
      <c r="J45">
        <f t="shared" si="0"/>
        <v>-1.7456699999999999E-8</v>
      </c>
      <c r="K45" s="5">
        <f t="shared" si="1"/>
        <v>-5.7188206388206391E-3</v>
      </c>
    </row>
    <row r="46" spans="1:11" x14ac:dyDescent="0.2">
      <c r="A46" s="4">
        <v>-0.125</v>
      </c>
      <c r="B46" s="4">
        <v>-9.4722999999999994E-8</v>
      </c>
      <c r="C46" s="5"/>
      <c r="J46">
        <f t="shared" si="0"/>
        <v>-1.1840374999999999E-8</v>
      </c>
      <c r="K46" s="5">
        <f t="shared" si="1"/>
        <v>-4.6546928746928748E-3</v>
      </c>
    </row>
    <row r="47" spans="1:11" x14ac:dyDescent="0.2">
      <c r="A47" s="4">
        <v>-0.1</v>
      </c>
      <c r="B47" s="4">
        <v>-7.5123000000000004E-8</v>
      </c>
      <c r="C47" s="5"/>
      <c r="J47">
        <f t="shared" si="0"/>
        <v>-7.512300000000001E-9</v>
      </c>
      <c r="K47" s="5">
        <f t="shared" si="1"/>
        <v>-3.6915479115479117E-3</v>
      </c>
    </row>
    <row r="48" spans="1:11" x14ac:dyDescent="0.2">
      <c r="A48" s="4">
        <v>-7.4999999999999997E-2</v>
      </c>
      <c r="B48" s="4">
        <v>-5.5798000000000001E-8</v>
      </c>
      <c r="C48" s="5"/>
      <c r="J48">
        <f t="shared" si="0"/>
        <v>-4.1848500000000001E-9</v>
      </c>
      <c r="K48" s="5">
        <f t="shared" si="1"/>
        <v>-2.7419164619164622E-3</v>
      </c>
    </row>
    <row r="49" spans="1:11" x14ac:dyDescent="0.2">
      <c r="A49" s="4">
        <v>-0.05</v>
      </c>
      <c r="B49" s="4">
        <v>-3.7805E-8</v>
      </c>
      <c r="C49" s="5"/>
      <c r="J49">
        <f t="shared" si="0"/>
        <v>-1.8902500000000002E-9</v>
      </c>
      <c r="K49" s="5">
        <f t="shared" si="1"/>
        <v>-1.8577395577395578E-3</v>
      </c>
    </row>
    <row r="50" spans="1:11" x14ac:dyDescent="0.2">
      <c r="A50" s="4">
        <v>-2.5000000000000001E-2</v>
      </c>
      <c r="B50" s="4">
        <v>-2.0345000000000001E-8</v>
      </c>
      <c r="C50" s="5"/>
      <c r="J50">
        <f t="shared" si="0"/>
        <v>-5.0862500000000009E-10</v>
      </c>
      <c r="K50" s="5">
        <f t="shared" si="1"/>
        <v>-9.9975429975429977E-4</v>
      </c>
    </row>
    <row r="51" spans="1:11" x14ac:dyDescent="0.2">
      <c r="A51" s="4">
        <v>0</v>
      </c>
      <c r="B51" s="4">
        <v>-3.135E-9</v>
      </c>
      <c r="C51" s="5"/>
      <c r="J51">
        <f t="shared" si="0"/>
        <v>0</v>
      </c>
      <c r="K51" s="5">
        <f t="shared" si="1"/>
        <v>-1.5405405405405405E-4</v>
      </c>
    </row>
    <row r="52" spans="1:11" x14ac:dyDescent="0.2">
      <c r="A52" s="4">
        <v>2.5000000000000001E-2</v>
      </c>
      <c r="B52" s="4">
        <v>1.4316000000000001E-8</v>
      </c>
      <c r="C52" s="5"/>
      <c r="J52">
        <f t="shared" si="0"/>
        <v>-3.5790000000000003E-10</v>
      </c>
      <c r="K52" s="5">
        <f t="shared" si="1"/>
        <v>7.0348894348894349E-4</v>
      </c>
    </row>
    <row r="53" spans="1:11" x14ac:dyDescent="0.2">
      <c r="A53" s="4">
        <v>0.05</v>
      </c>
      <c r="B53" s="4">
        <v>3.2521999999999998E-8</v>
      </c>
      <c r="C53" s="5"/>
      <c r="J53">
        <f t="shared" si="0"/>
        <v>-1.6261E-9</v>
      </c>
      <c r="K53" s="5">
        <f t="shared" si="1"/>
        <v>1.598132678132678E-3</v>
      </c>
    </row>
    <row r="54" spans="1:11" x14ac:dyDescent="0.2">
      <c r="A54" s="4">
        <v>7.4999999999999997E-2</v>
      </c>
      <c r="B54" s="4">
        <v>5.2228000000000003E-8</v>
      </c>
      <c r="C54" s="5"/>
      <c r="J54">
        <f t="shared" si="0"/>
        <v>-3.9171E-9</v>
      </c>
      <c r="K54" s="5">
        <f t="shared" si="1"/>
        <v>2.5664864864864867E-3</v>
      </c>
    </row>
    <row r="55" spans="1:11" x14ac:dyDescent="0.2">
      <c r="A55" s="4">
        <v>0.1</v>
      </c>
      <c r="B55" s="4">
        <v>7.2802999999999994E-8</v>
      </c>
      <c r="C55" s="5"/>
      <c r="J55">
        <f t="shared" si="0"/>
        <v>-7.2802999999999994E-9</v>
      </c>
      <c r="K55" s="5">
        <f t="shared" si="1"/>
        <v>3.577542997542997E-3</v>
      </c>
    </row>
    <row r="56" spans="1:11" x14ac:dyDescent="0.2">
      <c r="A56" s="4">
        <v>0.125</v>
      </c>
      <c r="B56" s="4">
        <v>9.5053999999999999E-8</v>
      </c>
      <c r="C56" s="5"/>
      <c r="J56">
        <f t="shared" si="0"/>
        <v>-1.188175E-8</v>
      </c>
      <c r="K56" s="5">
        <f t="shared" si="1"/>
        <v>4.6709582309582311E-3</v>
      </c>
    </row>
    <row r="57" spans="1:11" x14ac:dyDescent="0.2">
      <c r="A57" s="4">
        <v>0.15</v>
      </c>
      <c r="B57" s="4">
        <v>1.202E-7</v>
      </c>
      <c r="C57" s="5"/>
      <c r="J57">
        <f t="shared" si="0"/>
        <v>-1.803E-8</v>
      </c>
      <c r="K57" s="5">
        <f t="shared" si="1"/>
        <v>5.9066339066339074E-3</v>
      </c>
    </row>
    <row r="58" spans="1:11" x14ac:dyDescent="0.2">
      <c r="A58" s="4">
        <v>0.17499999999999999</v>
      </c>
      <c r="B58" s="4">
        <v>1.47276E-7</v>
      </c>
      <c r="C58" s="5"/>
      <c r="J58">
        <f t="shared" si="0"/>
        <v>-2.5773299999999998E-8</v>
      </c>
      <c r="K58" s="5">
        <f t="shared" si="1"/>
        <v>7.2371498771498771E-3</v>
      </c>
    </row>
    <row r="59" spans="1:11" x14ac:dyDescent="0.2">
      <c r="A59" s="4">
        <v>0.2</v>
      </c>
      <c r="B59" s="4">
        <v>1.77127E-7</v>
      </c>
      <c r="C59" s="5"/>
      <c r="J59">
        <f t="shared" si="0"/>
        <v>-3.5425400000000003E-8</v>
      </c>
      <c r="K59" s="5">
        <f t="shared" si="1"/>
        <v>8.7040294840294834E-3</v>
      </c>
    </row>
    <row r="60" spans="1:11" x14ac:dyDescent="0.2">
      <c r="A60" s="4">
        <v>0.22500000000000001</v>
      </c>
      <c r="B60" s="4">
        <v>2.09116E-7</v>
      </c>
      <c r="C60" s="5"/>
      <c r="J60">
        <f t="shared" si="0"/>
        <v>-4.7051100000000001E-8</v>
      </c>
      <c r="K60" s="5">
        <f t="shared" si="1"/>
        <v>1.0275970515970515E-2</v>
      </c>
    </row>
    <row r="61" spans="1:11" x14ac:dyDescent="0.2">
      <c r="A61" s="4">
        <v>0.25</v>
      </c>
      <c r="B61" s="4">
        <v>2.43942E-7</v>
      </c>
      <c r="C61" s="5"/>
      <c r="J61">
        <f t="shared" si="0"/>
        <v>-6.09855E-8</v>
      </c>
      <c r="K61" s="5">
        <f t="shared" si="1"/>
        <v>1.1987321867321868E-2</v>
      </c>
    </row>
    <row r="62" spans="1:11" x14ac:dyDescent="0.2">
      <c r="A62" s="4">
        <v>0.27500000000000002</v>
      </c>
      <c r="B62" s="4">
        <v>2.8200899999999999E-7</v>
      </c>
      <c r="C62" s="5"/>
      <c r="J62">
        <f t="shared" si="0"/>
        <v>-7.7552475000000008E-8</v>
      </c>
      <c r="K62" s="5">
        <f t="shared" si="1"/>
        <v>1.3857936117936119E-2</v>
      </c>
    </row>
    <row r="63" spans="1:11" x14ac:dyDescent="0.2">
      <c r="A63" s="4">
        <v>0.3</v>
      </c>
      <c r="B63" s="4">
        <v>3.2010200000000002E-7</v>
      </c>
      <c r="C63" s="5"/>
      <c r="J63">
        <f t="shared" si="0"/>
        <v>-9.60306E-8</v>
      </c>
      <c r="K63" s="5">
        <f t="shared" si="1"/>
        <v>1.5729828009828011E-2</v>
      </c>
    </row>
    <row r="64" spans="1:11" x14ac:dyDescent="0.2">
      <c r="A64" s="4">
        <v>0.32500000000000001</v>
      </c>
      <c r="B64" s="4">
        <v>3.6277299999999999E-7</v>
      </c>
      <c r="C64" s="5"/>
      <c r="J64">
        <f t="shared" si="0"/>
        <v>-1.17901225E-7</v>
      </c>
      <c r="K64" s="5">
        <f t="shared" si="1"/>
        <v>1.7826683046683046E-2</v>
      </c>
    </row>
    <row r="65" spans="1:11" x14ac:dyDescent="0.2">
      <c r="A65" s="4">
        <v>0.35</v>
      </c>
      <c r="B65" s="4">
        <v>4.0962300000000001E-7</v>
      </c>
      <c r="C65" s="5"/>
      <c r="J65">
        <f t="shared" si="0"/>
        <v>-1.4336804999999999E-7</v>
      </c>
      <c r="K65" s="5">
        <f t="shared" si="1"/>
        <v>2.0128894348894349E-2</v>
      </c>
    </row>
    <row r="66" spans="1:11" x14ac:dyDescent="0.2">
      <c r="A66" s="4">
        <v>0.375</v>
      </c>
      <c r="B66" s="4">
        <v>4.6109400000000001E-7</v>
      </c>
      <c r="C66" s="5"/>
      <c r="J66">
        <f t="shared" si="0"/>
        <v>-1.7291025000000001E-7</v>
      </c>
      <c r="K66" s="5">
        <f t="shared" si="1"/>
        <v>2.2658181818181817E-2</v>
      </c>
    </row>
    <row r="67" spans="1:11" x14ac:dyDescent="0.2">
      <c r="A67" s="4">
        <v>0.4</v>
      </c>
      <c r="B67" s="4">
        <v>5.18228E-7</v>
      </c>
      <c r="C67" s="5"/>
      <c r="J67">
        <f t="shared" si="0"/>
        <v>-2.0729120000000001E-7</v>
      </c>
      <c r="K67" s="5">
        <f t="shared" si="1"/>
        <v>2.5465749385749387E-2</v>
      </c>
    </row>
    <row r="68" spans="1:11" x14ac:dyDescent="0.2">
      <c r="A68" s="4">
        <v>0.42499999999999999</v>
      </c>
      <c r="B68" s="4">
        <v>5.8217300000000001E-7</v>
      </c>
      <c r="C68" s="5"/>
      <c r="J68">
        <f t="shared" si="0"/>
        <v>-2.47423525E-7</v>
      </c>
      <c r="K68" s="5">
        <f t="shared" si="1"/>
        <v>2.8608009828009828E-2</v>
      </c>
    </row>
    <row r="69" spans="1:11" x14ac:dyDescent="0.2">
      <c r="A69" s="4">
        <v>0.45</v>
      </c>
      <c r="B69" s="4">
        <v>6.5612600000000003E-7</v>
      </c>
      <c r="C69" s="5"/>
      <c r="J69">
        <f t="shared" si="0"/>
        <v>-2.9525670000000001E-7</v>
      </c>
      <c r="K69" s="5">
        <f t="shared" si="1"/>
        <v>3.2242063882063882E-2</v>
      </c>
    </row>
    <row r="70" spans="1:11" x14ac:dyDescent="0.2">
      <c r="A70" s="4">
        <v>0.47499999999999998</v>
      </c>
      <c r="B70" s="4">
        <v>7.4673700000000005E-7</v>
      </c>
      <c r="C70" s="5"/>
      <c r="J70">
        <f t="shared" si="0"/>
        <v>-3.5470007500000003E-7</v>
      </c>
      <c r="K70" s="5">
        <f t="shared" si="1"/>
        <v>3.6694692874692875E-2</v>
      </c>
    </row>
    <row r="71" spans="1:11" x14ac:dyDescent="0.2">
      <c r="A71" s="4">
        <v>0.5</v>
      </c>
      <c r="B71" s="4">
        <v>8.6267700000000002E-7</v>
      </c>
      <c r="C71" s="5"/>
      <c r="J71">
        <f t="shared" si="0"/>
        <v>-4.3133850000000001E-7</v>
      </c>
      <c r="K71" s="5">
        <f t="shared" si="1"/>
        <v>4.2391990171990176E-2</v>
      </c>
    </row>
    <row r="72" spans="1:11" x14ac:dyDescent="0.2">
      <c r="A72" s="4">
        <v>0.52500000000000002</v>
      </c>
      <c r="B72" s="4">
        <v>9.9629000000000004E-7</v>
      </c>
      <c r="C72" s="5"/>
      <c r="J72">
        <f t="shared" si="0"/>
        <v>-5.2305225000000002E-7</v>
      </c>
      <c r="K72" s="5">
        <f t="shared" si="1"/>
        <v>4.8957739557739556E-2</v>
      </c>
    </row>
    <row r="73" spans="1:11" x14ac:dyDescent="0.2">
      <c r="A73" s="4">
        <v>0.55000000000000004</v>
      </c>
      <c r="B73" s="4">
        <v>1.21582E-6</v>
      </c>
      <c r="C73" s="5"/>
      <c r="J73">
        <f t="shared" si="0"/>
        <v>-6.6870100000000008E-7</v>
      </c>
      <c r="K73" s="5">
        <f t="shared" si="1"/>
        <v>5.9745454545454546E-2</v>
      </c>
    </row>
    <row r="74" spans="1:11" x14ac:dyDescent="0.2">
      <c r="A74" s="4">
        <v>0.57499999999999996</v>
      </c>
      <c r="B74" s="4">
        <v>1.42169E-6</v>
      </c>
      <c r="C74" s="5"/>
      <c r="J74">
        <f t="shared" ref="J74:J137" si="2">-(B74*A74)</f>
        <v>-8.1747174999999992E-7</v>
      </c>
      <c r="K74" s="5">
        <f t="shared" ref="K74:K137" si="3">B74*1000/$D$7</f>
        <v>6.986191646191646E-2</v>
      </c>
    </row>
    <row r="75" spans="1:11" x14ac:dyDescent="0.2">
      <c r="A75" s="4">
        <v>0.6</v>
      </c>
      <c r="B75" s="4">
        <v>1.6885429999999999E-6</v>
      </c>
      <c r="C75" s="5"/>
      <c r="J75">
        <f t="shared" si="2"/>
        <v>-1.0131257999999999E-6</v>
      </c>
      <c r="K75" s="5">
        <f t="shared" si="3"/>
        <v>8.297508599508599E-2</v>
      </c>
    </row>
    <row r="76" spans="1:11" x14ac:dyDescent="0.2">
      <c r="A76" s="4">
        <v>0.625</v>
      </c>
      <c r="B76" s="4">
        <v>2.0261E-6</v>
      </c>
      <c r="C76" s="5"/>
      <c r="J76">
        <f t="shared" si="2"/>
        <v>-1.2663125000000001E-6</v>
      </c>
      <c r="K76" s="5">
        <f t="shared" si="3"/>
        <v>9.956265356265355E-2</v>
      </c>
    </row>
    <row r="77" spans="1:11" x14ac:dyDescent="0.2">
      <c r="A77" s="4">
        <v>0.65</v>
      </c>
      <c r="B77" s="4">
        <v>2.423664E-6</v>
      </c>
      <c r="C77" s="5"/>
      <c r="J77">
        <f t="shared" si="2"/>
        <v>-1.5753816000000002E-6</v>
      </c>
      <c r="K77" s="5">
        <f t="shared" si="3"/>
        <v>0.11909896805896805</v>
      </c>
    </row>
    <row r="78" spans="1:11" x14ac:dyDescent="0.2">
      <c r="A78" s="4">
        <v>0.67500000000000004</v>
      </c>
      <c r="B78" s="4">
        <v>2.9201689999999998E-6</v>
      </c>
      <c r="C78" s="5"/>
      <c r="J78">
        <f t="shared" si="2"/>
        <v>-1.971114075E-6</v>
      </c>
      <c r="K78" s="5">
        <f t="shared" si="3"/>
        <v>0.14349724815724815</v>
      </c>
    </row>
    <row r="79" spans="1:11" x14ac:dyDescent="0.2">
      <c r="A79" s="4">
        <v>0.7</v>
      </c>
      <c r="B79" s="4">
        <v>3.4913809999999998E-6</v>
      </c>
      <c r="C79" s="5"/>
      <c r="J79">
        <f t="shared" si="2"/>
        <v>-2.4439666999999997E-6</v>
      </c>
      <c r="K79" s="5">
        <f t="shared" si="3"/>
        <v>0.1715666339066339</v>
      </c>
    </row>
    <row r="80" spans="1:11" x14ac:dyDescent="0.2">
      <c r="A80" s="4">
        <v>0.72499999999999998</v>
      </c>
      <c r="B80" s="4">
        <v>4.1736860000000004E-6</v>
      </c>
      <c r="C80" s="5"/>
      <c r="J80">
        <f t="shared" si="2"/>
        <v>-3.0259223500000001E-6</v>
      </c>
      <c r="K80" s="5">
        <f t="shared" si="3"/>
        <v>0.20509513513513514</v>
      </c>
    </row>
    <row r="81" spans="1:11" x14ac:dyDescent="0.2">
      <c r="A81" s="4">
        <v>0.75</v>
      </c>
      <c r="B81" s="4">
        <v>4.9675210000000002E-6</v>
      </c>
      <c r="C81" s="5"/>
      <c r="J81">
        <f t="shared" si="2"/>
        <v>-3.7256407500000002E-6</v>
      </c>
      <c r="K81" s="5">
        <f t="shared" si="3"/>
        <v>0.24410422604422605</v>
      </c>
    </row>
    <row r="82" spans="1:11" x14ac:dyDescent="0.2">
      <c r="A82" s="4">
        <v>0.77500000000000002</v>
      </c>
      <c r="B82" s="4">
        <v>5.8796049999999999E-6</v>
      </c>
      <c r="C82" s="5"/>
      <c r="J82">
        <f t="shared" si="2"/>
        <v>-4.5566938749999998E-6</v>
      </c>
      <c r="K82" s="5">
        <f t="shared" si="3"/>
        <v>0.2889240786240786</v>
      </c>
    </row>
    <row r="83" spans="1:11" x14ac:dyDescent="0.2">
      <c r="A83" s="4">
        <v>0.8</v>
      </c>
      <c r="B83" s="4">
        <v>6.9370870000000003E-6</v>
      </c>
      <c r="C83" s="5"/>
      <c r="J83">
        <f t="shared" si="2"/>
        <v>-5.5496696000000003E-6</v>
      </c>
      <c r="K83" s="5">
        <f t="shared" si="3"/>
        <v>0.34088879606879607</v>
      </c>
    </row>
    <row r="84" spans="1:11" x14ac:dyDescent="0.2">
      <c r="A84" s="4">
        <v>0.82499999999999996</v>
      </c>
      <c r="B84" s="4">
        <v>8.1297049999999998E-6</v>
      </c>
      <c r="C84" s="5"/>
      <c r="J84">
        <f t="shared" si="2"/>
        <v>-6.7070066249999993E-6</v>
      </c>
      <c r="K84" s="5">
        <f t="shared" si="3"/>
        <v>0.39949410319410317</v>
      </c>
    </row>
    <row r="85" spans="1:11" x14ac:dyDescent="0.2">
      <c r="A85" s="4">
        <v>0.85</v>
      </c>
      <c r="B85" s="4">
        <v>9.4954319999999998E-6</v>
      </c>
      <c r="C85" s="5"/>
      <c r="J85">
        <f t="shared" si="2"/>
        <v>-8.0711171999999994E-6</v>
      </c>
      <c r="K85" s="5">
        <f t="shared" si="3"/>
        <v>0.4666059950859951</v>
      </c>
    </row>
    <row r="86" spans="1:11" x14ac:dyDescent="0.2">
      <c r="A86" s="4">
        <v>0.875</v>
      </c>
      <c r="B86" s="4">
        <v>1.1791819999999999E-5</v>
      </c>
      <c r="C86" s="5"/>
      <c r="J86">
        <f t="shared" si="2"/>
        <v>-1.0317842499999999E-5</v>
      </c>
      <c r="K86" s="5">
        <f t="shared" si="3"/>
        <v>0.57945061425061428</v>
      </c>
    </row>
    <row r="87" spans="1:11" x14ac:dyDescent="0.2">
      <c r="A87" s="4">
        <v>0.9</v>
      </c>
      <c r="B87" s="4">
        <v>1.344642E-5</v>
      </c>
      <c r="C87" s="5"/>
      <c r="J87">
        <f t="shared" si="2"/>
        <v>-1.2101778E-5</v>
      </c>
      <c r="K87" s="5">
        <f t="shared" si="3"/>
        <v>0.66075773955773953</v>
      </c>
    </row>
    <row r="88" spans="1:11" x14ac:dyDescent="0.2">
      <c r="A88" s="4">
        <v>0.92500000000000004</v>
      </c>
      <c r="B88" s="4">
        <v>1.5473520000000002E-5</v>
      </c>
      <c r="C88" s="5"/>
      <c r="J88">
        <f t="shared" si="2"/>
        <v>-1.4313006000000001E-5</v>
      </c>
      <c r="K88" s="5">
        <f t="shared" si="3"/>
        <v>0.76036953316953326</v>
      </c>
    </row>
    <row r="89" spans="1:11" x14ac:dyDescent="0.2">
      <c r="A89" s="4">
        <v>0.95</v>
      </c>
      <c r="B89" s="4">
        <v>1.7730730000000002E-5</v>
      </c>
      <c r="C89" s="5"/>
      <c r="J89">
        <f t="shared" si="2"/>
        <v>-1.6844193499999999E-5</v>
      </c>
      <c r="K89" s="5">
        <f t="shared" si="3"/>
        <v>0.87128894348894348</v>
      </c>
    </row>
    <row r="90" spans="1:11" x14ac:dyDescent="0.2">
      <c r="A90" s="4">
        <v>0.97499999999999998</v>
      </c>
      <c r="B90" s="4">
        <v>2.0375110000000002E-5</v>
      </c>
      <c r="C90" s="5"/>
      <c r="J90">
        <f t="shared" si="2"/>
        <v>-1.9865732250000002E-5</v>
      </c>
      <c r="K90" s="5">
        <f t="shared" si="3"/>
        <v>1.0012339066339067</v>
      </c>
    </row>
    <row r="91" spans="1:11" x14ac:dyDescent="0.2">
      <c r="A91" s="4">
        <v>1</v>
      </c>
      <c r="B91" s="4">
        <v>2.3393069999999999E-5</v>
      </c>
      <c r="C91" s="5"/>
      <c r="J91">
        <f t="shared" si="2"/>
        <v>-2.3393069999999999E-5</v>
      </c>
      <c r="K91" s="5">
        <f t="shared" si="3"/>
        <v>1.1495366093366093</v>
      </c>
    </row>
    <row r="92" spans="1:11" x14ac:dyDescent="0.2">
      <c r="A92" s="4">
        <v>1</v>
      </c>
      <c r="B92" s="4">
        <v>2.458821E-5</v>
      </c>
      <c r="C92" s="5"/>
      <c r="J92">
        <f t="shared" si="2"/>
        <v>-2.458821E-5</v>
      </c>
      <c r="K92" s="5">
        <f t="shared" si="3"/>
        <v>1.2082658476658477</v>
      </c>
    </row>
    <row r="93" spans="1:11" x14ac:dyDescent="0.2">
      <c r="A93" s="4">
        <v>0.97499999999999998</v>
      </c>
      <c r="B93" s="4">
        <v>2.3535899999999999E-5</v>
      </c>
      <c r="C93" s="5"/>
      <c r="J93">
        <f t="shared" si="2"/>
        <v>-2.29475025E-5</v>
      </c>
      <c r="K93" s="5">
        <f t="shared" si="3"/>
        <v>1.1565552825552825</v>
      </c>
    </row>
    <row r="94" spans="1:11" x14ac:dyDescent="0.2">
      <c r="A94" s="4">
        <v>0.95</v>
      </c>
      <c r="B94" s="4">
        <v>2.197923E-5</v>
      </c>
      <c r="C94" s="5"/>
      <c r="J94">
        <f t="shared" si="2"/>
        <v>-2.0880268499999998E-5</v>
      </c>
      <c r="K94" s="5">
        <f t="shared" si="3"/>
        <v>1.0800604422604423</v>
      </c>
    </row>
    <row r="95" spans="1:11" x14ac:dyDescent="0.2">
      <c r="A95" s="4">
        <v>0.92500000000000004</v>
      </c>
      <c r="B95" s="4">
        <v>2.034661E-5</v>
      </c>
      <c r="C95" s="5"/>
      <c r="J95">
        <f t="shared" si="2"/>
        <v>-1.8820614250000001E-5</v>
      </c>
      <c r="K95" s="5">
        <f t="shared" si="3"/>
        <v>0.99983341523341529</v>
      </c>
    </row>
    <row r="96" spans="1:11" x14ac:dyDescent="0.2">
      <c r="A96" s="4">
        <v>0.9</v>
      </c>
      <c r="B96" s="4">
        <v>1.8630709999999998E-5</v>
      </c>
      <c r="C96" s="5"/>
      <c r="J96">
        <f t="shared" si="2"/>
        <v>-1.6767638999999999E-5</v>
      </c>
      <c r="K96" s="5">
        <f t="shared" si="3"/>
        <v>0.91551400491400481</v>
      </c>
    </row>
    <row r="97" spans="1:11" x14ac:dyDescent="0.2">
      <c r="A97" s="4">
        <v>0.875</v>
      </c>
      <c r="B97" s="4">
        <v>1.6925929999999999E-5</v>
      </c>
      <c r="C97" s="5"/>
      <c r="J97">
        <f t="shared" si="2"/>
        <v>-1.4810188749999998E-5</v>
      </c>
      <c r="K97" s="5">
        <f t="shared" si="3"/>
        <v>0.83174103194103188</v>
      </c>
    </row>
    <row r="98" spans="1:11" x14ac:dyDescent="0.2">
      <c r="A98" s="4">
        <v>0.85</v>
      </c>
      <c r="B98" s="4">
        <v>1.525758E-5</v>
      </c>
      <c r="C98" s="5"/>
      <c r="J98">
        <f t="shared" si="2"/>
        <v>-1.2968943E-5</v>
      </c>
      <c r="K98" s="5">
        <f t="shared" si="3"/>
        <v>0.74975823095823091</v>
      </c>
    </row>
    <row r="99" spans="1:11" x14ac:dyDescent="0.2">
      <c r="A99" s="4">
        <v>0.82499999999999996</v>
      </c>
      <c r="B99" s="4">
        <v>1.3575869999999999E-5</v>
      </c>
      <c r="C99" s="5"/>
      <c r="J99">
        <f t="shared" si="2"/>
        <v>-1.1200092749999998E-5</v>
      </c>
      <c r="K99" s="5">
        <f t="shared" si="3"/>
        <v>0.66711891891891895</v>
      </c>
    </row>
    <row r="100" spans="1:11" x14ac:dyDescent="0.2">
      <c r="A100" s="4">
        <v>0.8</v>
      </c>
      <c r="B100" s="4">
        <v>1.2034929999999999E-5</v>
      </c>
      <c r="C100" s="5"/>
      <c r="J100">
        <f t="shared" si="2"/>
        <v>-9.6279440000000001E-6</v>
      </c>
      <c r="K100" s="5">
        <f t="shared" si="3"/>
        <v>0.59139705159705158</v>
      </c>
    </row>
    <row r="101" spans="1:11" x14ac:dyDescent="0.2">
      <c r="A101" s="4">
        <v>0.77500000000000002</v>
      </c>
      <c r="B101" s="4">
        <v>1.054733E-5</v>
      </c>
      <c r="C101" s="5"/>
      <c r="J101">
        <f t="shared" si="2"/>
        <v>-8.1741807500000011E-6</v>
      </c>
      <c r="K101" s="5">
        <f t="shared" si="3"/>
        <v>0.51829631449631453</v>
      </c>
    </row>
    <row r="102" spans="1:11" x14ac:dyDescent="0.2">
      <c r="A102" s="4">
        <v>0.75</v>
      </c>
      <c r="B102" s="4">
        <v>8.9169519999999999E-6</v>
      </c>
      <c r="C102" s="5"/>
      <c r="J102">
        <f t="shared" si="2"/>
        <v>-6.6877140000000003E-6</v>
      </c>
      <c r="K102" s="5">
        <f t="shared" si="3"/>
        <v>0.43817945945945946</v>
      </c>
    </row>
    <row r="103" spans="1:11" x14ac:dyDescent="0.2">
      <c r="A103" s="4">
        <v>0.72499999999999998</v>
      </c>
      <c r="B103" s="4">
        <v>7.7705059999999993E-6</v>
      </c>
      <c r="C103" s="5"/>
      <c r="J103">
        <f t="shared" si="2"/>
        <v>-5.6336168499999997E-6</v>
      </c>
      <c r="K103" s="5">
        <f t="shared" si="3"/>
        <v>0.38184304668304664</v>
      </c>
    </row>
    <row r="104" spans="1:11" x14ac:dyDescent="0.2">
      <c r="A104" s="4">
        <v>0.7</v>
      </c>
      <c r="B104" s="4">
        <v>6.6371060000000001E-6</v>
      </c>
      <c r="C104" s="5"/>
      <c r="J104">
        <f t="shared" si="2"/>
        <v>-4.6459741999999997E-6</v>
      </c>
      <c r="K104" s="5">
        <f t="shared" si="3"/>
        <v>0.326147714987715</v>
      </c>
    </row>
    <row r="105" spans="1:11" x14ac:dyDescent="0.2">
      <c r="A105" s="4">
        <v>0.67500000000000004</v>
      </c>
      <c r="B105" s="4">
        <v>5.6238679999999996E-6</v>
      </c>
      <c r="C105" s="5"/>
      <c r="J105">
        <f t="shared" si="2"/>
        <v>-3.7961109000000001E-6</v>
      </c>
      <c r="K105" s="5">
        <f t="shared" si="3"/>
        <v>0.27635714987714988</v>
      </c>
    </row>
    <row r="106" spans="1:11" x14ac:dyDescent="0.2">
      <c r="A106" s="4">
        <v>0.65</v>
      </c>
      <c r="B106" s="4">
        <v>4.6955519999999999E-6</v>
      </c>
      <c r="C106" s="5"/>
      <c r="J106">
        <f t="shared" si="2"/>
        <v>-3.0521088000000001E-6</v>
      </c>
      <c r="K106" s="5">
        <f t="shared" si="3"/>
        <v>0.23073965601965599</v>
      </c>
    </row>
    <row r="107" spans="1:11" x14ac:dyDescent="0.2">
      <c r="A107" s="4">
        <v>0.625</v>
      </c>
      <c r="B107" s="4">
        <v>3.8693719999999998E-6</v>
      </c>
      <c r="C107" s="5"/>
      <c r="J107">
        <f t="shared" si="2"/>
        <v>-2.4183575E-6</v>
      </c>
      <c r="K107" s="5">
        <f t="shared" si="3"/>
        <v>0.19014113022113022</v>
      </c>
    </row>
    <row r="108" spans="1:11" x14ac:dyDescent="0.2">
      <c r="A108" s="4">
        <v>0.6</v>
      </c>
      <c r="B108" s="4">
        <v>3.1539270000000001E-6</v>
      </c>
      <c r="C108" s="5"/>
      <c r="J108">
        <f t="shared" si="2"/>
        <v>-1.8923562E-6</v>
      </c>
      <c r="K108" s="5">
        <f t="shared" si="3"/>
        <v>0.15498412776412776</v>
      </c>
    </row>
    <row r="109" spans="1:11" x14ac:dyDescent="0.2">
      <c r="A109" s="4">
        <v>0.57499999999999996</v>
      </c>
      <c r="B109" s="4">
        <v>2.5262449999999998E-6</v>
      </c>
      <c r="C109" s="5"/>
      <c r="J109">
        <f t="shared" si="2"/>
        <v>-1.4525908749999997E-6</v>
      </c>
      <c r="K109" s="5">
        <f t="shared" si="3"/>
        <v>0.12413980343980344</v>
      </c>
    </row>
    <row r="110" spans="1:11" x14ac:dyDescent="0.2">
      <c r="A110" s="4">
        <v>0.55000000000000004</v>
      </c>
      <c r="B110" s="4">
        <v>2.0069560000000001E-6</v>
      </c>
      <c r="C110" s="5"/>
      <c r="J110">
        <f t="shared" si="2"/>
        <v>-1.1038258000000001E-6</v>
      </c>
      <c r="K110" s="5">
        <f t="shared" si="3"/>
        <v>9.8621916461916481E-2</v>
      </c>
    </row>
    <row r="111" spans="1:11" x14ac:dyDescent="0.2">
      <c r="A111" s="4">
        <v>0.52500000000000002</v>
      </c>
      <c r="B111" s="4">
        <v>1.589962E-6</v>
      </c>
      <c r="C111" s="5"/>
      <c r="J111">
        <f t="shared" si="2"/>
        <v>-8.3473005000000009E-7</v>
      </c>
      <c r="K111" s="5">
        <f t="shared" si="3"/>
        <v>7.8130810810810816E-2</v>
      </c>
    </row>
    <row r="112" spans="1:11" x14ac:dyDescent="0.2">
      <c r="A112" s="4">
        <v>0.5</v>
      </c>
      <c r="B112" s="4">
        <v>1.2724610000000001E-6</v>
      </c>
      <c r="C112" s="5"/>
      <c r="J112">
        <f t="shared" si="2"/>
        <v>-6.3623050000000004E-7</v>
      </c>
      <c r="K112" s="5">
        <f t="shared" si="3"/>
        <v>6.2528796068796078E-2</v>
      </c>
    </row>
    <row r="113" spans="1:11" x14ac:dyDescent="0.2">
      <c r="A113" s="4">
        <v>0.47499999999999998</v>
      </c>
      <c r="B113" s="4">
        <v>1.03456E-6</v>
      </c>
      <c r="C113" s="5"/>
      <c r="J113">
        <f t="shared" si="2"/>
        <v>-4.9141599999999998E-7</v>
      </c>
      <c r="K113" s="5">
        <f t="shared" si="3"/>
        <v>5.0838329238329233E-2</v>
      </c>
    </row>
    <row r="114" spans="1:11" x14ac:dyDescent="0.2">
      <c r="A114" s="4">
        <v>0.45</v>
      </c>
      <c r="B114" s="4">
        <v>8.2812100000000001E-7</v>
      </c>
      <c r="C114" s="5"/>
      <c r="J114">
        <f t="shared" si="2"/>
        <v>-3.7265444999999999E-7</v>
      </c>
      <c r="K114" s="5">
        <f t="shared" si="3"/>
        <v>4.0693906633906637E-2</v>
      </c>
    </row>
    <row r="115" spans="1:11" x14ac:dyDescent="0.2">
      <c r="A115" s="4">
        <v>0.42499999999999999</v>
      </c>
      <c r="B115" s="4">
        <v>7.0346799999999998E-7</v>
      </c>
      <c r="C115" s="5"/>
      <c r="J115">
        <f t="shared" si="2"/>
        <v>-2.989739E-7</v>
      </c>
      <c r="K115" s="5">
        <f t="shared" si="3"/>
        <v>3.4568452088452085E-2</v>
      </c>
    </row>
    <row r="116" spans="1:11" x14ac:dyDescent="0.2">
      <c r="A116" s="4">
        <v>0.4</v>
      </c>
      <c r="B116" s="4">
        <v>6.0415200000000002E-7</v>
      </c>
      <c r="C116" s="5"/>
      <c r="J116">
        <f t="shared" si="2"/>
        <v>-2.416608E-7</v>
      </c>
      <c r="K116" s="5">
        <f t="shared" si="3"/>
        <v>2.968805896805897E-2</v>
      </c>
    </row>
    <row r="117" spans="1:11" x14ac:dyDescent="0.2">
      <c r="A117" s="4">
        <v>0.375</v>
      </c>
      <c r="B117" s="4">
        <v>5.1990100000000002E-7</v>
      </c>
      <c r="C117" s="5"/>
      <c r="J117">
        <f t="shared" si="2"/>
        <v>-1.9496287499999999E-7</v>
      </c>
      <c r="K117" s="5">
        <f t="shared" si="3"/>
        <v>2.554796068796069E-2</v>
      </c>
    </row>
    <row r="118" spans="1:11" x14ac:dyDescent="0.2">
      <c r="A118" s="4">
        <v>0.35</v>
      </c>
      <c r="B118" s="4">
        <v>4.5198899999999999E-7</v>
      </c>
      <c r="C118" s="5"/>
      <c r="J118">
        <f t="shared" si="2"/>
        <v>-1.5819614999999998E-7</v>
      </c>
      <c r="K118" s="5">
        <f t="shared" si="3"/>
        <v>2.2210761670761671E-2</v>
      </c>
    </row>
    <row r="119" spans="1:11" x14ac:dyDescent="0.2">
      <c r="A119" s="4">
        <v>0.32500000000000001</v>
      </c>
      <c r="B119" s="4">
        <v>3.9530499999999998E-7</v>
      </c>
      <c r="C119" s="5"/>
      <c r="J119">
        <f t="shared" si="2"/>
        <v>-1.2847412499999999E-7</v>
      </c>
      <c r="K119" s="5">
        <f t="shared" si="3"/>
        <v>1.9425307125307125E-2</v>
      </c>
    </row>
    <row r="120" spans="1:11" x14ac:dyDescent="0.2">
      <c r="A120" s="4">
        <v>0.3</v>
      </c>
      <c r="B120" s="4">
        <v>3.4423200000000001E-7</v>
      </c>
      <c r="C120" s="5"/>
      <c r="J120">
        <f t="shared" si="2"/>
        <v>-1.032696E-7</v>
      </c>
      <c r="K120" s="5">
        <f t="shared" si="3"/>
        <v>1.6915577395577398E-2</v>
      </c>
    </row>
    <row r="121" spans="1:11" x14ac:dyDescent="0.2">
      <c r="A121" s="4">
        <v>0.27500000000000002</v>
      </c>
      <c r="B121" s="4">
        <v>2.9838400000000001E-7</v>
      </c>
      <c r="C121" s="5"/>
      <c r="J121">
        <f t="shared" si="2"/>
        <v>-8.2055600000000009E-8</v>
      </c>
      <c r="K121" s="5">
        <f t="shared" si="3"/>
        <v>1.4662604422604423E-2</v>
      </c>
    </row>
    <row r="122" spans="1:11" x14ac:dyDescent="0.2">
      <c r="A122" s="4">
        <v>0.25</v>
      </c>
      <c r="B122" s="4">
        <v>2.56876E-7</v>
      </c>
      <c r="C122" s="5"/>
      <c r="J122">
        <f t="shared" si="2"/>
        <v>-6.4219000000000001E-8</v>
      </c>
      <c r="K122" s="5">
        <f t="shared" si="3"/>
        <v>1.2622899262899263E-2</v>
      </c>
    </row>
    <row r="123" spans="1:11" x14ac:dyDescent="0.2">
      <c r="A123" s="4">
        <v>0.22500000000000001</v>
      </c>
      <c r="B123" s="4">
        <v>2.19122E-7</v>
      </c>
      <c r="C123" s="5"/>
      <c r="J123">
        <f t="shared" si="2"/>
        <v>-4.9302449999999998E-8</v>
      </c>
      <c r="K123" s="5">
        <f t="shared" si="3"/>
        <v>1.0767665847665848E-2</v>
      </c>
    </row>
    <row r="124" spans="1:11" x14ac:dyDescent="0.2">
      <c r="A124" s="4">
        <v>0.2</v>
      </c>
      <c r="B124" s="4">
        <v>1.83548E-7</v>
      </c>
      <c r="C124" s="5"/>
      <c r="J124">
        <f t="shared" si="2"/>
        <v>-3.6709600000000001E-8</v>
      </c>
      <c r="K124" s="5">
        <f t="shared" si="3"/>
        <v>9.0195577395577389E-3</v>
      </c>
    </row>
    <row r="125" spans="1:11" x14ac:dyDescent="0.2">
      <c r="A125" s="4">
        <v>0.17499999999999999</v>
      </c>
      <c r="B125" s="4">
        <v>1.5049099999999999E-7</v>
      </c>
      <c r="C125" s="5"/>
      <c r="J125">
        <f t="shared" si="2"/>
        <v>-2.6335924999999998E-8</v>
      </c>
      <c r="K125" s="5">
        <f t="shared" si="3"/>
        <v>7.3951351351351346E-3</v>
      </c>
    </row>
    <row r="126" spans="1:11" x14ac:dyDescent="0.2">
      <c r="A126" s="4">
        <v>0.15</v>
      </c>
      <c r="B126" s="4">
        <v>1.2188200000000001E-7</v>
      </c>
      <c r="C126" s="5"/>
      <c r="J126">
        <f t="shared" si="2"/>
        <v>-1.8282300000000001E-8</v>
      </c>
      <c r="K126" s="5">
        <f t="shared" si="3"/>
        <v>5.9892874692874694E-3</v>
      </c>
    </row>
    <row r="127" spans="1:11" x14ac:dyDescent="0.2">
      <c r="A127" s="4">
        <v>0.125</v>
      </c>
      <c r="B127" s="4">
        <v>9.5116000000000003E-8</v>
      </c>
      <c r="C127" s="5"/>
      <c r="J127">
        <f t="shared" si="2"/>
        <v>-1.18895E-8</v>
      </c>
      <c r="K127" s="5">
        <f t="shared" si="3"/>
        <v>4.6740049140049141E-3</v>
      </c>
    </row>
    <row r="128" spans="1:11" x14ac:dyDescent="0.2">
      <c r="A128" s="4">
        <v>0.1</v>
      </c>
      <c r="B128" s="4">
        <v>7.1021999999999999E-8</v>
      </c>
      <c r="C128" s="5"/>
      <c r="J128">
        <f t="shared" si="2"/>
        <v>-7.1022000000000006E-9</v>
      </c>
      <c r="K128" s="5">
        <f t="shared" si="3"/>
        <v>3.4900245700245701E-3</v>
      </c>
    </row>
    <row r="129" spans="1:11" x14ac:dyDescent="0.2">
      <c r="A129" s="4">
        <v>7.4999999999999997E-2</v>
      </c>
      <c r="B129" s="4">
        <v>4.9380999999999997E-8</v>
      </c>
      <c r="C129" s="5"/>
      <c r="J129">
        <f t="shared" si="2"/>
        <v>-3.7035749999999998E-9</v>
      </c>
      <c r="K129" s="5">
        <f t="shared" si="3"/>
        <v>2.4265847665847664E-3</v>
      </c>
    </row>
    <row r="130" spans="1:11" x14ac:dyDescent="0.2">
      <c r="A130" s="4">
        <v>0.05</v>
      </c>
      <c r="B130" s="4">
        <v>2.9685999999999999E-8</v>
      </c>
      <c r="C130" s="5"/>
      <c r="J130">
        <f t="shared" si="2"/>
        <v>-1.4842999999999999E-9</v>
      </c>
      <c r="K130" s="5">
        <f t="shared" si="3"/>
        <v>1.4587714987714987E-3</v>
      </c>
    </row>
    <row r="131" spans="1:11" x14ac:dyDescent="0.2">
      <c r="A131" s="4">
        <v>2.5000000000000001E-2</v>
      </c>
      <c r="B131" s="4">
        <v>1.125E-8</v>
      </c>
      <c r="C131" s="5"/>
      <c r="J131">
        <f t="shared" si="2"/>
        <v>-2.8125000000000004E-10</v>
      </c>
      <c r="K131" s="5">
        <f t="shared" si="3"/>
        <v>5.5282555282555276E-4</v>
      </c>
    </row>
    <row r="132" spans="1:11" x14ac:dyDescent="0.2">
      <c r="A132" s="4">
        <v>0</v>
      </c>
      <c r="B132" s="4">
        <v>-6.3730000000000002E-9</v>
      </c>
      <c r="C132" s="5"/>
      <c r="J132">
        <f t="shared" si="2"/>
        <v>0</v>
      </c>
      <c r="K132" s="5">
        <f t="shared" si="3"/>
        <v>-3.1316953316953318E-4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1" priority="1" stopIfTrue="1" operator="equal">
      <formula>0</formula>
    </cfRule>
  </conditionalFormatting>
  <conditionalFormatting sqref="E23:E24">
    <cfRule type="cellIs" dxfId="2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411"/>
  <sheetViews>
    <sheetView topLeftCell="G1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87</v>
      </c>
    </row>
    <row r="3" spans="1:16" x14ac:dyDescent="0.2">
      <c r="C3" s="1" t="s">
        <v>29</v>
      </c>
      <c r="D3" t="s">
        <v>87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-4.2920300000000003E-5</v>
      </c>
      <c r="C10" s="5"/>
      <c r="D10" s="1" t="s">
        <v>9</v>
      </c>
      <c r="E10" s="7">
        <f>-F10*1000/$D$7</f>
        <v>2.1091056511056507</v>
      </c>
      <c r="F10" s="3">
        <f>((INDEX(A10:B11,1,2)+INDEX(A10:B11,2,2))-((INDEX(A10:B11,1,2)-INDEX(A10:B11,2,2))/(INDEX(A10:B11,1,1)-INDEX(A10:B11,2,1))*(INDEX(A10:B11,1,1)+INDEX(A10:B11,2,1))))/2</f>
        <v>-4.2920299999999996E-5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-2.1091056511056512</v>
      </c>
      <c r="L10" s="1" t="s">
        <v>23</v>
      </c>
      <c r="M10" s="4">
        <f>MAX(E14:E15)/20</f>
        <v>3.3910699601968033E-2</v>
      </c>
      <c r="N10" s="6">
        <f>-E10</f>
        <v>-2.1091056511056507</v>
      </c>
      <c r="O10" s="6">
        <f>-E11</f>
        <v>-2.0658992628992632</v>
      </c>
      <c r="P10" s="6">
        <f>-E12</f>
        <v>-2.1671390663390659</v>
      </c>
    </row>
    <row r="11" spans="1:16" x14ac:dyDescent="0.2">
      <c r="A11" s="4">
        <v>-2.5000000000000001E-2</v>
      </c>
      <c r="B11" s="4">
        <v>-4.4375490000000002E-5</v>
      </c>
      <c r="C11" s="5"/>
      <c r="D11" s="1" t="s">
        <v>10</v>
      </c>
      <c r="E11" s="7">
        <f>-F11*1000/$D$7</f>
        <v>2.0658992628992632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-4.2041050000000003E-5</v>
      </c>
      <c r="G11" s="5" t="s">
        <v>101</v>
      </c>
      <c r="H11" t="s">
        <v>102</v>
      </c>
      <c r="J11">
        <f t="shared" si="0"/>
        <v>-1.10938725E-6</v>
      </c>
      <c r="K11" s="5">
        <f t="shared" si="1"/>
        <v>-2.1806137592137596</v>
      </c>
      <c r="L11" s="1"/>
      <c r="M11" s="4">
        <f>-MAX(E15:E16)/20</f>
        <v>-3.3274065739943702E-2</v>
      </c>
      <c r="N11" s="6">
        <f>-E10</f>
        <v>-2.1091056511056507</v>
      </c>
      <c r="O11" s="6">
        <f>-E11</f>
        <v>-2.0658992628992632</v>
      </c>
      <c r="P11" s="6">
        <f>-E12</f>
        <v>-2.1671390663390659</v>
      </c>
    </row>
    <row r="12" spans="1:16" x14ac:dyDescent="0.2">
      <c r="A12" s="4">
        <v>-0.05</v>
      </c>
      <c r="B12" s="4">
        <v>-4.5626900000000002E-5</v>
      </c>
      <c r="C12" s="5"/>
      <c r="D12" s="1" t="s">
        <v>11</v>
      </c>
      <c r="E12" s="7">
        <f>-F12*1000/$D$7</f>
        <v>2.1671390663390659</v>
      </c>
      <c r="F12" s="3">
        <f>((INDEX(A131:B132,1,2)+INDEX(A131:B132,2,2))-((INDEX(A131:B132,1,2)-INDEX(A131:B132,2,2))/(INDEX(A131:B132,1,1)-INDEX(A131:B132,2,1))*(INDEX(A131:B132,1,1)+INDEX(A131:B132,2,1))))/2</f>
        <v>-4.4101279999999996E-5</v>
      </c>
      <c r="G12" t="s">
        <v>103</v>
      </c>
      <c r="H12" t="s">
        <v>104</v>
      </c>
      <c r="J12">
        <f t="shared" si="0"/>
        <v>-2.2813450000000003E-6</v>
      </c>
      <c r="K12" s="5">
        <f t="shared" si="1"/>
        <v>-2.2421081081081082</v>
      </c>
      <c r="L12" s="1"/>
    </row>
    <row r="13" spans="1:16" x14ac:dyDescent="0.2">
      <c r="A13" s="4">
        <v>-7.4999999999999997E-2</v>
      </c>
      <c r="B13" s="4">
        <v>-4.7044830000000003E-5</v>
      </c>
      <c r="C13" s="5"/>
      <c r="E13" s="3" t="s">
        <v>53</v>
      </c>
      <c r="F13" s="5"/>
      <c r="J13">
        <f t="shared" si="0"/>
        <v>-3.52836225E-6</v>
      </c>
      <c r="K13" s="5">
        <f t="shared" si="1"/>
        <v>-2.311785257985258</v>
      </c>
      <c r="L13" s="1" t="s">
        <v>24</v>
      </c>
      <c r="M13" s="6">
        <f>E14</f>
        <v>0.67821399203936061</v>
      </c>
      <c r="N13" s="6">
        <f>-MAX(E10:E12)/15</f>
        <v>-0.14447593775593773</v>
      </c>
    </row>
    <row r="14" spans="1:16" x14ac:dyDescent="0.2">
      <c r="A14" s="4">
        <v>-0.1</v>
      </c>
      <c r="B14" s="4">
        <v>-4.8311630000000002E-5</v>
      </c>
      <c r="C14" s="5"/>
      <c r="D14" s="1" t="s">
        <v>12</v>
      </c>
      <c r="E14" s="7">
        <f>F14</f>
        <v>0.67821399203936061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0.67821399203936061</v>
      </c>
      <c r="G14" s="5" t="s">
        <v>113</v>
      </c>
      <c r="H14" t="s">
        <v>114</v>
      </c>
      <c r="J14">
        <f t="shared" si="0"/>
        <v>-4.8311630000000009E-6</v>
      </c>
      <c r="K14" s="5">
        <f t="shared" si="1"/>
        <v>-2.3740358722358721</v>
      </c>
      <c r="L14" s="1"/>
      <c r="M14">
        <f>E14</f>
        <v>0.67821399203936061</v>
      </c>
      <c r="N14" s="6">
        <f>MAX(E10:E12)/15</f>
        <v>0.14447593775593773</v>
      </c>
    </row>
    <row r="15" spans="1:16" x14ac:dyDescent="0.2">
      <c r="A15" s="4">
        <v>-0.125</v>
      </c>
      <c r="B15" s="4">
        <v>-4.9690829999999997E-5</v>
      </c>
      <c r="C15" s="5"/>
      <c r="D15" s="1" t="s">
        <v>13</v>
      </c>
      <c r="E15" s="3">
        <f>F15</f>
        <v>0.66548131479887407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0.66548131479887407</v>
      </c>
      <c r="G15" s="5" t="s">
        <v>109</v>
      </c>
      <c r="H15" t="s">
        <v>110</v>
      </c>
      <c r="J15">
        <f t="shared" si="0"/>
        <v>-6.2113537499999997E-6</v>
      </c>
      <c r="K15" s="5">
        <f t="shared" si="1"/>
        <v>-2.4418098280098279</v>
      </c>
      <c r="L15" s="1"/>
      <c r="M15" s="6">
        <f>E15</f>
        <v>0.66548131479887407</v>
      </c>
      <c r="N15" s="6">
        <f>-MAX(E10:E12)/15</f>
        <v>-0.14447593775593773</v>
      </c>
    </row>
    <row r="16" spans="1:16" x14ac:dyDescent="0.2">
      <c r="A16" s="4">
        <v>-0.15</v>
      </c>
      <c r="B16" s="4">
        <v>-5.0875989999999998E-5</v>
      </c>
      <c r="C16" s="5"/>
      <c r="E16" s="3"/>
      <c r="J16">
        <f t="shared" si="0"/>
        <v>-7.6313984999999987E-6</v>
      </c>
      <c r="K16" s="5">
        <f t="shared" si="1"/>
        <v>-2.5000486486486486</v>
      </c>
      <c r="L16" s="1"/>
      <c r="M16">
        <f>E15</f>
        <v>0.66548131479887407</v>
      </c>
      <c r="N16" s="6">
        <f>MAX(E10:E12)/15</f>
        <v>0.14447593775593773</v>
      </c>
    </row>
    <row r="17" spans="1:19" x14ac:dyDescent="0.2">
      <c r="A17" s="4">
        <v>-0.17499999999999999</v>
      </c>
      <c r="B17" s="4">
        <v>-5.2195060000000002E-5</v>
      </c>
      <c r="C17" s="25"/>
      <c r="D17" s="1" t="s">
        <v>14</v>
      </c>
      <c r="E17" s="9">
        <f>F17</f>
        <v>0.26150876400141848</v>
      </c>
      <c r="F17">
        <f>(-1)*MAX(J30:J91)/F11/E14</f>
        <v>0.26150876400141848</v>
      </c>
      <c r="G17" t="s">
        <v>111</v>
      </c>
      <c r="J17">
        <f t="shared" si="0"/>
        <v>-9.1341355E-6</v>
      </c>
      <c r="K17" s="5">
        <f t="shared" si="1"/>
        <v>-2.5648678132678135</v>
      </c>
      <c r="L17" s="1"/>
      <c r="N17" s="6"/>
    </row>
    <row r="18" spans="1:19" x14ac:dyDescent="0.2">
      <c r="A18" s="4">
        <v>-0.2</v>
      </c>
      <c r="B18" s="4">
        <v>-5.3507310000000003E-5</v>
      </c>
      <c r="C18" s="25"/>
      <c r="D18" s="1" t="s">
        <v>15</v>
      </c>
      <c r="E18" s="9">
        <f>F18</f>
        <v>0.2737238770170391</v>
      </c>
      <c r="F18">
        <f>(-1)*MAX(J91:J130)/F12/E15</f>
        <v>0.2737238770170391</v>
      </c>
      <c r="G18" t="s">
        <v>107</v>
      </c>
      <c r="J18">
        <f t="shared" si="0"/>
        <v>-1.0701462000000002E-5</v>
      </c>
      <c r="K18" s="5">
        <f t="shared" si="1"/>
        <v>-2.6293518427518427</v>
      </c>
      <c r="L18" s="1" t="s">
        <v>25</v>
      </c>
      <c r="M18" s="5">
        <v>0</v>
      </c>
      <c r="N18" s="5">
        <f>INDEX(K30:K91,MATCH(MAX(J30:J91),J30:J91,0),1)</f>
        <v>-1.0468732186732186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-5.481961E-5</v>
      </c>
      <c r="C19" s="25"/>
      <c r="D19" s="1"/>
      <c r="J19">
        <f t="shared" si="0"/>
        <v>-1.233441225E-5</v>
      </c>
      <c r="K19" s="5">
        <f t="shared" si="1"/>
        <v>-2.693838329238329</v>
      </c>
      <c r="L19" s="1"/>
      <c r="M19" s="5">
        <f>INDEX(A30:A91,MATCH(MAX(J30:J91),J30:J91,0),1)</f>
        <v>0.35</v>
      </c>
      <c r="N19" s="5">
        <f>INDEX(K30:K91,MATCH(MAX(J30:J91),J30:J91,0),1)</f>
        <v>-1.0468732186732186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-5.6009359999999997E-5</v>
      </c>
      <c r="C20" s="25"/>
      <c r="D20" s="1" t="s">
        <v>16</v>
      </c>
      <c r="E20" s="8">
        <f>F20</f>
        <v>3.6640562653562653E-3</v>
      </c>
      <c r="F20">
        <f>MAX(J30:J91)/D5/D7*1000</f>
        <v>3.6640562653562653E-3</v>
      </c>
      <c r="G20" t="s">
        <v>112</v>
      </c>
      <c r="J20">
        <f t="shared" si="0"/>
        <v>-1.4002339999999999E-5</v>
      </c>
      <c r="K20" s="5">
        <f t="shared" si="1"/>
        <v>-2.7523027027027025</v>
      </c>
      <c r="M20" s="5">
        <f>INDEX(A30:A91,MATCH(MAX(J30:J91),J30:J91,0),1)</f>
        <v>0.35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-5.7348729999999997E-5</v>
      </c>
      <c r="C21" s="25"/>
      <c r="D21" s="1" t="s">
        <v>17</v>
      </c>
      <c r="E21" s="8">
        <f>F21</f>
        <v>3.9476199017199013E-3</v>
      </c>
      <c r="F21">
        <f>MAX(J91:J130)/D5/D7*1000</f>
        <v>3.9476199017199013E-3</v>
      </c>
      <c r="G21" t="s">
        <v>108</v>
      </c>
      <c r="J21">
        <f t="shared" si="0"/>
        <v>-1.5770900750000002E-5</v>
      </c>
      <c r="K21" s="5">
        <f t="shared" si="1"/>
        <v>-2.8181194103194103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-5.8557590000000003E-5</v>
      </c>
      <c r="C22" s="5"/>
      <c r="J22">
        <f t="shared" si="0"/>
        <v>-1.7567277000000001E-5</v>
      </c>
      <c r="K22" s="5">
        <f t="shared" si="1"/>
        <v>-2.8775228501228503</v>
      </c>
      <c r="M22" s="5">
        <v>0</v>
      </c>
      <c r="N22" s="5">
        <f>INDEX(K91:K130,MATCH(MAX(J91:J130),J91:J130,0),1)</f>
        <v>-1.1278914004914007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-5.9523620000000002E-5</v>
      </c>
      <c r="C23" s="5"/>
      <c r="D23" s="1" t="s">
        <v>43</v>
      </c>
      <c r="E23" s="24">
        <f>E11*E14*E17/D5-E20</f>
        <v>0</v>
      </c>
      <c r="J23">
        <f t="shared" si="0"/>
        <v>-1.9345176500000001E-5</v>
      </c>
      <c r="K23" s="5">
        <f t="shared" si="1"/>
        <v>-2.9249936117936119</v>
      </c>
      <c r="M23" s="5">
        <f>INDEX(A91:A130,MATCH(MAX(J91:J130),J91:J130,0),1)</f>
        <v>0.35</v>
      </c>
      <c r="N23" s="5">
        <f>INDEX(K91:K130,MATCH(MAX(J91:J130),J91:J130,0),1)</f>
        <v>-1.1278914004914007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-6.0739190000000002E-5</v>
      </c>
      <c r="C24" s="5"/>
      <c r="E24" s="24">
        <f>E12*E15*E18/D5-E21</f>
        <v>0</v>
      </c>
      <c r="J24">
        <f t="shared" si="0"/>
        <v>-2.1258716499999999E-5</v>
      </c>
      <c r="K24" s="5">
        <f t="shared" si="1"/>
        <v>-2.9847267813267817</v>
      </c>
      <c r="M24" s="5">
        <f>INDEX(A91:A130,MATCH(MAX(J91:J130),J91:J130,0),1)</f>
        <v>0.35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-6.2118360000000002E-5</v>
      </c>
      <c r="C25" s="26"/>
      <c r="J25">
        <f t="shared" si="0"/>
        <v>-2.3294385000000001E-5</v>
      </c>
      <c r="K25" s="5">
        <f t="shared" si="1"/>
        <v>-3.0524992628992633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-6.3199830000000006E-5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-2.5279932000000003E-5</v>
      </c>
      <c r="K26" s="5">
        <f t="shared" si="1"/>
        <v>-3.1056427518427525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-6.4266430000000001E-5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-2.7313232749999999E-5</v>
      </c>
      <c r="K27" s="5">
        <f t="shared" si="1"/>
        <v>-3.1580555282555283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-6.5510640000000005E-5</v>
      </c>
      <c r="C28" s="5"/>
      <c r="J28">
        <f t="shared" si="0"/>
        <v>-2.9479788000000002E-5</v>
      </c>
      <c r="K28" s="5">
        <f t="shared" si="1"/>
        <v>-3.219196068796069</v>
      </c>
    </row>
    <row r="29" spans="1:19" x14ac:dyDescent="0.2">
      <c r="A29" s="4">
        <v>-0.47499999999999998</v>
      </c>
      <c r="B29" s="4">
        <v>-6.6694799999999997E-5</v>
      </c>
      <c r="C29" s="5"/>
      <c r="J29">
        <f t="shared" si="0"/>
        <v>-3.1680029999999997E-5</v>
      </c>
      <c r="K29" s="5">
        <f t="shared" si="1"/>
        <v>-3.2773857493857492</v>
      </c>
    </row>
    <row r="30" spans="1:19" x14ac:dyDescent="0.2">
      <c r="A30" s="4">
        <v>-0.5</v>
      </c>
      <c r="B30" s="4">
        <v>-6.7694619999999995E-5</v>
      </c>
      <c r="C30" s="5"/>
      <c r="J30">
        <f t="shared" si="0"/>
        <v>-3.3847309999999998E-5</v>
      </c>
      <c r="K30" s="5">
        <f t="shared" si="1"/>
        <v>-3.3265169533169532</v>
      </c>
    </row>
    <row r="31" spans="1:19" x14ac:dyDescent="0.2">
      <c r="A31" s="4">
        <v>-0.5</v>
      </c>
      <c r="B31" s="4">
        <v>-6.7649000000000002E-5</v>
      </c>
      <c r="C31" s="5"/>
      <c r="J31">
        <f t="shared" si="0"/>
        <v>-3.3824500000000001E-5</v>
      </c>
      <c r="K31" s="5">
        <f t="shared" si="1"/>
        <v>-3.3242751842751841</v>
      </c>
    </row>
    <row r="32" spans="1:19" x14ac:dyDescent="0.2">
      <c r="A32" s="4">
        <v>-0.47499999999999998</v>
      </c>
      <c r="B32" s="4">
        <v>-6.6293729999999994E-5</v>
      </c>
      <c r="C32" s="5"/>
      <c r="J32">
        <f t="shared" si="0"/>
        <v>-3.1489521749999998E-5</v>
      </c>
      <c r="K32" s="5">
        <f t="shared" si="1"/>
        <v>-3.2576771498771495</v>
      </c>
    </row>
    <row r="33" spans="1:11" x14ac:dyDescent="0.2">
      <c r="A33" s="4">
        <v>-0.45</v>
      </c>
      <c r="B33" s="4">
        <v>-6.5006069999999999E-5</v>
      </c>
      <c r="C33" s="5"/>
      <c r="J33">
        <f t="shared" si="0"/>
        <v>-2.9252731500000001E-5</v>
      </c>
      <c r="K33" s="5">
        <f t="shared" si="1"/>
        <v>-3.1944014742014741</v>
      </c>
    </row>
    <row r="34" spans="1:11" x14ac:dyDescent="0.2">
      <c r="A34" s="4">
        <v>-0.42499999999999999</v>
      </c>
      <c r="B34" s="4">
        <v>-6.3798650000000006E-5</v>
      </c>
      <c r="C34" s="5"/>
      <c r="J34">
        <f t="shared" si="0"/>
        <v>-2.7114426250000003E-5</v>
      </c>
      <c r="K34" s="5">
        <f t="shared" si="1"/>
        <v>-3.1350687960687966</v>
      </c>
    </row>
    <row r="35" spans="1:11" x14ac:dyDescent="0.2">
      <c r="A35" s="4">
        <v>-0.4</v>
      </c>
      <c r="B35" s="4">
        <v>-6.2420990000000004E-5</v>
      </c>
      <c r="C35" s="5"/>
      <c r="J35">
        <f t="shared" si="0"/>
        <v>-2.4968396000000002E-5</v>
      </c>
      <c r="K35" s="5">
        <f t="shared" si="1"/>
        <v>-3.067370515970516</v>
      </c>
    </row>
    <row r="36" spans="1:11" x14ac:dyDescent="0.2">
      <c r="A36" s="4">
        <v>-0.375</v>
      </c>
      <c r="B36" s="4">
        <v>-6.1231999999999999E-5</v>
      </c>
      <c r="C36" s="5"/>
      <c r="J36">
        <f t="shared" si="0"/>
        <v>-2.2962000000000001E-5</v>
      </c>
      <c r="K36" s="5">
        <f t="shared" si="1"/>
        <v>-3.0089434889434892</v>
      </c>
    </row>
    <row r="37" spans="1:11" x14ac:dyDescent="0.2">
      <c r="A37" s="4">
        <v>-0.35</v>
      </c>
      <c r="B37" s="4">
        <v>-6.003989E-5</v>
      </c>
      <c r="C37" s="5"/>
      <c r="J37">
        <f t="shared" si="0"/>
        <v>-2.10139615E-5</v>
      </c>
      <c r="K37" s="5">
        <f t="shared" si="1"/>
        <v>-2.9503631449631449</v>
      </c>
    </row>
    <row r="38" spans="1:11" x14ac:dyDescent="0.2">
      <c r="A38" s="4">
        <v>-0.32500000000000001</v>
      </c>
      <c r="B38" s="4">
        <v>-5.8684329999999999E-5</v>
      </c>
      <c r="C38" s="5"/>
      <c r="J38">
        <f t="shared" si="0"/>
        <v>-1.9072407249999999E-5</v>
      </c>
      <c r="K38" s="5">
        <f t="shared" si="1"/>
        <v>-2.8837508599508599</v>
      </c>
    </row>
    <row r="39" spans="1:11" x14ac:dyDescent="0.2">
      <c r="A39" s="4">
        <v>-0.3</v>
      </c>
      <c r="B39" s="4">
        <v>-5.7465130000000002E-5</v>
      </c>
      <c r="C39" s="5"/>
      <c r="J39">
        <f t="shared" si="0"/>
        <v>-1.7239539E-5</v>
      </c>
      <c r="K39" s="5">
        <f t="shared" si="1"/>
        <v>-2.8238393120393122</v>
      </c>
    </row>
    <row r="40" spans="1:11" x14ac:dyDescent="0.2">
      <c r="A40" s="4">
        <v>-0.27500000000000002</v>
      </c>
      <c r="B40" s="4">
        <v>-5.6348770000000003E-5</v>
      </c>
      <c r="C40" s="5"/>
      <c r="J40">
        <f t="shared" si="0"/>
        <v>-1.5495911750000002E-5</v>
      </c>
      <c r="K40" s="5">
        <f t="shared" si="1"/>
        <v>-2.768981326781327</v>
      </c>
    </row>
    <row r="41" spans="1:11" x14ac:dyDescent="0.2">
      <c r="A41" s="4">
        <v>-0.25</v>
      </c>
      <c r="B41" s="4">
        <v>-5.4991000000000003E-5</v>
      </c>
      <c r="C41" s="5"/>
      <c r="J41">
        <f t="shared" si="0"/>
        <v>-1.3747750000000001E-5</v>
      </c>
      <c r="K41" s="5">
        <f t="shared" si="1"/>
        <v>-2.7022604422604424</v>
      </c>
    </row>
    <row r="42" spans="1:11" x14ac:dyDescent="0.2">
      <c r="A42" s="4">
        <v>-0.22500000000000001</v>
      </c>
      <c r="B42" s="4">
        <v>-5.3776819999999998E-5</v>
      </c>
      <c r="C42" s="5"/>
      <c r="J42">
        <f t="shared" si="0"/>
        <v>-1.20997845E-5</v>
      </c>
      <c r="K42" s="5">
        <f t="shared" si="1"/>
        <v>-2.6425955773955772</v>
      </c>
    </row>
    <row r="43" spans="1:11" x14ac:dyDescent="0.2">
      <c r="A43" s="4">
        <v>-0.2</v>
      </c>
      <c r="B43" s="4">
        <v>-5.2422139999999997E-5</v>
      </c>
      <c r="C43" s="5"/>
      <c r="J43">
        <f t="shared" si="0"/>
        <v>-1.0484428000000001E-5</v>
      </c>
      <c r="K43" s="5">
        <f t="shared" si="1"/>
        <v>-2.5760265356265357</v>
      </c>
    </row>
    <row r="44" spans="1:11" x14ac:dyDescent="0.2">
      <c r="A44" s="4">
        <v>-0.17499999999999999</v>
      </c>
      <c r="B44" s="4">
        <v>-5.1273880000000002E-5</v>
      </c>
      <c r="C44" s="5"/>
      <c r="J44">
        <f t="shared" si="0"/>
        <v>-8.9729289999999994E-6</v>
      </c>
      <c r="K44" s="5">
        <f t="shared" si="1"/>
        <v>-2.5196009828009829</v>
      </c>
    </row>
    <row r="45" spans="1:11" x14ac:dyDescent="0.2">
      <c r="A45" s="4">
        <v>-0.15</v>
      </c>
      <c r="B45" s="4">
        <v>-4.9882459999999999E-5</v>
      </c>
      <c r="C45" s="5"/>
      <c r="J45">
        <f t="shared" si="0"/>
        <v>-7.4823689999999999E-6</v>
      </c>
      <c r="K45" s="5">
        <f t="shared" si="1"/>
        <v>-2.4512265356265353</v>
      </c>
    </row>
    <row r="46" spans="1:11" x14ac:dyDescent="0.2">
      <c r="A46" s="4">
        <v>-0.125</v>
      </c>
      <c r="B46" s="4">
        <v>-4.8667220000000002E-5</v>
      </c>
      <c r="C46" s="5"/>
      <c r="J46">
        <f t="shared" si="0"/>
        <v>-6.0834025000000002E-6</v>
      </c>
      <c r="K46" s="5">
        <f t="shared" si="1"/>
        <v>-2.3915095823095824</v>
      </c>
    </row>
    <row r="47" spans="1:11" x14ac:dyDescent="0.2">
      <c r="A47" s="4">
        <v>-0.1</v>
      </c>
      <c r="B47" s="4">
        <v>-4.7389560000000002E-5</v>
      </c>
      <c r="C47" s="5"/>
      <c r="J47">
        <f t="shared" si="0"/>
        <v>-4.7389560000000003E-6</v>
      </c>
      <c r="K47" s="5">
        <f t="shared" si="1"/>
        <v>-2.3287253071253073</v>
      </c>
    </row>
    <row r="48" spans="1:11" x14ac:dyDescent="0.2">
      <c r="A48" s="4">
        <v>-7.4999999999999997E-2</v>
      </c>
      <c r="B48" s="4">
        <v>-4.5976770000000001E-5</v>
      </c>
      <c r="C48" s="5"/>
      <c r="J48">
        <f t="shared" si="0"/>
        <v>-3.4482577499999999E-6</v>
      </c>
      <c r="K48" s="5">
        <f t="shared" si="1"/>
        <v>-2.259300737100737</v>
      </c>
    </row>
    <row r="49" spans="1:11" x14ac:dyDescent="0.2">
      <c r="A49" s="4">
        <v>-0.05</v>
      </c>
      <c r="B49" s="4">
        <v>-4.4684649999999999E-5</v>
      </c>
      <c r="C49" s="5"/>
      <c r="J49">
        <f t="shared" si="0"/>
        <v>-2.2342324999999999E-6</v>
      </c>
      <c r="K49" s="5">
        <f t="shared" si="1"/>
        <v>-2.1958058968058967</v>
      </c>
    </row>
    <row r="50" spans="1:11" x14ac:dyDescent="0.2">
      <c r="A50" s="4">
        <v>-2.5000000000000001E-2</v>
      </c>
      <c r="B50" s="4">
        <v>-4.3336639999999997E-5</v>
      </c>
      <c r="C50" s="5"/>
      <c r="J50">
        <f t="shared" si="0"/>
        <v>-1.0834159999999999E-6</v>
      </c>
      <c r="K50" s="5">
        <f t="shared" si="1"/>
        <v>-2.1295646191646189</v>
      </c>
    </row>
    <row r="51" spans="1:11" x14ac:dyDescent="0.2">
      <c r="A51" s="4">
        <v>0</v>
      </c>
      <c r="B51" s="4">
        <v>-4.2041050000000003E-5</v>
      </c>
      <c r="C51" s="5"/>
      <c r="J51">
        <f t="shared" si="0"/>
        <v>0</v>
      </c>
      <c r="K51" s="5">
        <f t="shared" si="1"/>
        <v>-2.0658992628992632</v>
      </c>
    </row>
    <row r="52" spans="1:11" x14ac:dyDescent="0.2">
      <c r="A52" s="4">
        <v>2.5000000000000001E-2</v>
      </c>
      <c r="B52" s="4">
        <v>-4.0497210000000003E-5</v>
      </c>
      <c r="C52" s="5"/>
      <c r="J52">
        <f t="shared" si="0"/>
        <v>1.0124302500000001E-6</v>
      </c>
      <c r="K52" s="5">
        <f t="shared" si="1"/>
        <v>-1.9900348894348898</v>
      </c>
    </row>
    <row r="53" spans="1:11" x14ac:dyDescent="0.2">
      <c r="A53" s="4">
        <v>0.05</v>
      </c>
      <c r="B53" s="4">
        <v>-3.9246080000000002E-5</v>
      </c>
      <c r="C53" s="5"/>
      <c r="J53">
        <f t="shared" si="0"/>
        <v>1.9623040000000004E-6</v>
      </c>
      <c r="K53" s="5">
        <f t="shared" si="1"/>
        <v>-1.9285542997542999</v>
      </c>
    </row>
    <row r="54" spans="1:11" x14ac:dyDescent="0.2">
      <c r="A54" s="4">
        <v>7.4999999999999997E-2</v>
      </c>
      <c r="B54" s="4">
        <v>-3.7808380000000001E-5</v>
      </c>
      <c r="C54" s="5"/>
      <c r="J54">
        <f t="shared" si="0"/>
        <v>2.8356285000000001E-6</v>
      </c>
      <c r="K54" s="5">
        <f t="shared" si="1"/>
        <v>-1.8579056511056513</v>
      </c>
    </row>
    <row r="55" spans="1:11" x14ac:dyDescent="0.2">
      <c r="A55" s="4">
        <v>0.1</v>
      </c>
      <c r="B55" s="4">
        <v>-3.633853E-5</v>
      </c>
      <c r="C55" s="5"/>
      <c r="J55">
        <f t="shared" si="0"/>
        <v>3.6338530000000002E-6</v>
      </c>
      <c r="K55" s="5">
        <f t="shared" si="1"/>
        <v>-1.78567714987715</v>
      </c>
    </row>
    <row r="56" spans="1:11" x14ac:dyDescent="0.2">
      <c r="A56" s="4">
        <v>0.125</v>
      </c>
      <c r="B56" s="4">
        <v>-3.491655E-5</v>
      </c>
      <c r="C56" s="5"/>
      <c r="J56">
        <f t="shared" si="0"/>
        <v>4.36456875E-6</v>
      </c>
      <c r="K56" s="5">
        <f t="shared" si="1"/>
        <v>-1.7158009828009826</v>
      </c>
    </row>
    <row r="57" spans="1:11" x14ac:dyDescent="0.2">
      <c r="A57" s="4">
        <v>0.15</v>
      </c>
      <c r="B57" s="4">
        <v>-3.3352049999999999E-5</v>
      </c>
      <c r="C57" s="5"/>
      <c r="J57">
        <f t="shared" si="0"/>
        <v>5.0028074999999994E-6</v>
      </c>
      <c r="K57" s="5">
        <f t="shared" si="1"/>
        <v>-1.6389213759213759</v>
      </c>
    </row>
    <row r="58" spans="1:11" x14ac:dyDescent="0.2">
      <c r="A58" s="4">
        <v>0.17499999999999999</v>
      </c>
      <c r="B58" s="4">
        <v>-3.1936829999999998E-5</v>
      </c>
      <c r="C58" s="5"/>
      <c r="J58">
        <f t="shared" si="0"/>
        <v>5.5889452499999996E-6</v>
      </c>
      <c r="K58" s="5">
        <f t="shared" si="1"/>
        <v>-1.5693773955773955</v>
      </c>
    </row>
    <row r="59" spans="1:11" x14ac:dyDescent="0.2">
      <c r="A59" s="4">
        <v>0.2</v>
      </c>
      <c r="B59" s="4">
        <v>-3.0484099999999998E-5</v>
      </c>
      <c r="C59" s="5"/>
      <c r="J59">
        <f t="shared" si="0"/>
        <v>6.0968200000000004E-6</v>
      </c>
      <c r="K59" s="5">
        <f t="shared" si="1"/>
        <v>-1.497990171990172</v>
      </c>
    </row>
    <row r="60" spans="1:11" x14ac:dyDescent="0.2">
      <c r="A60" s="4">
        <v>0.22500000000000001</v>
      </c>
      <c r="B60" s="4">
        <v>-2.8998360000000001E-5</v>
      </c>
      <c r="C60" s="5"/>
      <c r="J60">
        <f t="shared" si="0"/>
        <v>6.524631E-6</v>
      </c>
      <c r="K60" s="5">
        <f t="shared" si="1"/>
        <v>-1.4249808353808353</v>
      </c>
    </row>
    <row r="61" spans="1:11" x14ac:dyDescent="0.2">
      <c r="A61" s="4">
        <v>0.25</v>
      </c>
      <c r="B61" s="4">
        <v>-2.7403130000000001E-5</v>
      </c>
      <c r="C61" s="5"/>
      <c r="J61">
        <f t="shared" si="0"/>
        <v>6.8507825000000002E-6</v>
      </c>
      <c r="K61" s="5">
        <f t="shared" si="1"/>
        <v>-1.3465911547911549</v>
      </c>
    </row>
    <row r="62" spans="1:11" x14ac:dyDescent="0.2">
      <c r="A62" s="4">
        <v>0.27500000000000002</v>
      </c>
      <c r="B62" s="4">
        <v>-2.5889280000000002E-5</v>
      </c>
      <c r="C62" s="5"/>
      <c r="J62">
        <f t="shared" si="0"/>
        <v>7.1195520000000008E-6</v>
      </c>
      <c r="K62" s="5">
        <f t="shared" si="1"/>
        <v>-1.2722004914004914</v>
      </c>
    </row>
    <row r="63" spans="1:11" x14ac:dyDescent="0.2">
      <c r="A63" s="4">
        <v>0.3</v>
      </c>
      <c r="B63" s="4">
        <v>-2.4395020000000001E-5</v>
      </c>
      <c r="C63" s="5"/>
      <c r="J63">
        <f t="shared" si="0"/>
        <v>7.3185060000000001E-6</v>
      </c>
      <c r="K63" s="5">
        <f t="shared" si="1"/>
        <v>-1.1987724815724816</v>
      </c>
    </row>
    <row r="64" spans="1:11" x14ac:dyDescent="0.2">
      <c r="A64" s="4">
        <v>0.32500000000000001</v>
      </c>
      <c r="B64" s="4">
        <v>-2.2838970000000001E-5</v>
      </c>
      <c r="C64" s="5"/>
      <c r="J64">
        <f t="shared" si="0"/>
        <v>7.42266525E-6</v>
      </c>
      <c r="K64" s="5">
        <f t="shared" si="1"/>
        <v>-1.1223081081081081</v>
      </c>
    </row>
    <row r="65" spans="1:11" x14ac:dyDescent="0.2">
      <c r="A65" s="4">
        <v>0.35</v>
      </c>
      <c r="B65" s="4">
        <v>-2.1303869999999999E-5</v>
      </c>
      <c r="C65" s="5"/>
      <c r="J65">
        <f t="shared" si="0"/>
        <v>7.4563544999999992E-6</v>
      </c>
      <c r="K65" s="5">
        <f t="shared" si="1"/>
        <v>-1.0468732186732186</v>
      </c>
    </row>
    <row r="66" spans="1:11" x14ac:dyDescent="0.2">
      <c r="A66" s="4">
        <v>0.375</v>
      </c>
      <c r="B66" s="4">
        <v>-1.9711810000000001E-5</v>
      </c>
      <c r="C66" s="5"/>
      <c r="J66">
        <f t="shared" si="0"/>
        <v>7.3919287499999998E-6</v>
      </c>
      <c r="K66" s="5">
        <f t="shared" si="1"/>
        <v>-0.96863931203931197</v>
      </c>
    </row>
    <row r="67" spans="1:11" x14ac:dyDescent="0.2">
      <c r="A67" s="4">
        <v>0.4</v>
      </c>
      <c r="B67" s="4">
        <v>-1.8162550000000001E-5</v>
      </c>
      <c r="C67" s="5"/>
      <c r="J67">
        <f t="shared" si="0"/>
        <v>7.2650200000000005E-6</v>
      </c>
      <c r="K67" s="5">
        <f t="shared" si="1"/>
        <v>-0.89250859950859951</v>
      </c>
    </row>
    <row r="68" spans="1:11" x14ac:dyDescent="0.2">
      <c r="A68" s="4">
        <v>0.42499999999999999</v>
      </c>
      <c r="B68" s="4">
        <v>-1.6602570000000001E-5</v>
      </c>
      <c r="C68" s="5"/>
      <c r="J68">
        <f t="shared" si="0"/>
        <v>7.0560922499999997E-6</v>
      </c>
      <c r="K68" s="5">
        <f t="shared" si="1"/>
        <v>-0.81585110565110563</v>
      </c>
    </row>
    <row r="69" spans="1:11" x14ac:dyDescent="0.2">
      <c r="A69" s="4">
        <v>0.45</v>
      </c>
      <c r="B69" s="4">
        <v>-1.5033930000000001E-5</v>
      </c>
      <c r="C69" s="5"/>
      <c r="J69">
        <f t="shared" si="0"/>
        <v>6.7652685000000008E-6</v>
      </c>
      <c r="K69" s="5">
        <f t="shared" si="1"/>
        <v>-0.73876805896805897</v>
      </c>
    </row>
    <row r="70" spans="1:11" x14ac:dyDescent="0.2">
      <c r="A70" s="4">
        <v>0.47499999999999998</v>
      </c>
      <c r="B70" s="4">
        <v>-1.3444830000000001E-5</v>
      </c>
      <c r="C70" s="5"/>
      <c r="J70">
        <f t="shared" si="0"/>
        <v>6.3862942500000003E-6</v>
      </c>
      <c r="K70" s="5">
        <f t="shared" si="1"/>
        <v>-0.66067960687960692</v>
      </c>
    </row>
    <row r="71" spans="1:11" x14ac:dyDescent="0.2">
      <c r="A71" s="4">
        <v>0.5</v>
      </c>
      <c r="B71" s="4">
        <v>-1.1873280000000001E-5</v>
      </c>
      <c r="C71" s="5"/>
      <c r="J71">
        <f t="shared" si="0"/>
        <v>5.9366400000000003E-6</v>
      </c>
      <c r="K71" s="5">
        <f t="shared" si="1"/>
        <v>-0.58345356265356263</v>
      </c>
    </row>
    <row r="72" spans="1:11" x14ac:dyDescent="0.2">
      <c r="A72" s="4">
        <v>0.52500000000000002</v>
      </c>
      <c r="B72" s="4">
        <v>-1.027443E-5</v>
      </c>
      <c r="C72" s="5"/>
      <c r="J72">
        <f t="shared" si="0"/>
        <v>5.3940757500000001E-6</v>
      </c>
      <c r="K72" s="5">
        <f t="shared" si="1"/>
        <v>-0.50488599508599508</v>
      </c>
    </row>
    <row r="73" spans="1:11" x14ac:dyDescent="0.2">
      <c r="A73" s="4">
        <v>0.55000000000000004</v>
      </c>
      <c r="B73" s="4">
        <v>-8.6865379999999995E-6</v>
      </c>
      <c r="C73" s="5"/>
      <c r="J73">
        <f t="shared" si="0"/>
        <v>4.7775958999999997E-6</v>
      </c>
      <c r="K73" s="5">
        <f t="shared" si="1"/>
        <v>-0.42685690417690414</v>
      </c>
    </row>
    <row r="74" spans="1:11" x14ac:dyDescent="0.2">
      <c r="A74" s="4">
        <v>0.57499999999999996</v>
      </c>
      <c r="B74" s="4">
        <v>-7.0647469999999997E-6</v>
      </c>
      <c r="C74" s="5"/>
      <c r="J74">
        <f t="shared" ref="J74:J137" si="2">-(B74*A74)</f>
        <v>4.0622295249999993E-6</v>
      </c>
      <c r="K74" s="5">
        <f t="shared" ref="K74:K137" si="3">B74*1000/$D$7</f>
        <v>-0.34716201474201475</v>
      </c>
    </row>
    <row r="75" spans="1:11" x14ac:dyDescent="0.2">
      <c r="A75" s="4">
        <v>0.6</v>
      </c>
      <c r="B75" s="4">
        <v>-5.3908939999999998E-6</v>
      </c>
      <c r="C75" s="5"/>
      <c r="J75">
        <f t="shared" si="2"/>
        <v>3.2345363999999996E-6</v>
      </c>
      <c r="K75" s="5">
        <f t="shared" si="3"/>
        <v>-0.26490879606879603</v>
      </c>
    </row>
    <row r="76" spans="1:11" x14ac:dyDescent="0.2">
      <c r="A76" s="4">
        <v>0.625</v>
      </c>
      <c r="B76" s="4">
        <v>-3.7187859999999999E-6</v>
      </c>
      <c r="C76" s="5"/>
      <c r="J76">
        <f t="shared" si="2"/>
        <v>2.32424125E-6</v>
      </c>
      <c r="K76" s="5">
        <f t="shared" si="3"/>
        <v>-0.18274132678132679</v>
      </c>
    </row>
    <row r="77" spans="1:11" x14ac:dyDescent="0.2">
      <c r="A77" s="4">
        <v>0.65</v>
      </c>
      <c r="B77" s="4">
        <v>-2.006607E-6</v>
      </c>
      <c r="C77" s="5"/>
      <c r="J77">
        <f t="shared" si="2"/>
        <v>1.3042945500000001E-6</v>
      </c>
      <c r="K77" s="5">
        <f t="shared" si="3"/>
        <v>-9.8604766584766593E-2</v>
      </c>
    </row>
    <row r="78" spans="1:11" x14ac:dyDescent="0.2">
      <c r="A78" s="4">
        <v>0.67500000000000004</v>
      </c>
      <c r="B78" s="4">
        <v>-2.3529699999999999E-7</v>
      </c>
      <c r="C78" s="5"/>
      <c r="J78">
        <f t="shared" si="2"/>
        <v>1.58825475E-7</v>
      </c>
      <c r="K78" s="5">
        <f t="shared" si="3"/>
        <v>-1.1562506142506141E-2</v>
      </c>
    </row>
    <row r="79" spans="1:11" x14ac:dyDescent="0.2">
      <c r="A79" s="4">
        <v>0.7</v>
      </c>
      <c r="B79" s="4">
        <v>1.5949580000000001E-6</v>
      </c>
      <c r="C79" s="5"/>
      <c r="J79">
        <f t="shared" si="2"/>
        <v>-1.1164705999999999E-6</v>
      </c>
      <c r="K79" s="5">
        <f t="shared" si="3"/>
        <v>7.8376314496314492E-2</v>
      </c>
    </row>
    <row r="80" spans="1:11" x14ac:dyDescent="0.2">
      <c r="A80" s="4">
        <v>0.72499999999999998</v>
      </c>
      <c r="B80" s="4">
        <v>3.394743E-6</v>
      </c>
      <c r="C80" s="5"/>
      <c r="J80">
        <f t="shared" si="2"/>
        <v>-2.4611886749999999E-6</v>
      </c>
      <c r="K80" s="5">
        <f t="shared" si="3"/>
        <v>0.16681783783783782</v>
      </c>
    </row>
    <row r="81" spans="1:11" x14ac:dyDescent="0.2">
      <c r="A81" s="4">
        <v>0.75</v>
      </c>
      <c r="B81" s="4">
        <v>5.2742689999999998E-6</v>
      </c>
      <c r="C81" s="5"/>
      <c r="J81">
        <f t="shared" si="2"/>
        <v>-3.9557017499999999E-6</v>
      </c>
      <c r="K81" s="5">
        <f t="shared" si="3"/>
        <v>0.25917783783783782</v>
      </c>
    </row>
    <row r="82" spans="1:11" x14ac:dyDescent="0.2">
      <c r="A82" s="4">
        <v>0.77500000000000002</v>
      </c>
      <c r="B82" s="4">
        <v>7.2179989999999999E-6</v>
      </c>
      <c r="C82" s="5"/>
      <c r="J82">
        <f t="shared" si="2"/>
        <v>-5.5939492250000001E-6</v>
      </c>
      <c r="K82" s="5">
        <f t="shared" si="3"/>
        <v>0.35469282555282555</v>
      </c>
    </row>
    <row r="83" spans="1:11" x14ac:dyDescent="0.2">
      <c r="A83" s="4">
        <v>0.8</v>
      </c>
      <c r="B83" s="4">
        <v>9.2296700000000004E-6</v>
      </c>
      <c r="C83" s="5"/>
      <c r="J83">
        <f t="shared" si="2"/>
        <v>-7.3837360000000003E-6</v>
      </c>
      <c r="K83" s="5">
        <f t="shared" si="3"/>
        <v>0.45354643734643735</v>
      </c>
    </row>
    <row r="84" spans="1:11" x14ac:dyDescent="0.2">
      <c r="A84" s="4">
        <v>0.82499999999999996</v>
      </c>
      <c r="B84" s="4">
        <v>1.161597E-5</v>
      </c>
      <c r="C84" s="5"/>
      <c r="J84">
        <f t="shared" si="2"/>
        <v>-9.5831752499999989E-6</v>
      </c>
      <c r="K84" s="5">
        <f t="shared" si="3"/>
        <v>0.57080933660933664</v>
      </c>
    </row>
    <row r="85" spans="1:11" x14ac:dyDescent="0.2">
      <c r="A85" s="4">
        <v>0.85</v>
      </c>
      <c r="B85" s="4">
        <v>1.381625E-5</v>
      </c>
      <c r="C85" s="5"/>
      <c r="J85">
        <f t="shared" si="2"/>
        <v>-1.17438125E-5</v>
      </c>
      <c r="K85" s="5">
        <f t="shared" si="3"/>
        <v>0.67893120393120399</v>
      </c>
    </row>
    <row r="86" spans="1:11" x14ac:dyDescent="0.2">
      <c r="A86" s="4">
        <v>0.875</v>
      </c>
      <c r="B86" s="4">
        <v>1.6144170000000002E-5</v>
      </c>
      <c r="C86" s="5"/>
      <c r="J86">
        <f t="shared" si="2"/>
        <v>-1.4126148750000002E-5</v>
      </c>
      <c r="K86" s="5">
        <f t="shared" si="3"/>
        <v>0.79332530712530724</v>
      </c>
    </row>
    <row r="87" spans="1:11" x14ac:dyDescent="0.2">
      <c r="A87" s="4">
        <v>0.9</v>
      </c>
      <c r="B87" s="4">
        <v>1.865839E-5</v>
      </c>
      <c r="C87" s="5"/>
      <c r="J87">
        <f t="shared" si="2"/>
        <v>-1.6792551000000002E-5</v>
      </c>
      <c r="K87" s="5">
        <f t="shared" si="3"/>
        <v>0.91687420147420151</v>
      </c>
    </row>
    <row r="88" spans="1:11" x14ac:dyDescent="0.2">
      <c r="A88" s="4">
        <v>0.92500000000000004</v>
      </c>
      <c r="B88" s="4">
        <v>2.1408560000000001E-5</v>
      </c>
      <c r="C88" s="5"/>
      <c r="J88">
        <f t="shared" si="2"/>
        <v>-1.9802918000000002E-5</v>
      </c>
      <c r="K88" s="5">
        <f t="shared" si="3"/>
        <v>1.0520176904176903</v>
      </c>
    </row>
    <row r="89" spans="1:11" x14ac:dyDescent="0.2">
      <c r="A89" s="4">
        <v>0.95</v>
      </c>
      <c r="B89" s="4">
        <v>2.4400909999999999E-5</v>
      </c>
      <c r="C89" s="5"/>
      <c r="J89">
        <f t="shared" si="2"/>
        <v>-2.31808645E-5</v>
      </c>
      <c r="K89" s="5">
        <f t="shared" si="3"/>
        <v>1.1990619164619163</v>
      </c>
    </row>
    <row r="90" spans="1:11" x14ac:dyDescent="0.2">
      <c r="A90" s="4">
        <v>0.97499999999999998</v>
      </c>
      <c r="B90" s="4">
        <v>2.789505E-5</v>
      </c>
      <c r="C90" s="5"/>
      <c r="J90">
        <f t="shared" si="2"/>
        <v>-2.7197673749999999E-5</v>
      </c>
      <c r="K90" s="5">
        <f t="shared" si="3"/>
        <v>1.3707641277641278</v>
      </c>
    </row>
    <row r="91" spans="1:11" x14ac:dyDescent="0.2">
      <c r="A91" s="4">
        <v>1</v>
      </c>
      <c r="B91" s="4">
        <v>3.165092E-5</v>
      </c>
      <c r="C91" s="5"/>
      <c r="J91">
        <f t="shared" si="2"/>
        <v>-3.165092E-5</v>
      </c>
      <c r="K91" s="5">
        <f t="shared" si="3"/>
        <v>1.5553277641277641</v>
      </c>
    </row>
    <row r="92" spans="1:11" x14ac:dyDescent="0.2">
      <c r="A92" s="4">
        <v>1</v>
      </c>
      <c r="B92" s="4">
        <v>3.2724410000000002E-5</v>
      </c>
      <c r="C92" s="5"/>
      <c r="J92">
        <f t="shared" si="2"/>
        <v>-3.2724410000000002E-5</v>
      </c>
      <c r="K92" s="5">
        <f t="shared" si="3"/>
        <v>1.6080791154791156</v>
      </c>
    </row>
    <row r="93" spans="1:11" x14ac:dyDescent="0.2">
      <c r="A93" s="4">
        <v>0.97499999999999998</v>
      </c>
      <c r="B93" s="4">
        <v>3.0692750000000002E-5</v>
      </c>
      <c r="C93" s="5"/>
      <c r="J93">
        <f t="shared" si="2"/>
        <v>-2.992543125E-5</v>
      </c>
      <c r="K93" s="5">
        <f t="shared" si="3"/>
        <v>1.5082432432432433</v>
      </c>
    </row>
    <row r="94" spans="1:11" x14ac:dyDescent="0.2">
      <c r="A94" s="4">
        <v>0.95</v>
      </c>
      <c r="B94" s="4">
        <v>2.846593E-5</v>
      </c>
      <c r="C94" s="5"/>
      <c r="J94">
        <f t="shared" si="2"/>
        <v>-2.7042633499999999E-5</v>
      </c>
      <c r="K94" s="5">
        <f t="shared" si="3"/>
        <v>1.3988171990171991</v>
      </c>
    </row>
    <row r="95" spans="1:11" x14ac:dyDescent="0.2">
      <c r="A95" s="4">
        <v>0.92500000000000004</v>
      </c>
      <c r="B95" s="4">
        <v>2.5877569999999999E-5</v>
      </c>
      <c r="C95" s="5"/>
      <c r="J95">
        <f t="shared" si="2"/>
        <v>-2.3936752249999999E-5</v>
      </c>
      <c r="K95" s="5">
        <f t="shared" si="3"/>
        <v>1.2716250614250615</v>
      </c>
    </row>
    <row r="96" spans="1:11" x14ac:dyDescent="0.2">
      <c r="A96" s="4">
        <v>0.9</v>
      </c>
      <c r="B96" s="4">
        <v>2.324866E-5</v>
      </c>
      <c r="C96" s="5"/>
      <c r="J96">
        <f t="shared" si="2"/>
        <v>-2.0923794000000001E-5</v>
      </c>
      <c r="K96" s="5">
        <f t="shared" si="3"/>
        <v>1.142440294840295</v>
      </c>
    </row>
    <row r="97" spans="1:11" x14ac:dyDescent="0.2">
      <c r="A97" s="4">
        <v>0.875</v>
      </c>
      <c r="B97" s="4">
        <v>2.057109E-5</v>
      </c>
      <c r="C97" s="5"/>
      <c r="J97">
        <f t="shared" si="2"/>
        <v>-1.7999703749999998E-5</v>
      </c>
      <c r="K97" s="5">
        <f t="shared" si="3"/>
        <v>1.0108643734643734</v>
      </c>
    </row>
    <row r="98" spans="1:11" x14ac:dyDescent="0.2">
      <c r="A98" s="4">
        <v>0.85</v>
      </c>
      <c r="B98" s="4">
        <v>1.7921600000000001E-5</v>
      </c>
      <c r="C98" s="5"/>
      <c r="J98">
        <f t="shared" si="2"/>
        <v>-1.5233360000000001E-5</v>
      </c>
      <c r="K98" s="5">
        <f t="shared" si="3"/>
        <v>0.88066830466830481</v>
      </c>
    </row>
    <row r="99" spans="1:11" x14ac:dyDescent="0.2">
      <c r="A99" s="4">
        <v>0.82499999999999996</v>
      </c>
      <c r="B99" s="4">
        <v>1.5372240000000001E-5</v>
      </c>
      <c r="C99" s="5"/>
      <c r="J99">
        <f t="shared" si="2"/>
        <v>-1.2682098E-5</v>
      </c>
      <c r="K99" s="5">
        <f t="shared" si="3"/>
        <v>0.75539262899262904</v>
      </c>
    </row>
    <row r="100" spans="1:11" x14ac:dyDescent="0.2">
      <c r="A100" s="4">
        <v>0.8</v>
      </c>
      <c r="B100" s="4">
        <v>1.283844E-5</v>
      </c>
      <c r="C100" s="5"/>
      <c r="J100">
        <f t="shared" si="2"/>
        <v>-1.0270752E-5</v>
      </c>
      <c r="K100" s="5">
        <f t="shared" si="3"/>
        <v>0.63088157248157251</v>
      </c>
    </row>
    <row r="101" spans="1:11" x14ac:dyDescent="0.2">
      <c r="A101" s="4">
        <v>0.77500000000000002</v>
      </c>
      <c r="B101" s="4">
        <v>1.0372980000000001E-5</v>
      </c>
      <c r="C101" s="5"/>
      <c r="J101">
        <f t="shared" si="2"/>
        <v>-8.0390595000000016E-6</v>
      </c>
      <c r="K101" s="5">
        <f t="shared" si="3"/>
        <v>0.50972874692874692</v>
      </c>
    </row>
    <row r="102" spans="1:11" x14ac:dyDescent="0.2">
      <c r="A102" s="4">
        <v>0.75</v>
      </c>
      <c r="B102" s="4">
        <v>7.7478840000000004E-6</v>
      </c>
      <c r="C102" s="5"/>
      <c r="J102">
        <f t="shared" si="2"/>
        <v>-5.8109130000000003E-6</v>
      </c>
      <c r="K102" s="5">
        <f t="shared" si="3"/>
        <v>0.38073140049140047</v>
      </c>
    </row>
    <row r="103" spans="1:11" x14ac:dyDescent="0.2">
      <c r="A103" s="4">
        <v>0.72499999999999998</v>
      </c>
      <c r="B103" s="4">
        <v>5.4945240000000003E-6</v>
      </c>
      <c r="C103" s="5"/>
      <c r="J103">
        <f t="shared" si="2"/>
        <v>-3.9835299000000005E-6</v>
      </c>
      <c r="K103" s="5">
        <f t="shared" si="3"/>
        <v>0.2700011793611794</v>
      </c>
    </row>
    <row r="104" spans="1:11" x14ac:dyDescent="0.2">
      <c r="A104" s="4">
        <v>0.7</v>
      </c>
      <c r="B104" s="4">
        <v>3.236138E-6</v>
      </c>
      <c r="C104" s="5"/>
      <c r="J104">
        <f t="shared" si="2"/>
        <v>-2.2652965999999997E-6</v>
      </c>
      <c r="K104" s="5">
        <f t="shared" si="3"/>
        <v>0.15902398034398035</v>
      </c>
    </row>
    <row r="105" spans="1:11" x14ac:dyDescent="0.2">
      <c r="A105" s="4">
        <v>0.67500000000000004</v>
      </c>
      <c r="B105" s="4">
        <v>9.0719199999999996E-7</v>
      </c>
      <c r="C105" s="5"/>
      <c r="J105">
        <f t="shared" si="2"/>
        <v>-6.1235460000000001E-7</v>
      </c>
      <c r="K105" s="5">
        <f t="shared" si="3"/>
        <v>4.4579459459459458E-2</v>
      </c>
    </row>
    <row r="106" spans="1:11" x14ac:dyDescent="0.2">
      <c r="A106" s="4">
        <v>0.65</v>
      </c>
      <c r="B106" s="4">
        <v>-1.4754690000000001E-6</v>
      </c>
      <c r="C106" s="5"/>
      <c r="J106">
        <f t="shared" si="2"/>
        <v>9.5905485000000018E-7</v>
      </c>
      <c r="K106" s="5">
        <f t="shared" si="3"/>
        <v>-7.2504619164619172E-2</v>
      </c>
    </row>
    <row r="107" spans="1:11" x14ac:dyDescent="0.2">
      <c r="A107" s="4">
        <v>0.625</v>
      </c>
      <c r="B107" s="4">
        <v>-3.484435E-6</v>
      </c>
      <c r="C107" s="5"/>
      <c r="J107">
        <f t="shared" si="2"/>
        <v>2.1777718749999999E-6</v>
      </c>
      <c r="K107" s="5">
        <f t="shared" si="3"/>
        <v>-0.17122530712530712</v>
      </c>
    </row>
    <row r="108" spans="1:11" x14ac:dyDescent="0.2">
      <c r="A108" s="4">
        <v>0.6</v>
      </c>
      <c r="B108" s="4">
        <v>-5.494728E-6</v>
      </c>
      <c r="C108" s="5"/>
      <c r="J108">
        <f t="shared" si="2"/>
        <v>3.2968368E-6</v>
      </c>
      <c r="K108" s="5">
        <f t="shared" si="3"/>
        <v>-0.27001120393120392</v>
      </c>
    </row>
    <row r="109" spans="1:11" x14ac:dyDescent="0.2">
      <c r="A109" s="4">
        <v>0.57499999999999996</v>
      </c>
      <c r="B109" s="4">
        <v>-7.4778480000000003E-6</v>
      </c>
      <c r="C109" s="5"/>
      <c r="J109">
        <f t="shared" si="2"/>
        <v>4.2997625999999998E-6</v>
      </c>
      <c r="K109" s="5">
        <f t="shared" si="3"/>
        <v>-0.36746181818181822</v>
      </c>
    </row>
    <row r="110" spans="1:11" x14ac:dyDescent="0.2">
      <c r="A110" s="4">
        <v>0.55000000000000004</v>
      </c>
      <c r="B110" s="4">
        <v>-9.4028639999999992E-6</v>
      </c>
      <c r="C110" s="5"/>
      <c r="J110">
        <f t="shared" si="2"/>
        <v>5.1715751999999996E-6</v>
      </c>
      <c r="K110" s="5">
        <f t="shared" si="3"/>
        <v>-0.46205719901719894</v>
      </c>
    </row>
    <row r="111" spans="1:11" x14ac:dyDescent="0.2">
      <c r="A111" s="4">
        <v>0.52500000000000002</v>
      </c>
      <c r="B111" s="4">
        <v>-1.1312890000000001E-5</v>
      </c>
      <c r="C111" s="5"/>
      <c r="J111">
        <f t="shared" si="2"/>
        <v>5.9392672500000005E-6</v>
      </c>
      <c r="K111" s="5">
        <f t="shared" si="3"/>
        <v>-0.55591597051597053</v>
      </c>
    </row>
    <row r="112" spans="1:11" x14ac:dyDescent="0.2">
      <c r="A112" s="4">
        <v>0.5</v>
      </c>
      <c r="B112" s="4">
        <v>-1.303943E-5</v>
      </c>
      <c r="C112" s="5"/>
      <c r="J112">
        <f t="shared" si="2"/>
        <v>6.5197149999999998E-6</v>
      </c>
      <c r="K112" s="5">
        <f t="shared" si="3"/>
        <v>-0.64075823095823092</v>
      </c>
    </row>
    <row r="113" spans="1:11" x14ac:dyDescent="0.2">
      <c r="A113" s="4">
        <v>0.47499999999999998</v>
      </c>
      <c r="B113" s="4">
        <v>-1.4745859999999999E-5</v>
      </c>
      <c r="C113" s="5"/>
      <c r="J113">
        <f t="shared" si="2"/>
        <v>7.004283499999999E-6</v>
      </c>
      <c r="K113" s="5">
        <f t="shared" si="3"/>
        <v>-0.72461228501228503</v>
      </c>
    </row>
    <row r="114" spans="1:11" x14ac:dyDescent="0.2">
      <c r="A114" s="4">
        <v>0.45</v>
      </c>
      <c r="B114" s="4">
        <v>-1.6413699999999998E-5</v>
      </c>
      <c r="C114" s="5"/>
      <c r="J114">
        <f t="shared" si="2"/>
        <v>7.3861649999999998E-6</v>
      </c>
      <c r="K114" s="5">
        <f t="shared" si="3"/>
        <v>-0.80657002457002458</v>
      </c>
    </row>
    <row r="115" spans="1:11" x14ac:dyDescent="0.2">
      <c r="A115" s="4">
        <v>0.42499999999999999</v>
      </c>
      <c r="B115" s="4">
        <v>-1.8082300000000001E-5</v>
      </c>
      <c r="C115" s="5"/>
      <c r="J115">
        <f t="shared" si="2"/>
        <v>7.6849775000000002E-6</v>
      </c>
      <c r="K115" s="5">
        <f t="shared" si="3"/>
        <v>-0.88856511056511067</v>
      </c>
    </row>
    <row r="116" spans="1:11" x14ac:dyDescent="0.2">
      <c r="A116" s="4">
        <v>0.4</v>
      </c>
      <c r="B116" s="4">
        <v>-1.974439E-5</v>
      </c>
      <c r="C116" s="5"/>
      <c r="J116">
        <f t="shared" si="2"/>
        <v>7.8977560000000005E-6</v>
      </c>
      <c r="K116" s="5">
        <f t="shared" si="3"/>
        <v>-0.97024029484029484</v>
      </c>
    </row>
    <row r="117" spans="1:11" x14ac:dyDescent="0.2">
      <c r="A117" s="4">
        <v>0.375</v>
      </c>
      <c r="B117" s="4">
        <v>-2.137155E-5</v>
      </c>
      <c r="C117" s="5"/>
      <c r="J117">
        <f t="shared" si="2"/>
        <v>8.0143312499999993E-6</v>
      </c>
      <c r="K117" s="5">
        <f t="shared" si="3"/>
        <v>-1.0501990171990172</v>
      </c>
    </row>
    <row r="118" spans="1:11" x14ac:dyDescent="0.2">
      <c r="A118" s="4">
        <v>0.35</v>
      </c>
      <c r="B118" s="4">
        <v>-2.295259E-5</v>
      </c>
      <c r="C118" s="5"/>
      <c r="J118">
        <f t="shared" si="2"/>
        <v>8.0334064999999995E-6</v>
      </c>
      <c r="K118" s="5">
        <f t="shared" si="3"/>
        <v>-1.1278914004914007</v>
      </c>
    </row>
    <row r="119" spans="1:11" x14ac:dyDescent="0.2">
      <c r="A119" s="4">
        <v>0.32500000000000001</v>
      </c>
      <c r="B119" s="4">
        <v>-2.4563530000000002E-5</v>
      </c>
      <c r="C119" s="5"/>
      <c r="J119">
        <f t="shared" si="2"/>
        <v>7.9831472500000008E-6</v>
      </c>
      <c r="K119" s="5">
        <f t="shared" si="3"/>
        <v>-1.2070530712530712</v>
      </c>
    </row>
    <row r="120" spans="1:11" x14ac:dyDescent="0.2">
      <c r="A120" s="4">
        <v>0.3</v>
      </c>
      <c r="B120" s="4">
        <v>-2.615516E-5</v>
      </c>
      <c r="C120" s="5"/>
      <c r="J120">
        <f t="shared" si="2"/>
        <v>7.8465479999999998E-6</v>
      </c>
      <c r="K120" s="5">
        <f t="shared" si="3"/>
        <v>-1.2852658476658476</v>
      </c>
    </row>
    <row r="121" spans="1:11" x14ac:dyDescent="0.2">
      <c r="A121" s="4">
        <v>0.27500000000000002</v>
      </c>
      <c r="B121" s="4">
        <v>-2.7785760000000001E-5</v>
      </c>
      <c r="C121" s="5"/>
      <c r="J121">
        <f t="shared" si="2"/>
        <v>7.6410840000000017E-6</v>
      </c>
      <c r="K121" s="5">
        <f t="shared" si="3"/>
        <v>-1.3653936117936118</v>
      </c>
    </row>
    <row r="122" spans="1:11" x14ac:dyDescent="0.2">
      <c r="A122" s="4">
        <v>0.25</v>
      </c>
      <c r="B122" s="4">
        <v>-2.9292310000000001E-5</v>
      </c>
      <c r="C122" s="5"/>
      <c r="J122">
        <f t="shared" si="2"/>
        <v>7.3230775000000004E-6</v>
      </c>
      <c r="K122" s="5">
        <f t="shared" si="3"/>
        <v>-1.4394255528255528</v>
      </c>
    </row>
    <row r="123" spans="1:11" x14ac:dyDescent="0.2">
      <c r="A123" s="4">
        <v>0.22500000000000001</v>
      </c>
      <c r="B123" s="4">
        <v>-3.0869069999999997E-5</v>
      </c>
      <c r="C123" s="5"/>
      <c r="J123">
        <f t="shared" si="2"/>
        <v>6.9455407499999996E-6</v>
      </c>
      <c r="K123" s="5">
        <f t="shared" si="3"/>
        <v>-1.5169076167076165</v>
      </c>
    </row>
    <row r="124" spans="1:11" x14ac:dyDescent="0.2">
      <c r="A124" s="4">
        <v>0.2</v>
      </c>
      <c r="B124" s="4">
        <v>-3.2351960000000002E-5</v>
      </c>
      <c r="C124" s="5"/>
      <c r="J124">
        <f t="shared" si="2"/>
        <v>6.4703920000000005E-6</v>
      </c>
      <c r="K124" s="5">
        <f t="shared" si="3"/>
        <v>-1.5897769041769041</v>
      </c>
    </row>
    <row r="125" spans="1:11" x14ac:dyDescent="0.2">
      <c r="A125" s="4">
        <v>0.17499999999999999</v>
      </c>
      <c r="B125" s="4">
        <v>-3.3937270000000002E-5</v>
      </c>
      <c r="C125" s="5"/>
      <c r="J125">
        <f t="shared" si="2"/>
        <v>5.9390222500000003E-6</v>
      </c>
      <c r="K125" s="5">
        <f t="shared" si="3"/>
        <v>-1.6676791154791157</v>
      </c>
    </row>
    <row r="126" spans="1:11" x14ac:dyDescent="0.2">
      <c r="A126" s="4">
        <v>0.15</v>
      </c>
      <c r="B126" s="4">
        <v>-3.5425529999999997E-5</v>
      </c>
      <c r="C126" s="5"/>
      <c r="J126">
        <f t="shared" si="2"/>
        <v>5.3138294999999997E-6</v>
      </c>
      <c r="K126" s="5">
        <f t="shared" si="3"/>
        <v>-1.7408122850122849</v>
      </c>
    </row>
    <row r="127" spans="1:11" x14ac:dyDescent="0.2">
      <c r="A127" s="4">
        <v>0.125</v>
      </c>
      <c r="B127" s="4">
        <v>-3.6893059999999998E-5</v>
      </c>
      <c r="C127" s="5"/>
      <c r="J127">
        <f t="shared" si="2"/>
        <v>4.6116324999999998E-6</v>
      </c>
      <c r="K127" s="5">
        <f t="shared" si="3"/>
        <v>-1.8129267813267813</v>
      </c>
    </row>
    <row r="128" spans="1:11" x14ac:dyDescent="0.2">
      <c r="A128" s="4">
        <v>0.1</v>
      </c>
      <c r="B128" s="4">
        <v>-3.8374529999999999E-5</v>
      </c>
      <c r="C128" s="5"/>
      <c r="J128">
        <f t="shared" si="2"/>
        <v>3.8374529999999999E-6</v>
      </c>
      <c r="K128" s="5">
        <f t="shared" si="3"/>
        <v>-1.8857262899262899</v>
      </c>
    </row>
    <row r="129" spans="1:11" x14ac:dyDescent="0.2">
      <c r="A129" s="4">
        <v>7.4999999999999997E-2</v>
      </c>
      <c r="B129" s="4">
        <v>-3.9874469999999997E-5</v>
      </c>
      <c r="C129" s="5"/>
      <c r="J129">
        <f t="shared" si="2"/>
        <v>2.9905852499999999E-6</v>
      </c>
      <c r="K129" s="5">
        <f t="shared" si="3"/>
        <v>-1.959433415233415</v>
      </c>
    </row>
    <row r="130" spans="1:11" x14ac:dyDescent="0.2">
      <c r="A130" s="4">
        <v>0.05</v>
      </c>
      <c r="B130" s="4">
        <v>-4.1352330000000003E-5</v>
      </c>
      <c r="C130" s="5"/>
      <c r="J130">
        <f t="shared" si="2"/>
        <v>2.0676165E-6</v>
      </c>
      <c r="K130" s="5">
        <f t="shared" si="3"/>
        <v>-2.0320555282555284</v>
      </c>
    </row>
    <row r="131" spans="1:11" x14ac:dyDescent="0.2">
      <c r="A131" s="4">
        <v>2.5000000000000001E-2</v>
      </c>
      <c r="B131" s="4">
        <v>-4.2734929999999998E-5</v>
      </c>
      <c r="C131" s="5"/>
      <c r="J131">
        <f t="shared" si="2"/>
        <v>1.06837325E-6</v>
      </c>
      <c r="K131" s="5">
        <f t="shared" si="3"/>
        <v>-2.0999965601965602</v>
      </c>
    </row>
    <row r="132" spans="1:11" x14ac:dyDescent="0.2">
      <c r="A132" s="4">
        <v>0</v>
      </c>
      <c r="B132" s="4">
        <v>-4.4101280000000003E-5</v>
      </c>
      <c r="C132" s="5"/>
      <c r="J132">
        <f t="shared" si="2"/>
        <v>0</v>
      </c>
      <c r="K132" s="5">
        <f t="shared" si="3"/>
        <v>-2.1671390663390664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9" priority="1" stopIfTrue="1" operator="equal">
      <formula>0</formula>
    </cfRule>
  </conditionalFormatting>
  <conditionalFormatting sqref="E23:E24">
    <cfRule type="cellIs" dxfId="1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S411"/>
  <sheetViews>
    <sheetView workbookViewId="0">
      <selection sqref="A1:A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84</v>
      </c>
    </row>
    <row r="3" spans="1:16" x14ac:dyDescent="0.2">
      <c r="C3" s="1" t="s">
        <v>29</v>
      </c>
      <c r="D3" t="s">
        <v>84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-3.3740000000000001E-9</v>
      </c>
      <c r="C10" s="5"/>
      <c r="D10" s="1" t="s">
        <v>9</v>
      </c>
      <c r="E10" s="7">
        <f>-F10*1000/$D$7</f>
        <v>1.6579852579852585E-4</v>
      </c>
      <c r="F10" s="3">
        <f>((INDEX(A10:B11,1,2)+INDEX(A10:B11,2,2))-((INDEX(A10:B11,1,2)-INDEX(A10:B11,2,2))/(INDEX(A10:B11,1,1)-INDEX(A10:B11,2,1))*(INDEX(A10:B11,1,1)+INDEX(A10:B11,2,1))))/2</f>
        <v>-3.374000000000001E-9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-1.657985257985258E-4</v>
      </c>
      <c r="L10" s="1" t="s">
        <v>23</v>
      </c>
      <c r="M10" s="4" t="e">
        <f>MAX(E14:E15)/20</f>
        <v>#REF!</v>
      </c>
      <c r="N10" s="6">
        <f>-E10</f>
        <v>-1.6579852579852585E-4</v>
      </c>
      <c r="O10" s="6">
        <f>-E11</f>
        <v>-5.9410319410319309E-5</v>
      </c>
      <c r="P10" s="6">
        <f>-E12</f>
        <v>-3.072727272727271E-4</v>
      </c>
    </row>
    <row r="11" spans="1:16" x14ac:dyDescent="0.2">
      <c r="A11" s="4">
        <v>-2.5000000000000001E-2</v>
      </c>
      <c r="B11" s="4">
        <v>-4.6527999999999998E-8</v>
      </c>
      <c r="C11" s="5"/>
      <c r="D11" s="1" t="s">
        <v>10</v>
      </c>
      <c r="E11" s="7">
        <f>-F11*1000/$D$7</f>
        <v>5.9410319410319309E-5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-1.2089999999999978E-9</v>
      </c>
      <c r="G11" s="5" t="s">
        <v>101</v>
      </c>
      <c r="H11" t="s">
        <v>102</v>
      </c>
      <c r="J11">
        <f t="shared" si="0"/>
        <v>-1.1632000000000001E-9</v>
      </c>
      <c r="K11" s="5">
        <f t="shared" si="1"/>
        <v>-2.2863882063882063E-3</v>
      </c>
      <c r="L11" s="1"/>
      <c r="M11" s="4" t="e">
        <f>-MAX(E15:E16)/20</f>
        <v>#REF!</v>
      </c>
      <c r="N11" s="6">
        <f>-E10</f>
        <v>-1.6579852579852585E-4</v>
      </c>
      <c r="O11" s="6">
        <f>-E11</f>
        <v>-5.9410319410319309E-5</v>
      </c>
      <c r="P11" s="6">
        <f>-E12</f>
        <v>-3.072727272727271E-4</v>
      </c>
    </row>
    <row r="12" spans="1:16" x14ac:dyDescent="0.2">
      <c r="A12" s="4">
        <v>-0.05</v>
      </c>
      <c r="B12" s="4">
        <v>-8.9213999999999994E-8</v>
      </c>
      <c r="C12" s="5"/>
      <c r="D12" s="1" t="s">
        <v>11</v>
      </c>
      <c r="E12" s="7">
        <f>-F12*1000/$D$7</f>
        <v>3.072727272727271E-4</v>
      </c>
      <c r="F12" s="3">
        <f>((INDEX(A131:B132,1,2)+INDEX(A131:B132,2,2))-((INDEX(A131:B132,1,2)-INDEX(A131:B132,2,2))/(INDEX(A131:B132,1,1)-INDEX(A131:B132,2,1))*(INDEX(A131:B132,1,1)+INDEX(A131:B132,2,1))))/2</f>
        <v>-6.2529999999999965E-9</v>
      </c>
      <c r="G12" t="s">
        <v>103</v>
      </c>
      <c r="H12" t="s">
        <v>104</v>
      </c>
      <c r="J12">
        <f t="shared" si="0"/>
        <v>-4.4606999999999997E-9</v>
      </c>
      <c r="K12" s="5">
        <f t="shared" si="1"/>
        <v>-4.3839803439803433E-3</v>
      </c>
      <c r="L12" s="1"/>
    </row>
    <row r="13" spans="1:16" x14ac:dyDescent="0.2">
      <c r="A13" s="4">
        <v>-7.4999999999999997E-2</v>
      </c>
      <c r="B13" s="4">
        <v>-1.33242E-7</v>
      </c>
      <c r="C13" s="5"/>
      <c r="E13" s="3" t="s">
        <v>53</v>
      </c>
      <c r="F13" s="5"/>
      <c r="J13">
        <f t="shared" si="0"/>
        <v>-9.9931499999999987E-9</v>
      </c>
      <c r="K13" s="5">
        <f t="shared" si="1"/>
        <v>-6.5475184275184273E-3</v>
      </c>
      <c r="L13" s="1" t="s">
        <v>24</v>
      </c>
      <c r="M13" s="6">
        <f>E14</f>
        <v>6.2536207895390328E-4</v>
      </c>
      <c r="N13" s="6">
        <f>-MAX(E10:E12)/15</f>
        <v>-2.0484848484848475E-5</v>
      </c>
    </row>
    <row r="14" spans="1:16" x14ac:dyDescent="0.2">
      <c r="A14" s="4">
        <v>-0.1</v>
      </c>
      <c r="B14" s="4">
        <v>-1.7901599999999999E-7</v>
      </c>
      <c r="C14" s="5"/>
      <c r="D14" s="1" t="s">
        <v>12</v>
      </c>
      <c r="E14" s="7">
        <f>F14</f>
        <v>6.2536207895390328E-4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6.2536207895390328E-4</v>
      </c>
      <c r="G14" s="5" t="s">
        <v>113</v>
      </c>
      <c r="H14" t="s">
        <v>114</v>
      </c>
      <c r="J14">
        <f t="shared" si="0"/>
        <v>-1.7901600000000002E-8</v>
      </c>
      <c r="K14" s="5">
        <f t="shared" si="1"/>
        <v>-8.7968550368550374E-3</v>
      </c>
      <c r="L14" s="1"/>
      <c r="M14">
        <f>E14</f>
        <v>6.2536207895390328E-4</v>
      </c>
      <c r="N14" s="6">
        <f>MAX(E10:E12)/15</f>
        <v>2.0484848484848475E-5</v>
      </c>
    </row>
    <row r="15" spans="1:16" x14ac:dyDescent="0.2">
      <c r="A15" s="4">
        <v>-0.125</v>
      </c>
      <c r="B15" s="4">
        <v>-2.2868899999999999E-7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-2.8586124999999999E-8</v>
      </c>
      <c r="K15" s="5">
        <f t="shared" si="1"/>
        <v>-1.1237788697788697E-2</v>
      </c>
      <c r="L15" s="1"/>
      <c r="M15" s="6" t="e">
        <f>E15</f>
        <v>#REF!</v>
      </c>
      <c r="N15" s="6">
        <f>-MAX(E10:E12)/15</f>
        <v>-2.0484848484848475E-5</v>
      </c>
    </row>
    <row r="16" spans="1:16" x14ac:dyDescent="0.2">
      <c r="A16" s="4">
        <v>-0.15</v>
      </c>
      <c r="B16" s="4">
        <v>-2.8125400000000001E-7</v>
      </c>
      <c r="C16" s="5"/>
      <c r="E16" s="3"/>
      <c r="J16">
        <f t="shared" si="0"/>
        <v>-4.2188099999999999E-8</v>
      </c>
      <c r="K16" s="5">
        <f t="shared" si="1"/>
        <v>-1.3820835380835381E-2</v>
      </c>
      <c r="L16" s="1"/>
      <c r="M16" t="e">
        <f>E15</f>
        <v>#REF!</v>
      </c>
      <c r="N16" s="6">
        <f>MAX(E10:E12)/15</f>
        <v>2.0484848484848475E-5</v>
      </c>
    </row>
    <row r="17" spans="1:19" x14ac:dyDescent="0.2">
      <c r="A17" s="4">
        <v>-0.17499999999999999</v>
      </c>
      <c r="B17" s="4">
        <v>-3.3685499999999998E-7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-5.8949624999999991E-8</v>
      </c>
      <c r="K17" s="5">
        <f t="shared" si="1"/>
        <v>-1.6553071253071254E-2</v>
      </c>
      <c r="L17" s="1"/>
      <c r="N17" s="6"/>
    </row>
    <row r="18" spans="1:19" x14ac:dyDescent="0.2">
      <c r="A18" s="4">
        <v>-0.2</v>
      </c>
      <c r="B18" s="4">
        <v>-3.9693499999999997E-7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-7.9386999999999995E-8</v>
      </c>
      <c r="K18" s="5">
        <f t="shared" si="1"/>
        <v>-1.9505405405405404E-2</v>
      </c>
      <c r="L18" s="1" t="s">
        <v>25</v>
      </c>
      <c r="M18" s="5">
        <v>0</v>
      </c>
      <c r="N18" s="5">
        <f>INDEX(K30:K91,MATCH(MAX(J30:J91),J30:J91,0),1)</f>
        <v>-5.941031941031941E-5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-4.6152400000000002E-7</v>
      </c>
      <c r="C19" s="25"/>
      <c r="D19" s="1"/>
      <c r="J19">
        <f t="shared" si="0"/>
        <v>-1.0384290000000001E-7</v>
      </c>
      <c r="K19" s="5">
        <f t="shared" si="1"/>
        <v>-2.2679312039312043E-2</v>
      </c>
      <c r="L19" s="1"/>
      <c r="M19" s="5">
        <f>INDEX(A30:A91,MATCH(MAX(J30:J91),J30:J91,0),1)</f>
        <v>0</v>
      </c>
      <c r="N19" s="5">
        <f>INDEX(K30:K91,MATCH(MAX(J30:J91),J30:J91,0),1)</f>
        <v>-5.941031941031941E-5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-5.2926199999999997E-7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-1.3231549999999999E-7</v>
      </c>
      <c r="K20" s="5">
        <f t="shared" si="1"/>
        <v>-2.6007960687960685E-2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-6.0139999999999997E-7</v>
      </c>
      <c r="C21" s="25"/>
      <c r="D21" s="1" t="s">
        <v>17</v>
      </c>
      <c r="E21" s="8">
        <f>F21</f>
        <v>-2.0874692874692876E-6</v>
      </c>
      <c r="F21">
        <f>MAX(J91:J130)/D5/D7*1000</f>
        <v>-2.0874692874692876E-6</v>
      </c>
      <c r="G21" t="s">
        <v>108</v>
      </c>
      <c r="J21">
        <f t="shared" si="0"/>
        <v>-1.6538499999999999E-7</v>
      </c>
      <c r="K21" s="5">
        <f t="shared" si="1"/>
        <v>-2.9552825552825551E-2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-6.8016899999999995E-7</v>
      </c>
      <c r="C22" s="5"/>
      <c r="J22">
        <f t="shared" si="0"/>
        <v>-2.0405069999999998E-7</v>
      </c>
      <c r="K22" s="5">
        <f t="shared" si="1"/>
        <v>-3.3423538083538082E-2</v>
      </c>
      <c r="M22" s="5">
        <v>0</v>
      </c>
      <c r="N22" s="5">
        <f>INDEX(K91:K130,MATCH(MAX(J91:J130),J91:J130,0),1)</f>
        <v>4.1749385749385746E-3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-7.6087500000000004E-7</v>
      </c>
      <c r="C23" s="5"/>
      <c r="D23" s="1" t="s">
        <v>43</v>
      </c>
      <c r="E23" s="24">
        <f>E11*E14*E17/D5-E20</f>
        <v>0</v>
      </c>
      <c r="J23">
        <f t="shared" si="0"/>
        <v>-2.4728437500000002E-7</v>
      </c>
      <c r="K23" s="5">
        <f t="shared" si="1"/>
        <v>-3.7389434889434893E-2</v>
      </c>
      <c r="M23" s="5">
        <f>INDEX(A91:A130,MATCH(MAX(J91:J130),J91:J130,0),1)</f>
        <v>0.05</v>
      </c>
      <c r="N23" s="5">
        <f>INDEX(K91:K130,MATCH(MAX(J91:J130),J91:J130,0),1)</f>
        <v>4.1749385749385746E-3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-8.4939299999999999E-7</v>
      </c>
      <c r="C24" s="5"/>
      <c r="E24" s="24" t="e">
        <f>E12*E15*E18/D5-E21</f>
        <v>#REF!</v>
      </c>
      <c r="J24">
        <f t="shared" si="0"/>
        <v>-2.9728754999999999E-7</v>
      </c>
      <c r="K24" s="5">
        <f t="shared" si="1"/>
        <v>-4.1739213759213759E-2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-9.3860199999999995E-7</v>
      </c>
      <c r="C25" s="26"/>
      <c r="J25">
        <f t="shared" si="0"/>
        <v>-3.5197574999999999E-7</v>
      </c>
      <c r="K25" s="5">
        <f t="shared" si="1"/>
        <v>-4.6122948402948401E-2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-1.0322259999999999E-6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-4.1289040000000001E-7</v>
      </c>
      <c r="K26" s="5">
        <f t="shared" si="1"/>
        <v>-5.0723636363636367E-2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-1.136599E-6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-4.8305457499999995E-7</v>
      </c>
      <c r="K27" s="5">
        <f t="shared" si="1"/>
        <v>-5.5852530712530719E-2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-1.233612E-6</v>
      </c>
      <c r="C28" s="5"/>
      <c r="J28">
        <f t="shared" si="0"/>
        <v>-5.5512540000000001E-7</v>
      </c>
      <c r="K28" s="5">
        <f t="shared" si="1"/>
        <v>-6.0619754299754303E-2</v>
      </c>
    </row>
    <row r="29" spans="1:19" x14ac:dyDescent="0.2">
      <c r="A29" s="4">
        <v>-0.47499999999999998</v>
      </c>
      <c r="B29" s="4">
        <v>-1.3402389999999999E-6</v>
      </c>
      <c r="C29" s="5"/>
      <c r="J29">
        <f t="shared" si="0"/>
        <v>-6.366135249999999E-7</v>
      </c>
      <c r="K29" s="5">
        <f t="shared" si="1"/>
        <v>-6.5859410319410325E-2</v>
      </c>
    </row>
    <row r="30" spans="1:19" x14ac:dyDescent="0.2">
      <c r="A30" s="4">
        <v>-0.5</v>
      </c>
      <c r="B30" s="4">
        <v>-1.457391E-6</v>
      </c>
      <c r="C30" s="5"/>
      <c r="J30">
        <f t="shared" si="0"/>
        <v>-7.2869549999999999E-7</v>
      </c>
      <c r="K30" s="5">
        <f t="shared" si="1"/>
        <v>-7.1616265356265349E-2</v>
      </c>
    </row>
    <row r="31" spans="1:19" x14ac:dyDescent="0.2">
      <c r="A31" s="4">
        <v>-0.5</v>
      </c>
      <c r="B31" s="4">
        <v>-1.4599180000000001E-6</v>
      </c>
      <c r="C31" s="5"/>
      <c r="J31">
        <f t="shared" si="0"/>
        <v>-7.2995900000000003E-7</v>
      </c>
      <c r="K31" s="5">
        <f t="shared" si="1"/>
        <v>-7.1740442260442266E-2</v>
      </c>
    </row>
    <row r="32" spans="1:19" x14ac:dyDescent="0.2">
      <c r="A32" s="4">
        <v>-0.47499999999999998</v>
      </c>
      <c r="B32" s="4">
        <v>-1.365912E-6</v>
      </c>
      <c r="C32" s="5"/>
      <c r="J32">
        <f t="shared" si="0"/>
        <v>-6.4880820000000003E-7</v>
      </c>
      <c r="K32" s="5">
        <f t="shared" si="1"/>
        <v>-6.7120982800982804E-2</v>
      </c>
    </row>
    <row r="33" spans="1:11" x14ac:dyDescent="0.2">
      <c r="A33" s="4">
        <v>-0.45</v>
      </c>
      <c r="B33" s="4">
        <v>-1.2663479999999999E-6</v>
      </c>
      <c r="C33" s="5"/>
      <c r="J33">
        <f t="shared" si="0"/>
        <v>-5.6985659999999994E-7</v>
      </c>
      <c r="K33" s="5">
        <f t="shared" si="1"/>
        <v>-6.2228402948402942E-2</v>
      </c>
    </row>
    <row r="34" spans="1:11" x14ac:dyDescent="0.2">
      <c r="A34" s="4">
        <v>-0.42499999999999999</v>
      </c>
      <c r="B34" s="4">
        <v>-1.171196E-6</v>
      </c>
      <c r="C34" s="5"/>
      <c r="J34">
        <f t="shared" si="0"/>
        <v>-4.9775829999999995E-7</v>
      </c>
      <c r="K34" s="5">
        <f t="shared" si="1"/>
        <v>-5.7552628992628994E-2</v>
      </c>
    </row>
    <row r="35" spans="1:11" x14ac:dyDescent="0.2">
      <c r="A35" s="4">
        <v>-0.4</v>
      </c>
      <c r="B35" s="4">
        <v>-1.0775949999999999E-6</v>
      </c>
      <c r="C35" s="5"/>
      <c r="J35">
        <f t="shared" si="0"/>
        <v>-4.3103799999999997E-7</v>
      </c>
      <c r="K35" s="5">
        <f t="shared" si="1"/>
        <v>-5.2953071253071249E-2</v>
      </c>
    </row>
    <row r="36" spans="1:11" x14ac:dyDescent="0.2">
      <c r="A36" s="4">
        <v>-0.375</v>
      </c>
      <c r="B36" s="4">
        <v>-9.8476399999999994E-7</v>
      </c>
      <c r="C36" s="5"/>
      <c r="J36">
        <f t="shared" si="0"/>
        <v>-3.6928649999999995E-7</v>
      </c>
      <c r="K36" s="5">
        <f t="shared" si="1"/>
        <v>-4.839135135135135E-2</v>
      </c>
    </row>
    <row r="37" spans="1:11" x14ac:dyDescent="0.2">
      <c r="A37" s="4">
        <v>-0.35</v>
      </c>
      <c r="B37" s="4">
        <v>-8.9681699999999998E-7</v>
      </c>
      <c r="C37" s="5"/>
      <c r="J37">
        <f t="shared" si="0"/>
        <v>-3.1388594999999999E-7</v>
      </c>
      <c r="K37" s="5">
        <f t="shared" si="1"/>
        <v>-4.4069631449631448E-2</v>
      </c>
    </row>
    <row r="38" spans="1:11" x14ac:dyDescent="0.2">
      <c r="A38" s="4">
        <v>-0.32500000000000001</v>
      </c>
      <c r="B38" s="4">
        <v>-8.1515199999999999E-7</v>
      </c>
      <c r="C38" s="5"/>
      <c r="J38">
        <f t="shared" si="0"/>
        <v>-2.6492439999999999E-7</v>
      </c>
      <c r="K38" s="5">
        <f t="shared" si="1"/>
        <v>-4.0056609336609338E-2</v>
      </c>
    </row>
    <row r="39" spans="1:11" x14ac:dyDescent="0.2">
      <c r="A39" s="4">
        <v>-0.3</v>
      </c>
      <c r="B39" s="4">
        <v>-7.3389599999999997E-7</v>
      </c>
      <c r="C39" s="5"/>
      <c r="J39">
        <f t="shared" si="0"/>
        <v>-2.2016879999999998E-7</v>
      </c>
      <c r="K39" s="5">
        <f t="shared" si="1"/>
        <v>-3.6063685503685501E-2</v>
      </c>
    </row>
    <row r="40" spans="1:11" x14ac:dyDescent="0.2">
      <c r="A40" s="4">
        <v>-0.27500000000000002</v>
      </c>
      <c r="B40" s="4">
        <v>-6.5417800000000005E-7</v>
      </c>
      <c r="C40" s="5"/>
      <c r="J40">
        <f t="shared" si="0"/>
        <v>-1.7989895000000002E-7</v>
      </c>
      <c r="K40" s="5">
        <f t="shared" si="1"/>
        <v>-3.2146339066339069E-2</v>
      </c>
    </row>
    <row r="41" spans="1:11" x14ac:dyDescent="0.2">
      <c r="A41" s="4">
        <v>-0.25</v>
      </c>
      <c r="B41" s="4">
        <v>-5.7886400000000004E-7</v>
      </c>
      <c r="C41" s="5"/>
      <c r="J41">
        <f t="shared" si="0"/>
        <v>-1.4471600000000001E-7</v>
      </c>
      <c r="K41" s="5">
        <f t="shared" si="1"/>
        <v>-2.8445405405405407E-2</v>
      </c>
    </row>
    <row r="42" spans="1:11" x14ac:dyDescent="0.2">
      <c r="A42" s="4">
        <v>-0.22500000000000001</v>
      </c>
      <c r="B42" s="4">
        <v>-5.0640000000000003E-7</v>
      </c>
      <c r="C42" s="5"/>
      <c r="J42">
        <f t="shared" si="0"/>
        <v>-1.1394000000000001E-7</v>
      </c>
      <c r="K42" s="5">
        <f t="shared" si="1"/>
        <v>-2.4884520884520887E-2</v>
      </c>
    </row>
    <row r="43" spans="1:11" x14ac:dyDescent="0.2">
      <c r="A43" s="4">
        <v>-0.2</v>
      </c>
      <c r="B43" s="4">
        <v>-4.3691400000000002E-7</v>
      </c>
      <c r="C43" s="5"/>
      <c r="J43">
        <f t="shared" si="0"/>
        <v>-8.7382800000000011E-8</v>
      </c>
      <c r="K43" s="5">
        <f t="shared" si="1"/>
        <v>-2.1469975429975429E-2</v>
      </c>
    </row>
    <row r="44" spans="1:11" x14ac:dyDescent="0.2">
      <c r="A44" s="4">
        <v>-0.17499999999999999</v>
      </c>
      <c r="B44" s="4">
        <v>-3.7191800000000001E-7</v>
      </c>
      <c r="C44" s="5"/>
      <c r="J44">
        <f t="shared" si="0"/>
        <v>-6.5085649999999992E-8</v>
      </c>
      <c r="K44" s="5">
        <f t="shared" si="1"/>
        <v>-1.8276068796068797E-2</v>
      </c>
    </row>
    <row r="45" spans="1:11" x14ac:dyDescent="0.2">
      <c r="A45" s="4">
        <v>-0.15</v>
      </c>
      <c r="B45" s="4">
        <v>-3.1191700000000003E-7</v>
      </c>
      <c r="C45" s="5"/>
      <c r="J45">
        <f t="shared" si="0"/>
        <v>-4.6787550000000004E-8</v>
      </c>
      <c r="K45" s="5">
        <f t="shared" si="1"/>
        <v>-1.5327616707616711E-2</v>
      </c>
    </row>
    <row r="46" spans="1:11" x14ac:dyDescent="0.2">
      <c r="A46" s="4">
        <v>-0.125</v>
      </c>
      <c r="B46" s="4">
        <v>-2.5288399999999998E-7</v>
      </c>
      <c r="C46" s="5"/>
      <c r="J46">
        <f t="shared" si="0"/>
        <v>-3.1610499999999997E-8</v>
      </c>
      <c r="K46" s="5">
        <f t="shared" si="1"/>
        <v>-1.2426732186732186E-2</v>
      </c>
    </row>
    <row r="47" spans="1:11" x14ac:dyDescent="0.2">
      <c r="A47" s="4">
        <v>-0.1</v>
      </c>
      <c r="B47" s="4">
        <v>-1.9781E-7</v>
      </c>
      <c r="C47" s="5"/>
      <c r="J47">
        <f t="shared" si="0"/>
        <v>-1.9781E-8</v>
      </c>
      <c r="K47" s="5">
        <f t="shared" si="1"/>
        <v>-9.7203931203931199E-3</v>
      </c>
    </row>
    <row r="48" spans="1:11" x14ac:dyDescent="0.2">
      <c r="A48" s="4">
        <v>-7.4999999999999997E-2</v>
      </c>
      <c r="B48" s="4">
        <v>-1.4619099999999999E-7</v>
      </c>
      <c r="C48" s="5"/>
      <c r="J48">
        <f t="shared" si="0"/>
        <v>-1.0964324999999999E-8</v>
      </c>
      <c r="K48" s="5">
        <f t="shared" si="1"/>
        <v>-7.1838329238329236E-3</v>
      </c>
    </row>
    <row r="49" spans="1:11" x14ac:dyDescent="0.2">
      <c r="A49" s="4">
        <v>-0.05</v>
      </c>
      <c r="B49" s="4">
        <v>-9.6636999999999994E-8</v>
      </c>
      <c r="C49" s="5"/>
      <c r="J49">
        <f t="shared" si="0"/>
        <v>-4.83185E-9</v>
      </c>
      <c r="K49" s="5">
        <f t="shared" si="1"/>
        <v>-4.7487469287469282E-3</v>
      </c>
    </row>
    <row r="50" spans="1:11" x14ac:dyDescent="0.2">
      <c r="A50" s="4">
        <v>-2.5000000000000001E-2</v>
      </c>
      <c r="B50" s="4">
        <v>-4.8896999999999998E-8</v>
      </c>
      <c r="C50" s="5"/>
      <c r="J50">
        <f t="shared" si="0"/>
        <v>-1.2224249999999999E-9</v>
      </c>
      <c r="K50" s="5">
        <f t="shared" si="1"/>
        <v>-2.4028009828009826E-3</v>
      </c>
    </row>
    <row r="51" spans="1:11" x14ac:dyDescent="0.2">
      <c r="A51" s="4">
        <v>0</v>
      </c>
      <c r="B51" s="4">
        <v>-1.2090000000000001E-9</v>
      </c>
      <c r="C51" s="5"/>
      <c r="J51">
        <f t="shared" si="0"/>
        <v>0</v>
      </c>
      <c r="K51" s="5">
        <f t="shared" si="1"/>
        <v>-5.941031941031941E-5</v>
      </c>
    </row>
    <row r="52" spans="1:11" x14ac:dyDescent="0.2">
      <c r="A52" s="4">
        <v>2.5000000000000001E-2</v>
      </c>
      <c r="B52" s="4">
        <v>4.7122999999999998E-8</v>
      </c>
      <c r="C52" s="5"/>
      <c r="J52">
        <f t="shared" si="0"/>
        <v>-1.178075E-9</v>
      </c>
      <c r="K52" s="5">
        <f t="shared" si="1"/>
        <v>2.3156265356265356E-3</v>
      </c>
    </row>
    <row r="53" spans="1:11" x14ac:dyDescent="0.2">
      <c r="A53" s="4">
        <v>0.05</v>
      </c>
      <c r="B53" s="4">
        <v>9.7465999999999994E-8</v>
      </c>
      <c r="C53" s="5"/>
      <c r="J53">
        <f t="shared" si="0"/>
        <v>-4.8732999999999997E-9</v>
      </c>
      <c r="K53" s="5">
        <f t="shared" si="1"/>
        <v>4.789484029484029E-3</v>
      </c>
    </row>
    <row r="54" spans="1:11" x14ac:dyDescent="0.2">
      <c r="A54" s="4">
        <v>7.4999999999999997E-2</v>
      </c>
      <c r="B54" s="4">
        <v>1.50564E-7</v>
      </c>
      <c r="C54" s="5"/>
      <c r="J54">
        <f t="shared" si="0"/>
        <v>-1.1292299999999999E-8</v>
      </c>
      <c r="K54" s="5">
        <f t="shared" si="1"/>
        <v>7.398722358722359E-3</v>
      </c>
    </row>
    <row r="55" spans="1:11" x14ac:dyDescent="0.2">
      <c r="A55" s="4">
        <v>0.1</v>
      </c>
      <c r="B55" s="4">
        <v>2.0942400000000001E-7</v>
      </c>
      <c r="C55" s="5"/>
      <c r="J55">
        <f t="shared" si="0"/>
        <v>-2.0942400000000002E-8</v>
      </c>
      <c r="K55" s="5">
        <f t="shared" si="1"/>
        <v>1.0291105651105652E-2</v>
      </c>
    </row>
    <row r="56" spans="1:11" x14ac:dyDescent="0.2">
      <c r="A56" s="4">
        <v>0.125</v>
      </c>
      <c r="B56" s="4">
        <v>2.7450700000000001E-7</v>
      </c>
      <c r="C56" s="5"/>
      <c r="J56">
        <f t="shared" si="0"/>
        <v>-3.4313375000000001E-8</v>
      </c>
      <c r="K56" s="5">
        <f t="shared" si="1"/>
        <v>1.3489287469287469E-2</v>
      </c>
    </row>
    <row r="57" spans="1:11" x14ac:dyDescent="0.2">
      <c r="A57" s="4">
        <v>0.15</v>
      </c>
      <c r="B57" s="4">
        <v>3.46096E-7</v>
      </c>
      <c r="C57" s="5"/>
      <c r="J57">
        <f t="shared" si="0"/>
        <v>-5.1914399999999999E-8</v>
      </c>
      <c r="K57" s="5">
        <f t="shared" si="1"/>
        <v>1.7007174447174447E-2</v>
      </c>
    </row>
    <row r="58" spans="1:11" x14ac:dyDescent="0.2">
      <c r="A58" s="4">
        <v>0.17499999999999999</v>
      </c>
      <c r="B58" s="4">
        <v>4.2509699999999998E-7</v>
      </c>
      <c r="C58" s="5"/>
      <c r="J58">
        <f t="shared" si="0"/>
        <v>-7.4391974999999997E-8</v>
      </c>
      <c r="K58" s="5">
        <f t="shared" si="1"/>
        <v>2.0889287469287469E-2</v>
      </c>
    </row>
    <row r="59" spans="1:11" x14ac:dyDescent="0.2">
      <c r="A59" s="4">
        <v>0.2</v>
      </c>
      <c r="B59" s="4">
        <v>5.1392200000000004E-7</v>
      </c>
      <c r="C59" s="5"/>
      <c r="J59">
        <f t="shared" si="0"/>
        <v>-1.0278440000000001E-7</v>
      </c>
      <c r="K59" s="5">
        <f t="shared" si="1"/>
        <v>2.5254152334152333E-2</v>
      </c>
    </row>
    <row r="60" spans="1:11" x14ac:dyDescent="0.2">
      <c r="A60" s="4">
        <v>0.22500000000000001</v>
      </c>
      <c r="B60" s="4">
        <v>6.1133799999999996E-7</v>
      </c>
      <c r="C60" s="5"/>
      <c r="J60">
        <f t="shared" si="0"/>
        <v>-1.3755105000000001E-7</v>
      </c>
      <c r="K60" s="5">
        <f t="shared" si="1"/>
        <v>3.0041179361179362E-2</v>
      </c>
    </row>
    <row r="61" spans="1:11" x14ac:dyDescent="0.2">
      <c r="A61" s="4">
        <v>0.25</v>
      </c>
      <c r="B61" s="4">
        <v>7.19617E-7</v>
      </c>
      <c r="C61" s="5"/>
      <c r="J61">
        <f t="shared" si="0"/>
        <v>-1.7990425E-7</v>
      </c>
      <c r="K61" s="5">
        <f t="shared" si="1"/>
        <v>3.5362014742014738E-2</v>
      </c>
    </row>
    <row r="62" spans="1:11" x14ac:dyDescent="0.2">
      <c r="A62" s="4">
        <v>0.27500000000000002</v>
      </c>
      <c r="B62" s="4">
        <v>8.3777600000000002E-7</v>
      </c>
      <c r="C62" s="5"/>
      <c r="J62">
        <f t="shared" si="0"/>
        <v>-2.3038840000000003E-7</v>
      </c>
      <c r="K62" s="5">
        <f t="shared" si="1"/>
        <v>4.1168353808353812E-2</v>
      </c>
    </row>
    <row r="63" spans="1:11" x14ac:dyDescent="0.2">
      <c r="A63" s="4">
        <v>0.3</v>
      </c>
      <c r="B63" s="4">
        <v>9.667040000000001E-7</v>
      </c>
      <c r="C63" s="5"/>
      <c r="J63">
        <f t="shared" si="0"/>
        <v>-2.900112E-7</v>
      </c>
      <c r="K63" s="5">
        <f t="shared" si="1"/>
        <v>4.7503882063882071E-2</v>
      </c>
    </row>
    <row r="64" spans="1:11" x14ac:dyDescent="0.2">
      <c r="A64" s="4">
        <v>0.32500000000000001</v>
      </c>
      <c r="B64" s="4">
        <v>1.1203220000000001E-6</v>
      </c>
      <c r="C64" s="5"/>
      <c r="J64">
        <f t="shared" si="0"/>
        <v>-3.6410465000000002E-7</v>
      </c>
      <c r="K64" s="5">
        <f t="shared" si="1"/>
        <v>5.5052678132678133E-2</v>
      </c>
    </row>
    <row r="65" spans="1:11" x14ac:dyDescent="0.2">
      <c r="A65" s="4">
        <v>0.35</v>
      </c>
      <c r="B65" s="4">
        <v>1.2754549999999999E-6</v>
      </c>
      <c r="C65" s="5"/>
      <c r="J65">
        <f t="shared" si="0"/>
        <v>-4.4640924999999996E-7</v>
      </c>
      <c r="K65" s="5">
        <f t="shared" si="1"/>
        <v>6.2675921375921373E-2</v>
      </c>
    </row>
    <row r="66" spans="1:11" x14ac:dyDescent="0.2">
      <c r="A66" s="4">
        <v>0.375</v>
      </c>
      <c r="B66" s="4">
        <v>1.448002E-6</v>
      </c>
      <c r="C66" s="5"/>
      <c r="J66">
        <f t="shared" si="0"/>
        <v>-5.4300075E-7</v>
      </c>
      <c r="K66" s="5">
        <f t="shared" si="1"/>
        <v>7.1154889434889443E-2</v>
      </c>
    </row>
    <row r="67" spans="1:11" x14ac:dyDescent="0.2">
      <c r="A67" s="4">
        <v>0.4</v>
      </c>
      <c r="B67" s="4">
        <v>1.640424E-6</v>
      </c>
      <c r="C67" s="5"/>
      <c r="J67">
        <f t="shared" si="0"/>
        <v>-6.5616960000000001E-7</v>
      </c>
      <c r="K67" s="5">
        <f t="shared" si="1"/>
        <v>8.0610515970515967E-2</v>
      </c>
    </row>
    <row r="68" spans="1:11" x14ac:dyDescent="0.2">
      <c r="A68" s="4">
        <v>0.42499999999999999</v>
      </c>
      <c r="B68" s="4">
        <v>1.8490570000000001E-6</v>
      </c>
      <c r="C68" s="5"/>
      <c r="J68">
        <f t="shared" si="0"/>
        <v>-7.8584922500000001E-7</v>
      </c>
      <c r="K68" s="5">
        <f t="shared" si="1"/>
        <v>9.0862751842751846E-2</v>
      </c>
    </row>
    <row r="69" spans="1:11" x14ac:dyDescent="0.2">
      <c r="A69" s="4">
        <v>0.45</v>
      </c>
      <c r="B69" s="4">
        <v>2.078282E-6</v>
      </c>
      <c r="C69" s="5"/>
      <c r="J69">
        <f t="shared" si="0"/>
        <v>-9.3522690000000002E-7</v>
      </c>
      <c r="K69" s="5">
        <f t="shared" si="1"/>
        <v>0.10212687960687961</v>
      </c>
    </row>
    <row r="70" spans="1:11" x14ac:dyDescent="0.2">
      <c r="A70" s="4">
        <v>0.47499999999999998</v>
      </c>
      <c r="B70" s="4">
        <v>2.3350749999999998E-6</v>
      </c>
      <c r="C70" s="5"/>
      <c r="J70">
        <f t="shared" si="0"/>
        <v>-1.1091606249999999E-6</v>
      </c>
      <c r="K70" s="5">
        <f t="shared" si="1"/>
        <v>0.11474570024570023</v>
      </c>
    </row>
    <row r="71" spans="1:11" x14ac:dyDescent="0.2">
      <c r="A71" s="4">
        <v>0.5</v>
      </c>
      <c r="B71" s="4">
        <v>2.6164679999999998E-6</v>
      </c>
      <c r="C71" s="5"/>
      <c r="J71">
        <f t="shared" si="0"/>
        <v>-1.3082339999999999E-6</v>
      </c>
      <c r="K71" s="5">
        <f t="shared" si="1"/>
        <v>0.12857336609336609</v>
      </c>
    </row>
    <row r="72" spans="1:11" x14ac:dyDescent="0.2">
      <c r="A72" s="4">
        <v>0.52500000000000002</v>
      </c>
      <c r="B72" s="4">
        <v>2.9273490000000002E-6</v>
      </c>
      <c r="C72" s="5"/>
      <c r="J72">
        <f t="shared" si="0"/>
        <v>-1.5368582250000002E-6</v>
      </c>
      <c r="K72" s="5">
        <f t="shared" si="1"/>
        <v>0.14385007371007372</v>
      </c>
    </row>
    <row r="73" spans="1:11" x14ac:dyDescent="0.2">
      <c r="A73" s="4">
        <v>0.55000000000000004</v>
      </c>
      <c r="B73" s="4">
        <v>3.272224E-6</v>
      </c>
      <c r="C73" s="5"/>
      <c r="J73">
        <f t="shared" si="0"/>
        <v>-1.7997232000000002E-6</v>
      </c>
      <c r="K73" s="5">
        <f t="shared" si="1"/>
        <v>0.16079724815724816</v>
      </c>
    </row>
    <row r="74" spans="1:11" x14ac:dyDescent="0.2">
      <c r="A74" s="4">
        <v>0.57499999999999996</v>
      </c>
      <c r="B74" s="4">
        <v>3.6540320000000001E-6</v>
      </c>
      <c r="C74" s="5"/>
      <c r="J74">
        <f t="shared" ref="J74:J137" si="2">-(B74*A74)</f>
        <v>-2.1010683999999998E-6</v>
      </c>
      <c r="K74" s="5">
        <f t="shared" ref="K74:K137" si="3">B74*1000/$D$7</f>
        <v>0.17955931203931205</v>
      </c>
    </row>
    <row r="75" spans="1:11" x14ac:dyDescent="0.2">
      <c r="A75" s="4">
        <v>0.6</v>
      </c>
      <c r="B75" s="4">
        <v>4.0810460000000004E-6</v>
      </c>
      <c r="C75" s="5"/>
      <c r="J75">
        <f t="shared" si="2"/>
        <v>-2.4486276000000003E-6</v>
      </c>
      <c r="K75" s="5">
        <f t="shared" si="3"/>
        <v>0.200542800982801</v>
      </c>
    </row>
    <row r="76" spans="1:11" x14ac:dyDescent="0.2">
      <c r="A76" s="4">
        <v>0.625</v>
      </c>
      <c r="B76" s="4">
        <v>4.5455459999999999E-6</v>
      </c>
      <c r="C76" s="5"/>
      <c r="J76">
        <f t="shared" si="2"/>
        <v>-2.8409662499999997E-6</v>
      </c>
      <c r="K76" s="5">
        <f t="shared" si="3"/>
        <v>0.22336835380835382</v>
      </c>
    </row>
    <row r="77" spans="1:11" x14ac:dyDescent="0.2">
      <c r="A77" s="4">
        <v>0.65</v>
      </c>
      <c r="B77" s="4">
        <v>5.065139E-6</v>
      </c>
      <c r="C77" s="5"/>
      <c r="J77">
        <f t="shared" si="2"/>
        <v>-3.2923403500000003E-6</v>
      </c>
      <c r="K77" s="5">
        <f t="shared" si="3"/>
        <v>0.24890117936117934</v>
      </c>
    </row>
    <row r="78" spans="1:11" x14ac:dyDescent="0.2">
      <c r="A78" s="4">
        <v>0.67500000000000004</v>
      </c>
      <c r="B78" s="4">
        <v>5.6448739999999996E-6</v>
      </c>
      <c r="C78" s="5"/>
      <c r="J78">
        <f t="shared" si="2"/>
        <v>-3.8102899499999999E-6</v>
      </c>
      <c r="K78" s="5">
        <f t="shared" si="3"/>
        <v>0.27738938574938571</v>
      </c>
    </row>
    <row r="79" spans="1:11" x14ac:dyDescent="0.2">
      <c r="A79" s="4">
        <v>0.7</v>
      </c>
      <c r="B79" s="4">
        <v>6.2769860000000002E-6</v>
      </c>
      <c r="C79" s="5"/>
      <c r="J79">
        <f t="shared" si="2"/>
        <v>-4.3938901999999996E-6</v>
      </c>
      <c r="K79" s="5">
        <f t="shared" si="3"/>
        <v>0.30845140049140052</v>
      </c>
    </row>
    <row r="80" spans="1:11" x14ac:dyDescent="0.2">
      <c r="A80" s="4">
        <v>0.72499999999999998</v>
      </c>
      <c r="B80" s="4">
        <v>6.9790740000000004E-6</v>
      </c>
      <c r="C80" s="5"/>
      <c r="J80">
        <f t="shared" si="2"/>
        <v>-5.0598286499999998E-6</v>
      </c>
      <c r="K80" s="5">
        <f t="shared" si="3"/>
        <v>0.34295203931203933</v>
      </c>
    </row>
    <row r="81" spans="1:11" x14ac:dyDescent="0.2">
      <c r="A81" s="4">
        <v>0.75</v>
      </c>
      <c r="B81" s="4">
        <v>7.7463439999999994E-6</v>
      </c>
      <c r="C81" s="5"/>
      <c r="J81">
        <f t="shared" si="2"/>
        <v>-5.8097579999999999E-6</v>
      </c>
      <c r="K81" s="5">
        <f t="shared" si="3"/>
        <v>0.38065572481572479</v>
      </c>
    </row>
    <row r="82" spans="1:11" x14ac:dyDescent="0.2">
      <c r="A82" s="4">
        <v>0.77500000000000002</v>
      </c>
      <c r="B82" s="4">
        <v>8.5912429999999993E-6</v>
      </c>
      <c r="C82" s="5"/>
      <c r="J82">
        <f t="shared" si="2"/>
        <v>-6.658213325E-6</v>
      </c>
      <c r="K82" s="5">
        <f t="shared" si="3"/>
        <v>0.4221741031941032</v>
      </c>
    </row>
    <row r="83" spans="1:11" x14ac:dyDescent="0.2">
      <c r="A83" s="4">
        <v>0.8</v>
      </c>
      <c r="B83" s="4">
        <v>9.5142979999999992E-6</v>
      </c>
      <c r="C83" s="5"/>
      <c r="J83">
        <f t="shared" si="2"/>
        <v>-7.6114384E-6</v>
      </c>
      <c r="K83" s="5">
        <f t="shared" si="3"/>
        <v>0.4675330712530712</v>
      </c>
    </row>
    <row r="84" spans="1:11" x14ac:dyDescent="0.2">
      <c r="A84" s="4">
        <v>0.82499999999999996</v>
      </c>
      <c r="B84" s="4">
        <v>1.098991E-5</v>
      </c>
      <c r="C84" s="5"/>
      <c r="J84">
        <f t="shared" si="2"/>
        <v>-9.0666757499999994E-6</v>
      </c>
      <c r="K84" s="5">
        <f t="shared" si="3"/>
        <v>0.54004471744471749</v>
      </c>
    </row>
    <row r="85" spans="1:11" x14ac:dyDescent="0.2">
      <c r="A85" s="4">
        <v>0.85</v>
      </c>
      <c r="B85" s="4">
        <v>1.207032E-5</v>
      </c>
      <c r="C85" s="5"/>
      <c r="J85">
        <f t="shared" si="2"/>
        <v>-1.0259772E-5</v>
      </c>
      <c r="K85" s="5">
        <f t="shared" si="3"/>
        <v>0.59313611793611798</v>
      </c>
    </row>
    <row r="86" spans="1:11" x14ac:dyDescent="0.2">
      <c r="A86" s="4">
        <v>0.875</v>
      </c>
      <c r="B86" s="4">
        <v>1.325912E-5</v>
      </c>
      <c r="C86" s="5"/>
      <c r="J86">
        <f t="shared" si="2"/>
        <v>-1.160173E-5</v>
      </c>
      <c r="K86" s="5">
        <f t="shared" si="3"/>
        <v>0.65155380835380827</v>
      </c>
    </row>
    <row r="87" spans="1:11" x14ac:dyDescent="0.2">
      <c r="A87" s="4">
        <v>0.9</v>
      </c>
      <c r="B87" s="4">
        <v>1.456115E-5</v>
      </c>
      <c r="C87" s="5"/>
      <c r="J87">
        <f t="shared" si="2"/>
        <v>-1.3105035E-5</v>
      </c>
      <c r="K87" s="5">
        <f t="shared" si="3"/>
        <v>0.71553562653562652</v>
      </c>
    </row>
    <row r="88" spans="1:11" x14ac:dyDescent="0.2">
      <c r="A88" s="4">
        <v>0.92500000000000004</v>
      </c>
      <c r="B88" s="4">
        <v>1.5964180000000001E-5</v>
      </c>
      <c r="C88" s="5"/>
      <c r="J88">
        <f t="shared" si="2"/>
        <v>-1.4766866500000001E-5</v>
      </c>
      <c r="K88" s="5">
        <f t="shared" si="3"/>
        <v>0.78448058968058976</v>
      </c>
    </row>
    <row r="89" spans="1:11" x14ac:dyDescent="0.2">
      <c r="A89" s="4">
        <v>0.95</v>
      </c>
      <c r="B89" s="4">
        <v>1.7493400000000001E-5</v>
      </c>
      <c r="C89" s="5"/>
      <c r="J89">
        <f t="shared" si="2"/>
        <v>-1.6618729999999999E-5</v>
      </c>
      <c r="K89" s="5">
        <f t="shared" si="3"/>
        <v>0.85962653562653557</v>
      </c>
    </row>
    <row r="90" spans="1:11" x14ac:dyDescent="0.2">
      <c r="A90" s="4">
        <v>0.97499999999999998</v>
      </c>
      <c r="B90" s="4">
        <v>1.9108069999999999E-5</v>
      </c>
      <c r="C90" s="5"/>
      <c r="J90">
        <f t="shared" si="2"/>
        <v>-1.8630368249999999E-5</v>
      </c>
      <c r="K90" s="5">
        <f t="shared" si="3"/>
        <v>0.93897149877149866</v>
      </c>
    </row>
    <row r="91" spans="1:11" x14ac:dyDescent="0.2">
      <c r="A91" s="4">
        <v>1</v>
      </c>
      <c r="B91" s="4">
        <v>2.085084E-5</v>
      </c>
      <c r="C91" s="5"/>
      <c r="J91">
        <f t="shared" si="2"/>
        <v>-2.085084E-5</v>
      </c>
      <c r="K91" s="5">
        <f t="shared" si="3"/>
        <v>1.0246113022113021</v>
      </c>
    </row>
    <row r="92" spans="1:11" x14ac:dyDescent="0.2">
      <c r="A92" s="4">
        <v>1</v>
      </c>
      <c r="B92" s="4">
        <v>2.1424790000000001E-5</v>
      </c>
      <c r="C92" s="5"/>
      <c r="J92">
        <f t="shared" si="2"/>
        <v>-2.1424790000000001E-5</v>
      </c>
      <c r="K92" s="5">
        <f t="shared" si="3"/>
        <v>1.0528152334152336</v>
      </c>
    </row>
    <row r="93" spans="1:11" x14ac:dyDescent="0.2">
      <c r="A93" s="4">
        <v>0.97499999999999998</v>
      </c>
      <c r="B93" s="4">
        <v>2.0634279999999999E-5</v>
      </c>
      <c r="C93" s="5"/>
      <c r="J93">
        <f t="shared" si="2"/>
        <v>-2.0118422999999997E-5</v>
      </c>
      <c r="K93" s="5">
        <f t="shared" si="3"/>
        <v>1.0139695331695331</v>
      </c>
    </row>
    <row r="94" spans="1:11" x14ac:dyDescent="0.2">
      <c r="A94" s="4">
        <v>0.95</v>
      </c>
      <c r="B94" s="4">
        <v>1.9691209999999999E-5</v>
      </c>
      <c r="C94" s="5"/>
      <c r="J94">
        <f t="shared" si="2"/>
        <v>-1.87066495E-5</v>
      </c>
      <c r="K94" s="5">
        <f t="shared" si="3"/>
        <v>0.96762702702702708</v>
      </c>
    </row>
    <row r="95" spans="1:11" x14ac:dyDescent="0.2">
      <c r="A95" s="4">
        <v>0.92500000000000004</v>
      </c>
      <c r="B95" s="4">
        <v>1.867539E-5</v>
      </c>
      <c r="C95" s="5"/>
      <c r="J95">
        <f t="shared" si="2"/>
        <v>-1.7274735750000002E-5</v>
      </c>
      <c r="K95" s="5">
        <f t="shared" si="3"/>
        <v>0.91770958230958233</v>
      </c>
    </row>
    <row r="96" spans="1:11" x14ac:dyDescent="0.2">
      <c r="A96" s="4">
        <v>0.9</v>
      </c>
      <c r="B96" s="4">
        <v>1.763171E-5</v>
      </c>
      <c r="C96" s="5"/>
      <c r="J96">
        <f t="shared" si="2"/>
        <v>-1.5868538999999999E-5</v>
      </c>
      <c r="K96" s="5">
        <f t="shared" si="3"/>
        <v>0.86642309582309573</v>
      </c>
    </row>
    <row r="97" spans="1:11" x14ac:dyDescent="0.2">
      <c r="A97" s="4">
        <v>0.875</v>
      </c>
      <c r="B97" s="4">
        <v>1.654343E-5</v>
      </c>
      <c r="C97" s="5"/>
      <c r="J97">
        <f t="shared" si="2"/>
        <v>-1.4475501250000001E-5</v>
      </c>
      <c r="K97" s="5">
        <f t="shared" si="3"/>
        <v>0.81294496314496323</v>
      </c>
    </row>
    <row r="98" spans="1:11" x14ac:dyDescent="0.2">
      <c r="A98" s="4">
        <v>0.85</v>
      </c>
      <c r="B98" s="4">
        <v>1.5457380000000001E-5</v>
      </c>
      <c r="C98" s="5"/>
      <c r="J98">
        <f t="shared" si="2"/>
        <v>-1.3138773E-5</v>
      </c>
      <c r="K98" s="5">
        <f t="shared" si="3"/>
        <v>0.75957641277641286</v>
      </c>
    </row>
    <row r="99" spans="1:11" x14ac:dyDescent="0.2">
      <c r="A99" s="4">
        <v>0.82499999999999996</v>
      </c>
      <c r="B99" s="4">
        <v>1.4359629999999999E-5</v>
      </c>
      <c r="C99" s="5"/>
      <c r="J99">
        <f t="shared" si="2"/>
        <v>-1.1846694749999999E-5</v>
      </c>
      <c r="K99" s="5">
        <f t="shared" si="3"/>
        <v>0.70563292383292386</v>
      </c>
    </row>
    <row r="100" spans="1:11" x14ac:dyDescent="0.2">
      <c r="A100" s="4">
        <v>0.8</v>
      </c>
      <c r="B100" s="4">
        <v>1.3268120000000001E-5</v>
      </c>
      <c r="C100" s="5"/>
      <c r="J100">
        <f t="shared" si="2"/>
        <v>-1.0614496E-5</v>
      </c>
      <c r="K100" s="5">
        <f t="shared" si="3"/>
        <v>0.65199606879606886</v>
      </c>
    </row>
    <row r="101" spans="1:11" x14ac:dyDescent="0.2">
      <c r="A101" s="4">
        <v>0.77500000000000002</v>
      </c>
      <c r="B101" s="4">
        <v>1.2211589999999999E-5</v>
      </c>
      <c r="C101" s="5"/>
      <c r="J101">
        <f t="shared" si="2"/>
        <v>-9.4639822499999993E-6</v>
      </c>
      <c r="K101" s="5">
        <f t="shared" si="3"/>
        <v>0.6000781326781327</v>
      </c>
    </row>
    <row r="102" spans="1:11" x14ac:dyDescent="0.2">
      <c r="A102" s="4">
        <v>0.75</v>
      </c>
      <c r="B102" s="4">
        <v>1.1178440000000001E-5</v>
      </c>
      <c r="C102" s="5"/>
      <c r="J102">
        <f t="shared" si="2"/>
        <v>-8.3838300000000013E-6</v>
      </c>
      <c r="K102" s="5">
        <f t="shared" si="3"/>
        <v>0.54930909090909097</v>
      </c>
    </row>
    <row r="103" spans="1:11" x14ac:dyDescent="0.2">
      <c r="A103" s="4">
        <v>0.72499999999999998</v>
      </c>
      <c r="B103" s="4">
        <v>1.0186519999999999E-5</v>
      </c>
      <c r="C103" s="5"/>
      <c r="J103">
        <f t="shared" si="2"/>
        <v>-7.3852269999999997E-6</v>
      </c>
      <c r="K103" s="5">
        <f t="shared" si="3"/>
        <v>0.50056609336609337</v>
      </c>
    </row>
    <row r="104" spans="1:11" x14ac:dyDescent="0.2">
      <c r="A104" s="4">
        <v>0.7</v>
      </c>
      <c r="B104" s="4">
        <v>9.188715E-6</v>
      </c>
      <c r="C104" s="5"/>
      <c r="J104">
        <f t="shared" si="2"/>
        <v>-6.4321004999999995E-6</v>
      </c>
      <c r="K104" s="5">
        <f t="shared" si="3"/>
        <v>0.45153390663390663</v>
      </c>
    </row>
    <row r="105" spans="1:11" x14ac:dyDescent="0.2">
      <c r="A105" s="4">
        <v>0.67500000000000004</v>
      </c>
      <c r="B105" s="4">
        <v>8.3133000000000005E-6</v>
      </c>
      <c r="C105" s="5"/>
      <c r="J105">
        <f t="shared" si="2"/>
        <v>-5.6114775000000005E-6</v>
      </c>
      <c r="K105" s="5">
        <f t="shared" si="3"/>
        <v>0.40851597051597055</v>
      </c>
    </row>
    <row r="106" spans="1:11" x14ac:dyDescent="0.2">
      <c r="A106" s="4">
        <v>0.65</v>
      </c>
      <c r="B106" s="4">
        <v>7.4738070000000003E-6</v>
      </c>
      <c r="C106" s="5"/>
      <c r="J106">
        <f t="shared" si="2"/>
        <v>-4.8579745500000001E-6</v>
      </c>
      <c r="K106" s="5">
        <f t="shared" si="3"/>
        <v>0.36726324324324328</v>
      </c>
    </row>
    <row r="107" spans="1:11" x14ac:dyDescent="0.2">
      <c r="A107" s="4">
        <v>0.625</v>
      </c>
      <c r="B107" s="4">
        <v>6.6848139999999999E-6</v>
      </c>
      <c r="C107" s="5"/>
      <c r="J107">
        <f t="shared" si="2"/>
        <v>-4.1780087500000003E-6</v>
      </c>
      <c r="K107" s="5">
        <f t="shared" si="3"/>
        <v>0.32849208845208844</v>
      </c>
    </row>
    <row r="108" spans="1:11" x14ac:dyDescent="0.2">
      <c r="A108" s="4">
        <v>0.6</v>
      </c>
      <c r="B108" s="4">
        <v>5.9521350000000001E-6</v>
      </c>
      <c r="C108" s="5"/>
      <c r="J108">
        <f t="shared" si="2"/>
        <v>-3.5712809999999997E-6</v>
      </c>
      <c r="K108" s="5">
        <f t="shared" si="3"/>
        <v>0.29248820638820638</v>
      </c>
    </row>
    <row r="109" spans="1:11" x14ac:dyDescent="0.2">
      <c r="A109" s="4">
        <v>0.57499999999999996</v>
      </c>
      <c r="B109" s="4">
        <v>5.2788250000000002E-6</v>
      </c>
      <c r="C109" s="5"/>
      <c r="J109">
        <f t="shared" si="2"/>
        <v>-3.035324375E-6</v>
      </c>
      <c r="K109" s="5">
        <f t="shared" si="3"/>
        <v>0.2594017199017199</v>
      </c>
    </row>
    <row r="110" spans="1:11" x14ac:dyDescent="0.2">
      <c r="A110" s="4">
        <v>0.55000000000000004</v>
      </c>
      <c r="B110" s="4">
        <v>4.6621699999999996E-6</v>
      </c>
      <c r="C110" s="5"/>
      <c r="J110">
        <f t="shared" si="2"/>
        <v>-2.5641935000000001E-6</v>
      </c>
      <c r="K110" s="5">
        <f t="shared" si="3"/>
        <v>0.22909926289926286</v>
      </c>
    </row>
    <row r="111" spans="1:11" x14ac:dyDescent="0.2">
      <c r="A111" s="4">
        <v>0.52500000000000002</v>
      </c>
      <c r="B111" s="4">
        <v>4.0911599999999996E-6</v>
      </c>
      <c r="C111" s="5"/>
      <c r="J111">
        <f t="shared" si="2"/>
        <v>-2.1478589999999997E-6</v>
      </c>
      <c r="K111" s="5">
        <f t="shared" si="3"/>
        <v>0.20103980343980343</v>
      </c>
    </row>
    <row r="112" spans="1:11" x14ac:dyDescent="0.2">
      <c r="A112" s="4">
        <v>0.5</v>
      </c>
      <c r="B112" s="4">
        <v>3.5843830000000001E-6</v>
      </c>
      <c r="C112" s="5"/>
      <c r="J112">
        <f t="shared" si="2"/>
        <v>-1.7921915000000001E-6</v>
      </c>
      <c r="K112" s="5">
        <f t="shared" si="3"/>
        <v>0.17613675675675675</v>
      </c>
    </row>
    <row r="113" spans="1:11" x14ac:dyDescent="0.2">
      <c r="A113" s="4">
        <v>0.47499999999999998</v>
      </c>
      <c r="B113" s="4">
        <v>3.1326010000000001E-6</v>
      </c>
      <c r="C113" s="5"/>
      <c r="J113">
        <f t="shared" si="2"/>
        <v>-1.4879854749999999E-6</v>
      </c>
      <c r="K113" s="5">
        <f t="shared" si="3"/>
        <v>0.15393616707616709</v>
      </c>
    </row>
    <row r="114" spans="1:11" x14ac:dyDescent="0.2">
      <c r="A114" s="4">
        <v>0.45</v>
      </c>
      <c r="B114" s="4">
        <v>2.7313879999999999E-6</v>
      </c>
      <c r="C114" s="5"/>
      <c r="J114">
        <f t="shared" si="2"/>
        <v>-1.2291245999999999E-6</v>
      </c>
      <c r="K114" s="5">
        <f t="shared" si="3"/>
        <v>0.13422054054054053</v>
      </c>
    </row>
    <row r="115" spans="1:11" x14ac:dyDescent="0.2">
      <c r="A115" s="4">
        <v>0.42499999999999999</v>
      </c>
      <c r="B115" s="4">
        <v>2.369525E-6</v>
      </c>
      <c r="C115" s="5"/>
      <c r="J115">
        <f t="shared" si="2"/>
        <v>-1.007048125E-6</v>
      </c>
      <c r="K115" s="5">
        <f t="shared" si="3"/>
        <v>0.11643857493857493</v>
      </c>
    </row>
    <row r="116" spans="1:11" x14ac:dyDescent="0.2">
      <c r="A116" s="4">
        <v>0.4</v>
      </c>
      <c r="B116" s="4">
        <v>2.0501129999999998E-6</v>
      </c>
      <c r="C116" s="5"/>
      <c r="J116">
        <f t="shared" si="2"/>
        <v>-8.2004519999999994E-7</v>
      </c>
      <c r="K116" s="5">
        <f t="shared" si="3"/>
        <v>0.10074265356265355</v>
      </c>
    </row>
    <row r="117" spans="1:11" x14ac:dyDescent="0.2">
      <c r="A117" s="4">
        <v>0.375</v>
      </c>
      <c r="B117" s="4">
        <v>1.7685000000000001E-6</v>
      </c>
      <c r="C117" s="5"/>
      <c r="J117">
        <f t="shared" si="2"/>
        <v>-6.6318750000000003E-7</v>
      </c>
      <c r="K117" s="5">
        <f t="shared" si="3"/>
        <v>8.6904176904176914E-2</v>
      </c>
    </row>
    <row r="118" spans="1:11" x14ac:dyDescent="0.2">
      <c r="A118" s="4">
        <v>0.35</v>
      </c>
      <c r="B118" s="4">
        <v>1.518956E-6</v>
      </c>
      <c r="C118" s="5"/>
      <c r="J118">
        <f t="shared" si="2"/>
        <v>-5.3163459999999996E-7</v>
      </c>
      <c r="K118" s="5">
        <f t="shared" si="3"/>
        <v>7.4641572481572493E-2</v>
      </c>
    </row>
    <row r="119" spans="1:11" x14ac:dyDescent="0.2">
      <c r="A119" s="4">
        <v>0.32500000000000001</v>
      </c>
      <c r="B119" s="4">
        <v>1.298234E-6</v>
      </c>
      <c r="C119" s="5"/>
      <c r="J119">
        <f t="shared" si="2"/>
        <v>-4.2192605000000004E-7</v>
      </c>
      <c r="K119" s="5">
        <f t="shared" si="3"/>
        <v>6.3795282555282565E-2</v>
      </c>
    </row>
    <row r="120" spans="1:11" x14ac:dyDescent="0.2">
      <c r="A120" s="4">
        <v>0.3</v>
      </c>
      <c r="B120" s="4">
        <v>1.1038469999999999E-6</v>
      </c>
      <c r="C120" s="5"/>
      <c r="J120">
        <f t="shared" si="2"/>
        <v>-3.3115409999999999E-7</v>
      </c>
      <c r="K120" s="5">
        <f t="shared" si="3"/>
        <v>5.4243095823095826E-2</v>
      </c>
    </row>
    <row r="121" spans="1:11" x14ac:dyDescent="0.2">
      <c r="A121" s="4">
        <v>0.27500000000000002</v>
      </c>
      <c r="B121" s="4">
        <v>9.2433099999999999E-7</v>
      </c>
      <c r="C121" s="5"/>
      <c r="J121">
        <f t="shared" si="2"/>
        <v>-2.5419102500000004E-7</v>
      </c>
      <c r="K121" s="5">
        <f t="shared" si="3"/>
        <v>4.5421670761670765E-2</v>
      </c>
    </row>
    <row r="122" spans="1:11" x14ac:dyDescent="0.2">
      <c r="A122" s="4">
        <v>0.25</v>
      </c>
      <c r="B122" s="4">
        <v>7.7710499999999997E-7</v>
      </c>
      <c r="C122" s="5"/>
      <c r="J122">
        <f t="shared" si="2"/>
        <v>-1.9427624999999999E-7</v>
      </c>
      <c r="K122" s="5">
        <f t="shared" si="3"/>
        <v>3.8186977886977884E-2</v>
      </c>
    </row>
    <row r="123" spans="1:11" x14ac:dyDescent="0.2">
      <c r="A123" s="4">
        <v>0.22500000000000001</v>
      </c>
      <c r="B123" s="4">
        <v>6.4486199999999997E-7</v>
      </c>
      <c r="C123" s="5"/>
      <c r="J123">
        <f t="shared" si="2"/>
        <v>-1.4509394999999999E-7</v>
      </c>
      <c r="K123" s="5">
        <f t="shared" si="3"/>
        <v>3.1688550368550367E-2</v>
      </c>
    </row>
    <row r="124" spans="1:11" x14ac:dyDescent="0.2">
      <c r="A124" s="4">
        <v>0.2</v>
      </c>
      <c r="B124" s="4">
        <v>5.3102999999999996E-7</v>
      </c>
      <c r="C124" s="5"/>
      <c r="J124">
        <f t="shared" si="2"/>
        <v>-1.0620599999999999E-7</v>
      </c>
      <c r="K124" s="5">
        <f t="shared" si="3"/>
        <v>2.6094840294840292E-2</v>
      </c>
    </row>
    <row r="125" spans="1:11" x14ac:dyDescent="0.2">
      <c r="A125" s="4">
        <v>0.17499999999999999</v>
      </c>
      <c r="B125" s="4">
        <v>4.2926999999999998E-7</v>
      </c>
      <c r="C125" s="5"/>
      <c r="J125">
        <f t="shared" si="2"/>
        <v>-7.5122249999999996E-8</v>
      </c>
      <c r="K125" s="5">
        <f t="shared" si="3"/>
        <v>2.1094348894348892E-2</v>
      </c>
    </row>
    <row r="126" spans="1:11" x14ac:dyDescent="0.2">
      <c r="A126" s="4">
        <v>0.15</v>
      </c>
      <c r="B126" s="4">
        <v>3.4228400000000002E-7</v>
      </c>
      <c r="C126" s="5"/>
      <c r="J126">
        <f t="shared" si="2"/>
        <v>-5.1342600000000003E-8</v>
      </c>
      <c r="K126" s="5">
        <f t="shared" si="3"/>
        <v>1.6819852579852582E-2</v>
      </c>
    </row>
    <row r="127" spans="1:11" x14ac:dyDescent="0.2">
      <c r="A127" s="4">
        <v>0.125</v>
      </c>
      <c r="B127" s="4">
        <v>2.6435200000000001E-7</v>
      </c>
      <c r="C127" s="5"/>
      <c r="J127">
        <f t="shared" si="2"/>
        <v>-3.3044000000000001E-8</v>
      </c>
      <c r="K127" s="5">
        <f t="shared" si="3"/>
        <v>1.2990270270270271E-2</v>
      </c>
    </row>
    <row r="128" spans="1:11" x14ac:dyDescent="0.2">
      <c r="A128" s="4">
        <v>0.1</v>
      </c>
      <c r="B128" s="4">
        <v>1.96229E-7</v>
      </c>
      <c r="C128" s="5"/>
      <c r="J128">
        <f t="shared" si="2"/>
        <v>-1.9622900000000001E-8</v>
      </c>
      <c r="K128" s="5">
        <f t="shared" si="3"/>
        <v>9.6427027027027028E-3</v>
      </c>
    </row>
    <row r="129" spans="1:11" x14ac:dyDescent="0.2">
      <c r="A129" s="4">
        <v>7.4999999999999997E-2</v>
      </c>
      <c r="B129" s="4">
        <v>1.3729699999999999E-7</v>
      </c>
      <c r="C129" s="5"/>
      <c r="J129">
        <f t="shared" si="2"/>
        <v>-1.0297274999999999E-8</v>
      </c>
      <c r="K129" s="5">
        <f t="shared" si="3"/>
        <v>6.7467813267813263E-3</v>
      </c>
    </row>
    <row r="130" spans="1:11" x14ac:dyDescent="0.2">
      <c r="A130" s="4">
        <v>0.05</v>
      </c>
      <c r="B130" s="4">
        <v>8.4960000000000001E-8</v>
      </c>
      <c r="C130" s="5"/>
      <c r="J130">
        <f t="shared" si="2"/>
        <v>-4.2480000000000002E-9</v>
      </c>
      <c r="K130" s="5">
        <f t="shared" si="3"/>
        <v>4.1749385749385746E-3</v>
      </c>
    </row>
    <row r="131" spans="1:11" x14ac:dyDescent="0.2">
      <c r="A131" s="4">
        <v>2.5000000000000001E-2</v>
      </c>
      <c r="B131" s="4">
        <v>3.7677E-8</v>
      </c>
      <c r="C131" s="5"/>
      <c r="J131">
        <f t="shared" si="2"/>
        <v>-9.4192500000000014E-10</v>
      </c>
      <c r="K131" s="5">
        <f t="shared" si="3"/>
        <v>1.8514496314496313E-3</v>
      </c>
    </row>
    <row r="132" spans="1:11" x14ac:dyDescent="0.2">
      <c r="A132" s="4">
        <v>0</v>
      </c>
      <c r="B132" s="4">
        <v>-6.2529999999999998E-9</v>
      </c>
      <c r="C132" s="5"/>
      <c r="J132">
        <f t="shared" si="2"/>
        <v>0</v>
      </c>
      <c r="K132" s="5">
        <f t="shared" si="3"/>
        <v>-3.0727272727272727E-4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7" priority="1" stopIfTrue="1" operator="equal">
      <formula>0</formula>
    </cfRule>
  </conditionalFormatting>
  <conditionalFormatting sqref="E23:E24">
    <cfRule type="cellIs" dxfId="1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83</v>
      </c>
    </row>
    <row r="3" spans="1:16" x14ac:dyDescent="0.2">
      <c r="C3" s="1" t="s">
        <v>29</v>
      </c>
      <c r="D3" t="s">
        <v>83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-6.0014130000000001E-5</v>
      </c>
      <c r="C10" s="5"/>
      <c r="D10" s="1" t="s">
        <v>9</v>
      </c>
      <c r="E10" s="7">
        <f>-F10*1000/$D$7</f>
        <v>2.9490972972972975</v>
      </c>
      <c r="F10" s="3">
        <f>((INDEX(A10:B11,1,2)+INDEX(A10:B11,2,2))-((INDEX(A10:B11,1,2)-INDEX(A10:B11,2,2))/(INDEX(A10:B11,1,1)-INDEX(A10:B11,2,1))*(INDEX(A10:B11,1,1)+INDEX(A10:B11,2,1))))/2</f>
        <v>-6.0014130000000007E-5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-2.9490972972972971</v>
      </c>
      <c r="L10" s="1" t="s">
        <v>23</v>
      </c>
      <c r="M10" s="4">
        <f>MAX(E14:E15)/20</f>
        <v>3.5473362051356441E-2</v>
      </c>
      <c r="N10" s="6">
        <f>-E10</f>
        <v>-2.9490972972972975</v>
      </c>
      <c r="O10" s="6">
        <f>-E11</f>
        <v>-2.9021454545454546</v>
      </c>
      <c r="P10" s="6">
        <f>-E12</f>
        <v>-3.3036280098280102</v>
      </c>
    </row>
    <row r="11" spans="1:16" x14ac:dyDescent="0.2">
      <c r="A11" s="4">
        <v>-2.5000000000000001E-2</v>
      </c>
      <c r="B11" s="4">
        <v>-6.1853289999999999E-5</v>
      </c>
      <c r="C11" s="5"/>
      <c r="D11" s="1" t="s">
        <v>10</v>
      </c>
      <c r="E11" s="7">
        <f>-F11*1000/$D$7</f>
        <v>2.9021454545454546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-5.9058660000000001E-5</v>
      </c>
      <c r="G11" s="5" t="s">
        <v>101</v>
      </c>
      <c r="H11" t="s">
        <v>102</v>
      </c>
      <c r="J11">
        <f t="shared" si="0"/>
        <v>-1.54633225E-6</v>
      </c>
      <c r="K11" s="5">
        <f t="shared" si="1"/>
        <v>-3.0394737100737101</v>
      </c>
      <c r="L11" s="1"/>
      <c r="M11" s="4">
        <f>-MAX(E15:E16)/20</f>
        <v>-3.5473362051356441E-2</v>
      </c>
      <c r="N11" s="6">
        <f>-E10</f>
        <v>-2.9490972972972975</v>
      </c>
      <c r="O11" s="6">
        <f>-E11</f>
        <v>-2.9021454545454546</v>
      </c>
      <c r="P11" s="6">
        <f>-E12</f>
        <v>-3.3036280098280102</v>
      </c>
    </row>
    <row r="12" spans="1:16" x14ac:dyDescent="0.2">
      <c r="A12" s="4">
        <v>-0.05</v>
      </c>
      <c r="B12" s="4">
        <v>-6.3483180000000001E-5</v>
      </c>
      <c r="C12" s="5"/>
      <c r="D12" s="1" t="s">
        <v>11</v>
      </c>
      <c r="E12" s="7">
        <f>-F12*1000/$D$7</f>
        <v>3.3036280098280102</v>
      </c>
      <c r="F12" s="3">
        <f>((INDEX(A131:B132,1,2)+INDEX(A131:B132,2,2))-((INDEX(A131:B132,1,2)-INDEX(A131:B132,2,2))/(INDEX(A131:B132,1,1)-INDEX(A131:B132,2,1))*(INDEX(A131:B132,1,1)+INDEX(A131:B132,2,1))))/2</f>
        <v>-6.7228830000000005E-5</v>
      </c>
      <c r="G12" t="s">
        <v>103</v>
      </c>
      <c r="H12" t="s">
        <v>104</v>
      </c>
      <c r="J12">
        <f t="shared" si="0"/>
        <v>-3.1741590000000004E-6</v>
      </c>
      <c r="K12" s="5">
        <f t="shared" si="1"/>
        <v>-3.1195665847665848</v>
      </c>
      <c r="L12" s="1"/>
    </row>
    <row r="13" spans="1:16" x14ac:dyDescent="0.2">
      <c r="A13" s="4">
        <v>-7.4999999999999997E-2</v>
      </c>
      <c r="B13" s="4">
        <v>-6.4807150000000002E-5</v>
      </c>
      <c r="C13" s="5"/>
      <c r="E13" s="3" t="s">
        <v>53</v>
      </c>
      <c r="F13" s="5"/>
      <c r="J13">
        <f t="shared" si="0"/>
        <v>-4.8605362500000003E-6</v>
      </c>
      <c r="K13" s="5">
        <f t="shared" si="1"/>
        <v>-3.1846265356265362</v>
      </c>
      <c r="L13" s="1" t="s">
        <v>24</v>
      </c>
      <c r="M13" s="6">
        <f>E14</f>
        <v>0.69692973689188153</v>
      </c>
      <c r="N13" s="6">
        <f>-MAX(E10:E12)/15</f>
        <v>-0.22024186732186735</v>
      </c>
    </row>
    <row r="14" spans="1:16" x14ac:dyDescent="0.2">
      <c r="A14" s="4">
        <v>-0.1</v>
      </c>
      <c r="B14" s="4">
        <v>-6.6384269999999999E-5</v>
      </c>
      <c r="C14" s="5"/>
      <c r="D14" s="1" t="s">
        <v>12</v>
      </c>
      <c r="E14" s="7">
        <f>F14</f>
        <v>0.69692973689188153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0.69692973689188153</v>
      </c>
      <c r="G14" s="5" t="s">
        <v>113</v>
      </c>
      <c r="H14" t="s">
        <v>114</v>
      </c>
      <c r="J14">
        <f t="shared" si="0"/>
        <v>-6.6384270000000004E-6</v>
      </c>
      <c r="K14" s="5">
        <f t="shared" si="1"/>
        <v>-3.2621262899262895</v>
      </c>
      <c r="L14" s="1"/>
      <c r="M14">
        <f>E14</f>
        <v>0.69692973689188153</v>
      </c>
      <c r="N14" s="6">
        <f>MAX(E10:E12)/15</f>
        <v>0.22024186732186735</v>
      </c>
    </row>
    <row r="15" spans="1:16" x14ac:dyDescent="0.2">
      <c r="A15" s="4">
        <v>-0.125</v>
      </c>
      <c r="B15" s="4">
        <v>-6.8223630000000004E-5</v>
      </c>
      <c r="C15" s="5"/>
      <c r="D15" s="1" t="s">
        <v>13</v>
      </c>
      <c r="E15" s="3">
        <f>F15</f>
        <v>0.70946724102712877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0.70946724102712877</v>
      </c>
      <c r="G15" s="5" t="s">
        <v>109</v>
      </c>
      <c r="H15" t="s">
        <v>110</v>
      </c>
      <c r="J15">
        <f t="shared" si="0"/>
        <v>-8.5279537500000005E-6</v>
      </c>
      <c r="K15" s="5">
        <f t="shared" si="1"/>
        <v>-3.3525125307125312</v>
      </c>
      <c r="L15" s="1"/>
      <c r="M15" s="6">
        <f>E15</f>
        <v>0.70946724102712877</v>
      </c>
      <c r="N15" s="6">
        <f>-MAX(E10:E12)/15</f>
        <v>-0.22024186732186735</v>
      </c>
    </row>
    <row r="16" spans="1:16" x14ac:dyDescent="0.2">
      <c r="A16" s="4">
        <v>-0.15</v>
      </c>
      <c r="B16" s="4">
        <v>-7.018472E-5</v>
      </c>
      <c r="C16" s="5"/>
      <c r="E16" s="3"/>
      <c r="J16">
        <f t="shared" si="0"/>
        <v>-1.0527707999999999E-5</v>
      </c>
      <c r="K16" s="5">
        <f t="shared" si="1"/>
        <v>-3.4488805896805901</v>
      </c>
      <c r="L16" s="1"/>
      <c r="M16">
        <f>E15</f>
        <v>0.70946724102712877</v>
      </c>
      <c r="N16" s="6">
        <f>MAX(E10:E12)/15</f>
        <v>0.22024186732186735</v>
      </c>
    </row>
    <row r="17" spans="1:19" x14ac:dyDescent="0.2">
      <c r="A17" s="4">
        <v>-0.17499999999999999</v>
      </c>
      <c r="B17" s="4">
        <v>-7.1628969999999999E-5</v>
      </c>
      <c r="C17" s="25"/>
      <c r="D17" s="1" t="s">
        <v>14</v>
      </c>
      <c r="E17" s="9">
        <f>F17</f>
        <v>0.29154589064113667</v>
      </c>
      <c r="F17">
        <f>(-1)*MAX(J30:J91)/F11/E14</f>
        <v>0.29154589064113667</v>
      </c>
      <c r="G17" t="s">
        <v>111</v>
      </c>
      <c r="J17">
        <f t="shared" si="0"/>
        <v>-1.2535069749999999E-5</v>
      </c>
      <c r="K17" s="5">
        <f t="shared" si="1"/>
        <v>-3.5198511056511057</v>
      </c>
      <c r="L17" s="1"/>
      <c r="N17" s="6"/>
    </row>
    <row r="18" spans="1:19" x14ac:dyDescent="0.2">
      <c r="A18" s="4">
        <v>-0.2</v>
      </c>
      <c r="B18" s="4">
        <v>-7.2635769999999998E-5</v>
      </c>
      <c r="C18" s="25"/>
      <c r="D18" s="1" t="s">
        <v>15</v>
      </c>
      <c r="E18" s="9">
        <f>F18</f>
        <v>0.30377569974294405</v>
      </c>
      <c r="F18">
        <f>(-1)*MAX(J91:J130)/F12/E15</f>
        <v>0.30377569974294405</v>
      </c>
      <c r="G18" t="s">
        <v>107</v>
      </c>
      <c r="J18">
        <f t="shared" si="0"/>
        <v>-1.4527154E-5</v>
      </c>
      <c r="K18" s="5">
        <f t="shared" si="1"/>
        <v>-3.569325307125307</v>
      </c>
      <c r="L18" s="1" t="s">
        <v>25</v>
      </c>
      <c r="M18" s="5">
        <v>0</v>
      </c>
      <c r="N18" s="5">
        <f>INDEX(K30:K91,MATCH(MAX(J30:J91),J30:J91,0),1)</f>
        <v>-1.4741955773955773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-7.4944780000000007E-5</v>
      </c>
      <c r="C19" s="25"/>
      <c r="D19" s="1"/>
      <c r="J19">
        <f t="shared" si="0"/>
        <v>-1.6862575500000003E-5</v>
      </c>
      <c r="K19" s="5">
        <f t="shared" si="1"/>
        <v>-3.6827901719901721</v>
      </c>
      <c r="L19" s="1"/>
      <c r="M19" s="5">
        <f>INDEX(A30:A91,MATCH(MAX(J30:J91),J30:J91,0),1)</f>
        <v>0.4</v>
      </c>
      <c r="N19" s="5">
        <f>INDEX(K30:K91,MATCH(MAX(J30:J91),J30:J91,0),1)</f>
        <v>-1.4741955773955773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-7.6317019999999996E-5</v>
      </c>
      <c r="C20" s="25"/>
      <c r="D20" s="1" t="s">
        <v>16</v>
      </c>
      <c r="E20" s="8">
        <f>F20</f>
        <v>5.8967823095823092E-3</v>
      </c>
      <c r="F20">
        <f>MAX(J30:J91)/D5/D7*1000</f>
        <v>5.8967823095823092E-3</v>
      </c>
      <c r="G20" t="s">
        <v>112</v>
      </c>
      <c r="J20">
        <f t="shared" si="0"/>
        <v>-1.9079254999999999E-5</v>
      </c>
      <c r="K20" s="5">
        <f t="shared" si="1"/>
        <v>-3.7502221130221129</v>
      </c>
      <c r="M20" s="5">
        <f>INDEX(A30:A91,MATCH(MAX(J30:J91),J30:J91,0),1)</f>
        <v>0.4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-7.8005280000000002E-5</v>
      </c>
      <c r="C21" s="25"/>
      <c r="D21" s="1" t="s">
        <v>17</v>
      </c>
      <c r="E21" s="8">
        <f>F21</f>
        <v>7.1199429975429976E-3</v>
      </c>
      <c r="F21">
        <f>MAX(J91:J130)/D5/D7*1000</f>
        <v>7.1199429975429976E-3</v>
      </c>
      <c r="G21" t="s">
        <v>108</v>
      </c>
      <c r="J21">
        <f t="shared" si="0"/>
        <v>-2.1451452000000002E-5</v>
      </c>
      <c r="K21" s="5">
        <f t="shared" si="1"/>
        <v>-3.8331832923832923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-7.9425590000000007E-5</v>
      </c>
      <c r="C22" s="5"/>
      <c r="J22">
        <f t="shared" si="0"/>
        <v>-2.3827677000000003E-5</v>
      </c>
      <c r="K22" s="5">
        <f t="shared" si="1"/>
        <v>-3.9029773955773956</v>
      </c>
      <c r="M22" s="5">
        <v>0</v>
      </c>
      <c r="N22" s="5">
        <f>INDEX(K91:K130,MATCH(MAX(J91:J130),J91:J130,0),1)</f>
        <v>-1.7799857493857496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-8.0977290000000001E-5</v>
      </c>
      <c r="C23" s="5"/>
      <c r="D23" s="1" t="s">
        <v>43</v>
      </c>
      <c r="E23" s="24">
        <f>E11*E14*E17/D5-E20</f>
        <v>0</v>
      </c>
      <c r="J23">
        <f t="shared" si="0"/>
        <v>-2.6317619250000001E-5</v>
      </c>
      <c r="K23" s="5">
        <f t="shared" si="1"/>
        <v>-3.9792280098280104</v>
      </c>
      <c r="M23" s="5">
        <f>INDEX(A91:A130,MATCH(MAX(J91:J130),J91:J130,0),1)</f>
        <v>0.4</v>
      </c>
      <c r="N23" s="5">
        <f>INDEX(K91:K130,MATCH(MAX(J91:J130),J91:J130,0),1)</f>
        <v>-1.7799857493857496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-8.2391360000000003E-5</v>
      </c>
      <c r="C24" s="5"/>
      <c r="E24" s="24">
        <f>E12*E15*E18/D5-E21</f>
        <v>0</v>
      </c>
      <c r="J24">
        <f t="shared" si="0"/>
        <v>-2.8836976E-5</v>
      </c>
      <c r="K24" s="5">
        <f t="shared" si="1"/>
        <v>-4.0487154791154794</v>
      </c>
      <c r="M24" s="5">
        <f>INDEX(A91:A130,MATCH(MAX(J91:J130),J91:J130,0),1)</f>
        <v>0.4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-8.3855020000000004E-5</v>
      </c>
      <c r="C25" s="26"/>
      <c r="J25">
        <f t="shared" si="0"/>
        <v>-3.1445632500000002E-5</v>
      </c>
      <c r="K25" s="5">
        <f t="shared" si="1"/>
        <v>-4.1206398034398033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-8.4875079999999995E-5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-3.3950031999999999E-5</v>
      </c>
      <c r="K26" s="5">
        <f t="shared" si="1"/>
        <v>-4.1707656019656012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-8.6784270000000007E-5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-3.6883314750000002E-5</v>
      </c>
      <c r="K27" s="5">
        <f t="shared" si="1"/>
        <v>-4.2645832923832927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-8.8162040000000003E-5</v>
      </c>
      <c r="C28" s="5"/>
      <c r="J28">
        <f t="shared" si="0"/>
        <v>-3.9672918E-5</v>
      </c>
      <c r="K28" s="5">
        <f t="shared" si="1"/>
        <v>-4.3322869778869775</v>
      </c>
    </row>
    <row r="29" spans="1:19" x14ac:dyDescent="0.2">
      <c r="A29" s="4">
        <v>-0.47499999999999998</v>
      </c>
      <c r="B29" s="4">
        <v>-8.9728039999999995E-5</v>
      </c>
      <c r="C29" s="5"/>
      <c r="J29">
        <f t="shared" si="0"/>
        <v>-4.2620818999999996E-5</v>
      </c>
      <c r="K29" s="5">
        <f t="shared" si="1"/>
        <v>-4.4092402948402949</v>
      </c>
    </row>
    <row r="30" spans="1:19" x14ac:dyDescent="0.2">
      <c r="A30" s="4">
        <v>-0.5</v>
      </c>
      <c r="B30" s="4">
        <v>-9.1265139999999997E-5</v>
      </c>
      <c r="C30" s="5"/>
      <c r="J30">
        <f t="shared" si="0"/>
        <v>-4.5632569999999999E-5</v>
      </c>
      <c r="K30" s="5">
        <f t="shared" si="1"/>
        <v>-4.4847734643734638</v>
      </c>
    </row>
    <row r="31" spans="1:19" x14ac:dyDescent="0.2">
      <c r="A31" s="4">
        <v>-0.5</v>
      </c>
      <c r="B31" s="4">
        <v>-9.1518489999999994E-5</v>
      </c>
      <c r="C31" s="5"/>
      <c r="J31">
        <f t="shared" si="0"/>
        <v>-4.5759244999999997E-5</v>
      </c>
      <c r="K31" s="5">
        <f t="shared" si="1"/>
        <v>-4.4972230958230952</v>
      </c>
    </row>
    <row r="32" spans="1:19" x14ac:dyDescent="0.2">
      <c r="A32" s="4">
        <v>-0.47499999999999998</v>
      </c>
      <c r="B32" s="4">
        <v>-8.9979289999999993E-5</v>
      </c>
      <c r="C32" s="5"/>
      <c r="J32">
        <f t="shared" si="0"/>
        <v>-4.2740162749999994E-5</v>
      </c>
      <c r="K32" s="5">
        <f t="shared" si="1"/>
        <v>-4.4215867321867313</v>
      </c>
    </row>
    <row r="33" spans="1:11" x14ac:dyDescent="0.2">
      <c r="A33" s="4">
        <v>-0.45</v>
      </c>
      <c r="B33" s="4">
        <v>-8.8221120000000003E-5</v>
      </c>
      <c r="C33" s="5"/>
      <c r="J33">
        <f t="shared" si="0"/>
        <v>-3.9699503999999999E-5</v>
      </c>
      <c r="K33" s="5">
        <f t="shared" si="1"/>
        <v>-4.3351901719901722</v>
      </c>
    </row>
    <row r="34" spans="1:11" x14ac:dyDescent="0.2">
      <c r="A34" s="4">
        <v>-0.42499999999999999</v>
      </c>
      <c r="B34" s="4">
        <v>-8.683455E-5</v>
      </c>
      <c r="C34" s="5"/>
      <c r="J34">
        <f t="shared" si="0"/>
        <v>-3.6904683749999996E-5</v>
      </c>
      <c r="K34" s="5">
        <f t="shared" si="1"/>
        <v>-4.2670540540540536</v>
      </c>
    </row>
    <row r="35" spans="1:11" x14ac:dyDescent="0.2">
      <c r="A35" s="4">
        <v>-0.4</v>
      </c>
      <c r="B35" s="4">
        <v>-8.552415E-5</v>
      </c>
      <c r="C35" s="5"/>
      <c r="J35">
        <f t="shared" si="0"/>
        <v>-3.4209660000000003E-5</v>
      </c>
      <c r="K35" s="5">
        <f t="shared" si="1"/>
        <v>-4.2026609336609333</v>
      </c>
    </row>
    <row r="36" spans="1:11" x14ac:dyDescent="0.2">
      <c r="A36" s="4">
        <v>-0.375</v>
      </c>
      <c r="B36" s="4">
        <v>-8.4059960000000002E-5</v>
      </c>
      <c r="C36" s="5"/>
      <c r="J36">
        <f t="shared" si="0"/>
        <v>-3.1522485000000001E-5</v>
      </c>
      <c r="K36" s="5">
        <f t="shared" si="1"/>
        <v>-4.1307105651105651</v>
      </c>
    </row>
    <row r="37" spans="1:11" x14ac:dyDescent="0.2">
      <c r="A37" s="4">
        <v>-0.35</v>
      </c>
      <c r="B37" s="4">
        <v>-8.2227510000000006E-5</v>
      </c>
      <c r="C37" s="5"/>
      <c r="J37">
        <f t="shared" si="0"/>
        <v>-2.8779628499999999E-5</v>
      </c>
      <c r="K37" s="5">
        <f t="shared" si="1"/>
        <v>-4.0406638820638818</v>
      </c>
    </row>
    <row r="38" spans="1:11" x14ac:dyDescent="0.2">
      <c r="A38" s="4">
        <v>-0.32500000000000001</v>
      </c>
      <c r="B38" s="4">
        <v>-8.0742110000000001E-5</v>
      </c>
      <c r="C38" s="5"/>
      <c r="J38">
        <f t="shared" si="0"/>
        <v>-2.6241185750000001E-5</v>
      </c>
      <c r="K38" s="5">
        <f t="shared" si="1"/>
        <v>-3.9676712530712535</v>
      </c>
    </row>
    <row r="39" spans="1:11" x14ac:dyDescent="0.2">
      <c r="A39" s="4">
        <v>-0.3</v>
      </c>
      <c r="B39" s="4">
        <v>-7.8704539999999994E-5</v>
      </c>
      <c r="C39" s="5"/>
      <c r="J39">
        <f t="shared" si="0"/>
        <v>-2.3611361999999998E-5</v>
      </c>
      <c r="K39" s="5">
        <f t="shared" si="1"/>
        <v>-3.8675449631449625</v>
      </c>
    </row>
    <row r="40" spans="1:11" x14ac:dyDescent="0.2">
      <c r="A40" s="4">
        <v>-0.27500000000000002</v>
      </c>
      <c r="B40" s="4">
        <v>-7.7074440000000005E-5</v>
      </c>
      <c r="C40" s="5"/>
      <c r="J40">
        <f t="shared" si="0"/>
        <v>-2.1195471000000005E-5</v>
      </c>
      <c r="K40" s="5">
        <f t="shared" si="1"/>
        <v>-3.7874417690417692</v>
      </c>
    </row>
    <row r="41" spans="1:11" x14ac:dyDescent="0.2">
      <c r="A41" s="4">
        <v>-0.25</v>
      </c>
      <c r="B41" s="4">
        <v>-7.5664739999999997E-5</v>
      </c>
      <c r="C41" s="5"/>
      <c r="J41">
        <f t="shared" si="0"/>
        <v>-1.8916184999999999E-5</v>
      </c>
      <c r="K41" s="5">
        <f t="shared" si="1"/>
        <v>-3.7181690417690416</v>
      </c>
    </row>
    <row r="42" spans="1:11" x14ac:dyDescent="0.2">
      <c r="A42" s="4">
        <v>-0.22500000000000001</v>
      </c>
      <c r="B42" s="4">
        <v>-7.4136700000000005E-5</v>
      </c>
      <c r="C42" s="5"/>
      <c r="J42">
        <f t="shared" si="0"/>
        <v>-1.6680757500000002E-5</v>
      </c>
      <c r="K42" s="5">
        <f t="shared" si="1"/>
        <v>-3.643081081081081</v>
      </c>
    </row>
    <row r="43" spans="1:11" x14ac:dyDescent="0.2">
      <c r="A43" s="4">
        <v>-0.2</v>
      </c>
      <c r="B43" s="4">
        <v>-7.2484960000000005E-5</v>
      </c>
      <c r="C43" s="5"/>
      <c r="J43">
        <f t="shared" si="0"/>
        <v>-1.4496992000000002E-5</v>
      </c>
      <c r="K43" s="5">
        <f t="shared" si="1"/>
        <v>-3.5619144963144964</v>
      </c>
    </row>
    <row r="44" spans="1:11" x14ac:dyDescent="0.2">
      <c r="A44" s="4">
        <v>-0.17499999999999999</v>
      </c>
      <c r="B44" s="4">
        <v>-7.0897809999999998E-5</v>
      </c>
      <c r="C44" s="5"/>
      <c r="J44">
        <f t="shared" si="0"/>
        <v>-1.2407116749999999E-5</v>
      </c>
      <c r="K44" s="5">
        <f t="shared" si="1"/>
        <v>-3.4839218673218668</v>
      </c>
    </row>
    <row r="45" spans="1:11" x14ac:dyDescent="0.2">
      <c r="A45" s="4">
        <v>-0.15</v>
      </c>
      <c r="B45" s="4">
        <v>-6.8842590000000003E-5</v>
      </c>
      <c r="C45" s="5"/>
      <c r="J45">
        <f t="shared" si="0"/>
        <v>-1.03263885E-5</v>
      </c>
      <c r="K45" s="5">
        <f t="shared" si="1"/>
        <v>-3.382928255528256</v>
      </c>
    </row>
    <row r="46" spans="1:11" x14ac:dyDescent="0.2">
      <c r="A46" s="4">
        <v>-0.125</v>
      </c>
      <c r="B46" s="4">
        <v>-6.759685E-5</v>
      </c>
      <c r="C46" s="5"/>
      <c r="J46">
        <f t="shared" si="0"/>
        <v>-8.44960625E-6</v>
      </c>
      <c r="K46" s="5">
        <f t="shared" si="1"/>
        <v>-3.3217125307125306</v>
      </c>
    </row>
    <row r="47" spans="1:11" x14ac:dyDescent="0.2">
      <c r="A47" s="4">
        <v>-0.1</v>
      </c>
      <c r="B47" s="4">
        <v>-6.5521850000000004E-5</v>
      </c>
      <c r="C47" s="5"/>
      <c r="J47">
        <f t="shared" si="0"/>
        <v>-6.5521850000000004E-6</v>
      </c>
      <c r="K47" s="5">
        <f t="shared" si="1"/>
        <v>-3.2197469287469289</v>
      </c>
    </row>
    <row r="48" spans="1:11" x14ac:dyDescent="0.2">
      <c r="A48" s="4">
        <v>-7.4999999999999997E-2</v>
      </c>
      <c r="B48" s="4">
        <v>-6.3790050000000001E-5</v>
      </c>
      <c r="C48" s="5"/>
      <c r="J48">
        <f t="shared" si="0"/>
        <v>-4.7842537500000002E-6</v>
      </c>
      <c r="K48" s="5">
        <f t="shared" si="1"/>
        <v>-3.1346461916461918</v>
      </c>
    </row>
    <row r="49" spans="1:11" x14ac:dyDescent="0.2">
      <c r="A49" s="4">
        <v>-0.05</v>
      </c>
      <c r="B49" s="4">
        <v>-6.2097369999999997E-5</v>
      </c>
      <c r="C49" s="5"/>
      <c r="J49">
        <f t="shared" si="0"/>
        <v>-3.1048685000000002E-6</v>
      </c>
      <c r="K49" s="5">
        <f t="shared" si="1"/>
        <v>-3.0514678132678132</v>
      </c>
    </row>
    <row r="50" spans="1:11" x14ac:dyDescent="0.2">
      <c r="A50" s="4">
        <v>-2.5000000000000001E-2</v>
      </c>
      <c r="B50" s="4">
        <v>-6.0663399999999999E-5</v>
      </c>
      <c r="C50" s="5"/>
      <c r="J50">
        <f t="shared" si="0"/>
        <v>-1.516585E-6</v>
      </c>
      <c r="K50" s="5">
        <f t="shared" si="1"/>
        <v>-2.9810024570024569</v>
      </c>
    </row>
    <row r="51" spans="1:11" x14ac:dyDescent="0.2">
      <c r="A51" s="4">
        <v>0</v>
      </c>
      <c r="B51" s="4">
        <v>-5.9058660000000001E-5</v>
      </c>
      <c r="C51" s="5"/>
      <c r="J51">
        <f t="shared" si="0"/>
        <v>0</v>
      </c>
      <c r="K51" s="5">
        <f t="shared" si="1"/>
        <v>-2.9021454545454546</v>
      </c>
    </row>
    <row r="52" spans="1:11" x14ac:dyDescent="0.2">
      <c r="A52" s="4">
        <v>2.5000000000000001E-2</v>
      </c>
      <c r="B52" s="4">
        <v>-5.7422010000000001E-5</v>
      </c>
      <c r="C52" s="5"/>
      <c r="J52">
        <f t="shared" si="0"/>
        <v>1.43555025E-6</v>
      </c>
      <c r="K52" s="5">
        <f t="shared" si="1"/>
        <v>-2.8217203931203931</v>
      </c>
    </row>
    <row r="53" spans="1:11" x14ac:dyDescent="0.2">
      <c r="A53" s="4">
        <v>0.05</v>
      </c>
      <c r="B53" s="4">
        <v>-5.5792840000000002E-5</v>
      </c>
      <c r="C53" s="5"/>
      <c r="J53">
        <f t="shared" si="0"/>
        <v>2.7896420000000003E-6</v>
      </c>
      <c r="K53" s="5">
        <f t="shared" si="1"/>
        <v>-2.7416628992628995</v>
      </c>
    </row>
    <row r="54" spans="1:11" x14ac:dyDescent="0.2">
      <c r="A54" s="4">
        <v>7.4999999999999997E-2</v>
      </c>
      <c r="B54" s="4">
        <v>-5.386422E-5</v>
      </c>
      <c r="C54" s="5"/>
      <c r="J54">
        <f t="shared" si="0"/>
        <v>4.0398165E-6</v>
      </c>
      <c r="K54" s="5">
        <f t="shared" si="1"/>
        <v>-2.6468904176904178</v>
      </c>
    </row>
    <row r="55" spans="1:11" x14ac:dyDescent="0.2">
      <c r="A55" s="4">
        <v>0.1</v>
      </c>
      <c r="B55" s="4">
        <v>-5.2114799999999998E-5</v>
      </c>
      <c r="C55" s="5"/>
      <c r="J55">
        <f t="shared" si="0"/>
        <v>5.2114800000000003E-6</v>
      </c>
      <c r="K55" s="5">
        <f t="shared" si="1"/>
        <v>-2.5609238329238329</v>
      </c>
    </row>
    <row r="56" spans="1:11" x14ac:dyDescent="0.2">
      <c r="A56" s="4">
        <v>0.125</v>
      </c>
      <c r="B56" s="4">
        <v>-5.0349380000000001E-5</v>
      </c>
      <c r="C56" s="5"/>
      <c r="J56">
        <f t="shared" si="0"/>
        <v>6.2936725000000002E-6</v>
      </c>
      <c r="K56" s="5">
        <f t="shared" si="1"/>
        <v>-2.4741710073710075</v>
      </c>
    </row>
    <row r="57" spans="1:11" x14ac:dyDescent="0.2">
      <c r="A57" s="4">
        <v>0.15</v>
      </c>
      <c r="B57" s="4">
        <v>-4.8435249999999997E-5</v>
      </c>
      <c r="C57" s="5"/>
      <c r="J57">
        <f t="shared" si="0"/>
        <v>7.2652874999999988E-6</v>
      </c>
      <c r="K57" s="5">
        <f t="shared" si="1"/>
        <v>-2.3801105651105652</v>
      </c>
    </row>
    <row r="58" spans="1:11" x14ac:dyDescent="0.2">
      <c r="A58" s="4">
        <v>0.17499999999999999</v>
      </c>
      <c r="B58" s="4">
        <v>-4.686355E-5</v>
      </c>
      <c r="C58" s="5"/>
      <c r="J58">
        <f t="shared" si="0"/>
        <v>8.2011212499999999E-6</v>
      </c>
      <c r="K58" s="5">
        <f t="shared" si="1"/>
        <v>-2.3028771498771499</v>
      </c>
    </row>
    <row r="59" spans="1:11" x14ac:dyDescent="0.2">
      <c r="A59" s="4">
        <v>0.2</v>
      </c>
      <c r="B59" s="4">
        <v>-4.4798140000000003E-5</v>
      </c>
      <c r="C59" s="5"/>
      <c r="J59">
        <f t="shared" si="0"/>
        <v>8.9596280000000014E-6</v>
      </c>
      <c r="K59" s="5">
        <f t="shared" si="1"/>
        <v>-2.2013828009828011</v>
      </c>
    </row>
    <row r="60" spans="1:11" x14ac:dyDescent="0.2">
      <c r="A60" s="4">
        <v>0.22500000000000001</v>
      </c>
      <c r="B60" s="4">
        <v>-4.2980269999999997E-5</v>
      </c>
      <c r="C60" s="5"/>
      <c r="J60">
        <f t="shared" si="0"/>
        <v>9.6705607499999995E-6</v>
      </c>
      <c r="K60" s="5">
        <f t="shared" si="1"/>
        <v>-2.1120525798525795</v>
      </c>
    </row>
    <row r="61" spans="1:11" x14ac:dyDescent="0.2">
      <c r="A61" s="4">
        <v>0.25</v>
      </c>
      <c r="B61" s="4">
        <v>-4.1177110000000003E-5</v>
      </c>
      <c r="C61" s="5"/>
      <c r="J61">
        <f t="shared" si="0"/>
        <v>1.0294277500000001E-5</v>
      </c>
      <c r="K61" s="5">
        <f t="shared" si="1"/>
        <v>-2.0234452088452088</v>
      </c>
    </row>
    <row r="62" spans="1:11" x14ac:dyDescent="0.2">
      <c r="A62" s="4">
        <v>0.27500000000000002</v>
      </c>
      <c r="B62" s="4">
        <v>-3.9404370000000003E-5</v>
      </c>
      <c r="C62" s="5"/>
      <c r="J62">
        <f t="shared" si="0"/>
        <v>1.0836201750000001E-5</v>
      </c>
      <c r="K62" s="5">
        <f t="shared" si="1"/>
        <v>-1.9363326781326782</v>
      </c>
    </row>
    <row r="63" spans="1:11" x14ac:dyDescent="0.2">
      <c r="A63" s="4">
        <v>0.3</v>
      </c>
      <c r="B63" s="4">
        <v>-3.750189E-5</v>
      </c>
      <c r="C63" s="5"/>
      <c r="J63">
        <f t="shared" si="0"/>
        <v>1.1250567E-5</v>
      </c>
      <c r="K63" s="5">
        <f t="shared" si="1"/>
        <v>-1.8428447174447176</v>
      </c>
    </row>
    <row r="64" spans="1:11" x14ac:dyDescent="0.2">
      <c r="A64" s="4">
        <v>0.32500000000000001</v>
      </c>
      <c r="B64" s="4">
        <v>-3.5668330000000001E-5</v>
      </c>
      <c r="C64" s="5"/>
      <c r="J64">
        <f t="shared" si="0"/>
        <v>1.159220725E-5</v>
      </c>
      <c r="K64" s="5">
        <f t="shared" si="1"/>
        <v>-1.7527434889434887</v>
      </c>
    </row>
    <row r="65" spans="1:11" x14ac:dyDescent="0.2">
      <c r="A65" s="4">
        <v>0.35</v>
      </c>
      <c r="B65" s="4">
        <v>-3.3876879999999999E-5</v>
      </c>
      <c r="C65" s="5"/>
      <c r="J65">
        <f t="shared" si="0"/>
        <v>1.1856907999999998E-5</v>
      </c>
      <c r="K65" s="5">
        <f t="shared" si="1"/>
        <v>-1.6647115479115477</v>
      </c>
    </row>
    <row r="66" spans="1:11" x14ac:dyDescent="0.2">
      <c r="A66" s="4">
        <v>0.375</v>
      </c>
      <c r="B66" s="4">
        <v>-3.1892849999999997E-5</v>
      </c>
      <c r="C66" s="5"/>
      <c r="J66">
        <f t="shared" si="0"/>
        <v>1.195981875E-5</v>
      </c>
      <c r="K66" s="5">
        <f t="shared" si="1"/>
        <v>-1.5672162162162162</v>
      </c>
    </row>
    <row r="67" spans="1:11" x14ac:dyDescent="0.2">
      <c r="A67" s="4">
        <v>0.4</v>
      </c>
      <c r="B67" s="4">
        <v>-2.9999879999999999E-5</v>
      </c>
      <c r="C67" s="5"/>
      <c r="J67">
        <f t="shared" si="0"/>
        <v>1.1999952000000001E-5</v>
      </c>
      <c r="K67" s="5">
        <f t="shared" si="1"/>
        <v>-1.4741955773955773</v>
      </c>
    </row>
    <row r="68" spans="1:11" x14ac:dyDescent="0.2">
      <c r="A68" s="4">
        <v>0.42499999999999999</v>
      </c>
      <c r="B68" s="4">
        <v>-2.7976349999999999E-5</v>
      </c>
      <c r="C68" s="5"/>
      <c r="J68">
        <f t="shared" si="0"/>
        <v>1.1889948749999999E-5</v>
      </c>
      <c r="K68" s="5">
        <f t="shared" si="1"/>
        <v>-1.3747592137592135</v>
      </c>
    </row>
    <row r="69" spans="1:11" x14ac:dyDescent="0.2">
      <c r="A69" s="4">
        <v>0.45</v>
      </c>
      <c r="B69" s="4">
        <v>-2.5722099999999999E-5</v>
      </c>
      <c r="C69" s="5"/>
      <c r="J69">
        <f t="shared" si="0"/>
        <v>1.1574945E-5</v>
      </c>
      <c r="K69" s="5">
        <f t="shared" si="1"/>
        <v>-1.263985257985258</v>
      </c>
    </row>
    <row r="70" spans="1:11" x14ac:dyDescent="0.2">
      <c r="A70" s="4">
        <v>0.47499999999999998</v>
      </c>
      <c r="B70" s="4">
        <v>-2.3651689999999999E-5</v>
      </c>
      <c r="C70" s="5"/>
      <c r="J70">
        <f t="shared" si="0"/>
        <v>1.1234552749999998E-5</v>
      </c>
      <c r="K70" s="5">
        <f t="shared" si="1"/>
        <v>-1.1622452088452089</v>
      </c>
    </row>
    <row r="71" spans="1:11" x14ac:dyDescent="0.2">
      <c r="A71" s="4">
        <v>0.5</v>
      </c>
      <c r="B71" s="4">
        <v>-2.1461169999999998E-5</v>
      </c>
      <c r="C71" s="5"/>
      <c r="J71">
        <f t="shared" si="0"/>
        <v>1.0730584999999999E-5</v>
      </c>
      <c r="K71" s="5">
        <f t="shared" si="1"/>
        <v>-1.0546029484029482</v>
      </c>
    </row>
    <row r="72" spans="1:11" x14ac:dyDescent="0.2">
      <c r="A72" s="4">
        <v>0.52500000000000002</v>
      </c>
      <c r="B72" s="4">
        <v>-1.91942E-5</v>
      </c>
      <c r="C72" s="5"/>
      <c r="J72">
        <f t="shared" si="0"/>
        <v>1.0076955E-5</v>
      </c>
      <c r="K72" s="5">
        <f t="shared" si="1"/>
        <v>-0.94320393120393131</v>
      </c>
    </row>
    <row r="73" spans="1:11" x14ac:dyDescent="0.2">
      <c r="A73" s="4">
        <v>0.55000000000000004</v>
      </c>
      <c r="B73" s="4">
        <v>-1.6724100000000001E-5</v>
      </c>
      <c r="C73" s="5"/>
      <c r="J73">
        <f t="shared" si="0"/>
        <v>9.1982550000000016E-6</v>
      </c>
      <c r="K73" s="5">
        <f t="shared" si="1"/>
        <v>-0.82182309582309587</v>
      </c>
    </row>
    <row r="74" spans="1:11" x14ac:dyDescent="0.2">
      <c r="A74" s="4">
        <v>0.57499999999999996</v>
      </c>
      <c r="B74" s="4">
        <v>-1.4310130000000001E-5</v>
      </c>
      <c r="C74" s="5"/>
      <c r="J74">
        <f t="shared" ref="J74:J137" si="2">-(B74*A74)</f>
        <v>8.2283247499999998E-6</v>
      </c>
      <c r="K74" s="5">
        <f t="shared" ref="K74:K137" si="3">B74*1000/$D$7</f>
        <v>-0.70320049140049146</v>
      </c>
    </row>
    <row r="75" spans="1:11" x14ac:dyDescent="0.2">
      <c r="A75" s="4">
        <v>0.6</v>
      </c>
      <c r="B75" s="4">
        <v>-1.15124E-5</v>
      </c>
      <c r="C75" s="5"/>
      <c r="J75">
        <f t="shared" si="2"/>
        <v>6.9074399999999995E-6</v>
      </c>
      <c r="K75" s="5">
        <f t="shared" si="3"/>
        <v>-0.56571990171990172</v>
      </c>
    </row>
    <row r="76" spans="1:11" x14ac:dyDescent="0.2">
      <c r="A76" s="4">
        <v>0.625</v>
      </c>
      <c r="B76" s="4">
        <v>-8.7886760000000004E-6</v>
      </c>
      <c r="C76" s="5"/>
      <c r="J76">
        <f t="shared" si="2"/>
        <v>5.4929225000000003E-6</v>
      </c>
      <c r="K76" s="5">
        <f t="shared" si="3"/>
        <v>-0.43187597051597054</v>
      </c>
    </row>
    <row r="77" spans="1:11" x14ac:dyDescent="0.2">
      <c r="A77" s="4">
        <v>0.65</v>
      </c>
      <c r="B77" s="4">
        <v>-5.8982389999999997E-6</v>
      </c>
      <c r="C77" s="5"/>
      <c r="J77">
        <f t="shared" si="2"/>
        <v>3.8338553499999999E-6</v>
      </c>
      <c r="K77" s="5">
        <f t="shared" si="3"/>
        <v>-0.28983975429975428</v>
      </c>
    </row>
    <row r="78" spans="1:11" x14ac:dyDescent="0.2">
      <c r="A78" s="4">
        <v>0.67500000000000004</v>
      </c>
      <c r="B78" s="4">
        <v>-2.7778809999999998E-6</v>
      </c>
      <c r="C78" s="5"/>
      <c r="J78">
        <f t="shared" si="2"/>
        <v>1.8750696750000001E-6</v>
      </c>
      <c r="K78" s="5">
        <f t="shared" si="3"/>
        <v>-0.13650520884520884</v>
      </c>
    </row>
    <row r="79" spans="1:11" x14ac:dyDescent="0.2">
      <c r="A79" s="4">
        <v>0.7</v>
      </c>
      <c r="B79" s="4">
        <v>3.8891600000000001E-7</v>
      </c>
      <c r="C79" s="5"/>
      <c r="J79">
        <f t="shared" si="2"/>
        <v>-2.7224119999999997E-7</v>
      </c>
      <c r="K79" s="5">
        <f t="shared" si="3"/>
        <v>1.9111351351351353E-2</v>
      </c>
    </row>
    <row r="80" spans="1:11" x14ac:dyDescent="0.2">
      <c r="A80" s="4">
        <v>0.72499999999999998</v>
      </c>
      <c r="B80" s="4">
        <v>3.5651680000000002E-6</v>
      </c>
      <c r="C80" s="5"/>
      <c r="J80">
        <f t="shared" si="2"/>
        <v>-2.5847467999999999E-6</v>
      </c>
      <c r="K80" s="5">
        <f t="shared" si="3"/>
        <v>0.17519253071253071</v>
      </c>
    </row>
    <row r="81" spans="1:11" x14ac:dyDescent="0.2">
      <c r="A81" s="4">
        <v>0.75</v>
      </c>
      <c r="B81" s="4">
        <v>6.9433390000000001E-6</v>
      </c>
      <c r="C81" s="5"/>
      <c r="J81">
        <f t="shared" si="2"/>
        <v>-5.2075042500000005E-6</v>
      </c>
      <c r="K81" s="5">
        <f t="shared" si="3"/>
        <v>0.34119601965601964</v>
      </c>
    </row>
    <row r="82" spans="1:11" x14ac:dyDescent="0.2">
      <c r="A82" s="4">
        <v>0.77500000000000002</v>
      </c>
      <c r="B82" s="4">
        <v>1.044579E-5</v>
      </c>
      <c r="C82" s="5"/>
      <c r="J82">
        <f t="shared" si="2"/>
        <v>-8.0954872500000008E-6</v>
      </c>
      <c r="K82" s="5">
        <f t="shared" si="3"/>
        <v>0.51330663390663389</v>
      </c>
    </row>
    <row r="83" spans="1:11" x14ac:dyDescent="0.2">
      <c r="A83" s="4">
        <v>0.8</v>
      </c>
      <c r="B83" s="4">
        <v>1.481861E-5</v>
      </c>
      <c r="C83" s="5"/>
      <c r="J83">
        <f t="shared" si="2"/>
        <v>-1.1854888000000001E-5</v>
      </c>
      <c r="K83" s="5">
        <f t="shared" si="3"/>
        <v>0.72818722358722354</v>
      </c>
    </row>
    <row r="84" spans="1:11" x14ac:dyDescent="0.2">
      <c r="A84" s="4">
        <v>0.82499999999999996</v>
      </c>
      <c r="B84" s="4">
        <v>1.8589799999999999E-5</v>
      </c>
      <c r="C84" s="5"/>
      <c r="J84">
        <f t="shared" si="2"/>
        <v>-1.5336584999999997E-5</v>
      </c>
      <c r="K84" s="5">
        <f t="shared" si="3"/>
        <v>0.91350368550368555</v>
      </c>
    </row>
    <row r="85" spans="1:11" x14ac:dyDescent="0.2">
      <c r="A85" s="4">
        <v>0.85</v>
      </c>
      <c r="B85" s="4">
        <v>2.2573529999999999E-5</v>
      </c>
      <c r="C85" s="5"/>
      <c r="J85">
        <f t="shared" si="2"/>
        <v>-1.9187500499999997E-5</v>
      </c>
      <c r="K85" s="5">
        <f t="shared" si="3"/>
        <v>1.1092643734643735</v>
      </c>
    </row>
    <row r="86" spans="1:11" x14ac:dyDescent="0.2">
      <c r="A86" s="4">
        <v>0.875</v>
      </c>
      <c r="B86" s="4">
        <v>2.6493720000000002E-5</v>
      </c>
      <c r="C86" s="5"/>
      <c r="J86">
        <f t="shared" si="2"/>
        <v>-2.3182005000000003E-5</v>
      </c>
      <c r="K86" s="5">
        <f t="shared" si="3"/>
        <v>1.3019027027027028</v>
      </c>
    </row>
    <row r="87" spans="1:11" x14ac:dyDescent="0.2">
      <c r="A87" s="4">
        <v>0.9</v>
      </c>
      <c r="B87" s="4">
        <v>3.0508179999999999E-5</v>
      </c>
      <c r="C87" s="5"/>
      <c r="J87">
        <f t="shared" si="2"/>
        <v>-2.7457361999999998E-5</v>
      </c>
      <c r="K87" s="5">
        <f t="shared" si="3"/>
        <v>1.4991734643734644</v>
      </c>
    </row>
    <row r="88" spans="1:11" x14ac:dyDescent="0.2">
      <c r="A88" s="4">
        <v>0.92500000000000004</v>
      </c>
      <c r="B88" s="4">
        <v>3.4648959999999997E-5</v>
      </c>
      <c r="C88" s="5"/>
      <c r="J88">
        <f t="shared" si="2"/>
        <v>-3.2050288000000001E-5</v>
      </c>
      <c r="K88" s="5">
        <f t="shared" si="3"/>
        <v>1.702651597051597</v>
      </c>
    </row>
    <row r="89" spans="1:11" x14ac:dyDescent="0.2">
      <c r="A89" s="4">
        <v>0.95</v>
      </c>
      <c r="B89" s="4">
        <v>3.8860589999999998E-5</v>
      </c>
      <c r="C89" s="5"/>
      <c r="J89">
        <f t="shared" si="2"/>
        <v>-3.6917560499999996E-5</v>
      </c>
      <c r="K89" s="5">
        <f t="shared" si="3"/>
        <v>1.9096113022113022</v>
      </c>
    </row>
    <row r="90" spans="1:11" x14ac:dyDescent="0.2">
      <c r="A90" s="4">
        <v>0.97499999999999998</v>
      </c>
      <c r="B90" s="4">
        <v>4.3210690000000002E-5</v>
      </c>
      <c r="C90" s="5"/>
      <c r="J90">
        <f t="shared" si="2"/>
        <v>-4.2130422750000003E-5</v>
      </c>
      <c r="K90" s="5">
        <f t="shared" si="3"/>
        <v>2.1233754299754302</v>
      </c>
    </row>
    <row r="91" spans="1:11" x14ac:dyDescent="0.2">
      <c r="A91" s="4">
        <v>1</v>
      </c>
      <c r="B91" s="4">
        <v>4.749783E-5</v>
      </c>
      <c r="C91" s="5"/>
      <c r="J91">
        <f t="shared" si="2"/>
        <v>-4.749783E-5</v>
      </c>
      <c r="K91" s="5">
        <f t="shared" si="3"/>
        <v>2.3340457002457002</v>
      </c>
    </row>
    <row r="92" spans="1:11" x14ac:dyDescent="0.2">
      <c r="A92" s="4">
        <v>1</v>
      </c>
      <c r="B92" s="4">
        <v>4.7710329999999998E-5</v>
      </c>
      <c r="C92" s="5"/>
      <c r="J92">
        <f t="shared" si="2"/>
        <v>-4.7710329999999998E-5</v>
      </c>
      <c r="K92" s="5">
        <f t="shared" si="3"/>
        <v>2.3444879606879603</v>
      </c>
    </row>
    <row r="93" spans="1:11" x14ac:dyDescent="0.2">
      <c r="A93" s="4">
        <v>0.97499999999999998</v>
      </c>
      <c r="B93" s="4">
        <v>4.3873089999999998E-5</v>
      </c>
      <c r="C93" s="5"/>
      <c r="J93">
        <f t="shared" si="2"/>
        <v>-4.2776262749999999E-5</v>
      </c>
      <c r="K93" s="5">
        <f t="shared" si="3"/>
        <v>2.1559257985257982</v>
      </c>
    </row>
    <row r="94" spans="1:11" x14ac:dyDescent="0.2">
      <c r="A94" s="4">
        <v>0.95</v>
      </c>
      <c r="B94" s="4">
        <v>3.959069E-5</v>
      </c>
      <c r="C94" s="5"/>
      <c r="J94">
        <f t="shared" si="2"/>
        <v>-3.7611155499999998E-5</v>
      </c>
      <c r="K94" s="5">
        <f t="shared" si="3"/>
        <v>1.9454884520884519</v>
      </c>
    </row>
    <row r="95" spans="1:11" x14ac:dyDescent="0.2">
      <c r="A95" s="4">
        <v>0.92500000000000004</v>
      </c>
      <c r="B95" s="4">
        <v>3.5217749999999997E-5</v>
      </c>
      <c r="C95" s="5"/>
      <c r="J95">
        <f t="shared" si="2"/>
        <v>-3.2576418750000002E-5</v>
      </c>
      <c r="K95" s="5">
        <f t="shared" si="3"/>
        <v>1.7306019656019656</v>
      </c>
    </row>
    <row r="96" spans="1:11" x14ac:dyDescent="0.2">
      <c r="A96" s="4">
        <v>0.9</v>
      </c>
      <c r="B96" s="4">
        <v>3.1081670000000002E-5</v>
      </c>
      <c r="C96" s="5"/>
      <c r="J96">
        <f t="shared" si="2"/>
        <v>-2.7973503000000004E-5</v>
      </c>
      <c r="K96" s="5">
        <f t="shared" si="3"/>
        <v>1.5273547911547913</v>
      </c>
    </row>
    <row r="97" spans="1:11" x14ac:dyDescent="0.2">
      <c r="A97" s="4">
        <v>0.875</v>
      </c>
      <c r="B97" s="4">
        <v>2.6789840000000002E-5</v>
      </c>
      <c r="C97" s="5"/>
      <c r="J97">
        <f t="shared" si="2"/>
        <v>-2.3441110000000002E-5</v>
      </c>
      <c r="K97" s="5">
        <f t="shared" si="3"/>
        <v>1.3164540540540541</v>
      </c>
    </row>
    <row r="98" spans="1:11" x14ac:dyDescent="0.2">
      <c r="A98" s="4">
        <v>0.85</v>
      </c>
      <c r="B98" s="4">
        <v>2.2579810000000001E-5</v>
      </c>
      <c r="C98" s="5"/>
      <c r="J98">
        <f t="shared" si="2"/>
        <v>-1.9192838499999999E-5</v>
      </c>
      <c r="K98" s="5">
        <f t="shared" si="3"/>
        <v>1.1095729729729731</v>
      </c>
    </row>
    <row r="99" spans="1:11" x14ac:dyDescent="0.2">
      <c r="A99" s="4">
        <v>0.82499999999999996</v>
      </c>
      <c r="B99" s="4">
        <v>1.8354609999999999E-5</v>
      </c>
      <c r="C99" s="5"/>
      <c r="J99">
        <f t="shared" si="2"/>
        <v>-1.5142553249999998E-5</v>
      </c>
      <c r="K99" s="5">
        <f t="shared" si="3"/>
        <v>0.90194643734643731</v>
      </c>
    </row>
    <row r="100" spans="1:11" x14ac:dyDescent="0.2">
      <c r="A100" s="4">
        <v>0.8</v>
      </c>
      <c r="B100" s="4">
        <v>1.4176819999999999E-5</v>
      </c>
      <c r="C100" s="5"/>
      <c r="J100">
        <f t="shared" si="2"/>
        <v>-1.1341455999999999E-5</v>
      </c>
      <c r="K100" s="5">
        <f t="shared" si="3"/>
        <v>0.69664963144963143</v>
      </c>
    </row>
    <row r="101" spans="1:11" x14ac:dyDescent="0.2">
      <c r="A101" s="4">
        <v>0.77500000000000002</v>
      </c>
      <c r="B101" s="4">
        <v>1.017738E-5</v>
      </c>
      <c r="C101" s="5"/>
      <c r="J101">
        <f t="shared" si="2"/>
        <v>-7.8874695000000002E-6</v>
      </c>
      <c r="K101" s="5">
        <f t="shared" si="3"/>
        <v>0.50011695331695327</v>
      </c>
    </row>
    <row r="102" spans="1:11" x14ac:dyDescent="0.2">
      <c r="A102" s="4">
        <v>0.75</v>
      </c>
      <c r="B102" s="4">
        <v>6.1481429999999998E-6</v>
      </c>
      <c r="C102" s="5"/>
      <c r="J102">
        <f t="shared" si="2"/>
        <v>-4.6111072499999996E-6</v>
      </c>
      <c r="K102" s="5">
        <f t="shared" si="3"/>
        <v>0.30212004914004914</v>
      </c>
    </row>
    <row r="103" spans="1:11" x14ac:dyDescent="0.2">
      <c r="A103" s="4">
        <v>0.72499999999999998</v>
      </c>
      <c r="B103" s="4">
        <v>2.3299299999999999E-6</v>
      </c>
      <c r="C103" s="5"/>
      <c r="J103">
        <f t="shared" si="2"/>
        <v>-1.6891992499999999E-6</v>
      </c>
      <c r="K103" s="5">
        <f t="shared" si="3"/>
        <v>0.1144928746928747</v>
      </c>
    </row>
    <row r="104" spans="1:11" x14ac:dyDescent="0.2">
      <c r="A104" s="4">
        <v>0.7</v>
      </c>
      <c r="B104" s="4">
        <v>-1.4200960000000001E-6</v>
      </c>
      <c r="C104" s="5"/>
      <c r="J104">
        <f t="shared" si="2"/>
        <v>9.9406719999999996E-7</v>
      </c>
      <c r="K104" s="5">
        <f t="shared" si="3"/>
        <v>-6.9783587223587226E-2</v>
      </c>
    </row>
    <row r="105" spans="1:11" x14ac:dyDescent="0.2">
      <c r="A105" s="4">
        <v>0.67500000000000004</v>
      </c>
      <c r="B105" s="4">
        <v>-4.9888810000000003E-6</v>
      </c>
      <c r="C105" s="5"/>
      <c r="J105">
        <f t="shared" si="2"/>
        <v>3.3674946750000006E-6</v>
      </c>
      <c r="K105" s="5">
        <f t="shared" si="3"/>
        <v>-0.24515385749385751</v>
      </c>
    </row>
    <row r="106" spans="1:11" x14ac:dyDescent="0.2">
      <c r="A106" s="4">
        <v>0.65</v>
      </c>
      <c r="B106" s="4">
        <v>-8.5111170000000004E-6</v>
      </c>
      <c r="C106" s="5"/>
      <c r="J106">
        <f t="shared" si="2"/>
        <v>5.5322260500000004E-6</v>
      </c>
      <c r="K106" s="5">
        <f t="shared" si="3"/>
        <v>-0.41823670761670761</v>
      </c>
    </row>
    <row r="107" spans="1:11" x14ac:dyDescent="0.2">
      <c r="A107" s="4">
        <v>0.625</v>
      </c>
      <c r="B107" s="4">
        <v>-1.196563E-5</v>
      </c>
      <c r="C107" s="5"/>
      <c r="J107">
        <f t="shared" si="2"/>
        <v>7.4785187500000001E-6</v>
      </c>
      <c r="K107" s="5">
        <f t="shared" si="3"/>
        <v>-0.58799164619164612</v>
      </c>
    </row>
    <row r="108" spans="1:11" x14ac:dyDescent="0.2">
      <c r="A108" s="4">
        <v>0.6</v>
      </c>
      <c r="B108" s="4">
        <v>-1.5154219999999999E-5</v>
      </c>
      <c r="C108" s="5"/>
      <c r="J108">
        <f t="shared" si="2"/>
        <v>9.092531999999999E-6</v>
      </c>
      <c r="K108" s="5">
        <f t="shared" si="3"/>
        <v>-0.74467911547911547</v>
      </c>
    </row>
    <row r="109" spans="1:11" x14ac:dyDescent="0.2">
      <c r="A109" s="4">
        <v>0.57499999999999996</v>
      </c>
      <c r="B109" s="4">
        <v>-1.810529E-5</v>
      </c>
      <c r="C109" s="5"/>
      <c r="J109">
        <f t="shared" si="2"/>
        <v>1.0410541749999999E-5</v>
      </c>
      <c r="K109" s="5">
        <f t="shared" si="3"/>
        <v>-0.88969484029484025</v>
      </c>
    </row>
    <row r="110" spans="1:11" x14ac:dyDescent="0.2">
      <c r="A110" s="4">
        <v>0.55000000000000004</v>
      </c>
      <c r="B110" s="4">
        <v>-2.1088289999999999E-5</v>
      </c>
      <c r="C110" s="5"/>
      <c r="J110">
        <f t="shared" si="2"/>
        <v>1.15985595E-5</v>
      </c>
      <c r="K110" s="5">
        <f t="shared" si="3"/>
        <v>-1.0362796068796067</v>
      </c>
    </row>
    <row r="111" spans="1:11" x14ac:dyDescent="0.2">
      <c r="A111" s="4">
        <v>0.52500000000000002</v>
      </c>
      <c r="B111" s="4">
        <v>-2.38097E-5</v>
      </c>
      <c r="C111" s="5"/>
      <c r="J111">
        <f t="shared" si="2"/>
        <v>1.25000925E-5</v>
      </c>
      <c r="K111" s="5">
        <f t="shared" si="3"/>
        <v>-1.1700098280098279</v>
      </c>
    </row>
    <row r="112" spans="1:11" x14ac:dyDescent="0.2">
      <c r="A112" s="4">
        <v>0.5</v>
      </c>
      <c r="B112" s="4">
        <v>-2.6365039999999999E-5</v>
      </c>
      <c r="C112" s="5"/>
      <c r="J112">
        <f t="shared" si="2"/>
        <v>1.3182519999999999E-5</v>
      </c>
      <c r="K112" s="5">
        <f t="shared" si="3"/>
        <v>-1.2955793611793611</v>
      </c>
    </row>
    <row r="113" spans="1:11" x14ac:dyDescent="0.2">
      <c r="A113" s="4">
        <v>0.47499999999999998</v>
      </c>
      <c r="B113" s="4">
        <v>-2.8994219999999999E-5</v>
      </c>
      <c r="C113" s="5"/>
      <c r="J113">
        <f t="shared" si="2"/>
        <v>1.3772254499999999E-5</v>
      </c>
      <c r="K113" s="5">
        <f t="shared" si="3"/>
        <v>-1.4247773955773955</v>
      </c>
    </row>
    <row r="114" spans="1:11" x14ac:dyDescent="0.2">
      <c r="A114" s="4">
        <v>0.45</v>
      </c>
      <c r="B114" s="4">
        <v>-3.1569509999999997E-5</v>
      </c>
      <c r="C114" s="5"/>
      <c r="J114">
        <f t="shared" si="2"/>
        <v>1.4206279499999999E-5</v>
      </c>
      <c r="K114" s="5">
        <f t="shared" si="3"/>
        <v>-1.5513272727272724</v>
      </c>
    </row>
    <row r="115" spans="1:11" x14ac:dyDescent="0.2">
      <c r="A115" s="4">
        <v>0.42499999999999999</v>
      </c>
      <c r="B115" s="4">
        <v>-3.3781449999999998E-5</v>
      </c>
      <c r="C115" s="5"/>
      <c r="J115">
        <f t="shared" si="2"/>
        <v>1.435711625E-5</v>
      </c>
      <c r="K115" s="5">
        <f t="shared" si="3"/>
        <v>-1.6600221130221129</v>
      </c>
    </row>
    <row r="116" spans="1:11" x14ac:dyDescent="0.2">
      <c r="A116" s="4">
        <v>0.4</v>
      </c>
      <c r="B116" s="4">
        <v>-3.6222710000000002E-5</v>
      </c>
      <c r="C116" s="5"/>
      <c r="J116">
        <f t="shared" si="2"/>
        <v>1.4489084000000001E-5</v>
      </c>
      <c r="K116" s="5">
        <f t="shared" si="3"/>
        <v>-1.7799857493857496</v>
      </c>
    </row>
    <row r="117" spans="1:11" x14ac:dyDescent="0.2">
      <c r="A117" s="4">
        <v>0.375</v>
      </c>
      <c r="B117" s="4">
        <v>-3.8379569999999999E-5</v>
      </c>
      <c r="C117" s="5"/>
      <c r="J117">
        <f t="shared" si="2"/>
        <v>1.4392338749999999E-5</v>
      </c>
      <c r="K117" s="5">
        <f t="shared" si="3"/>
        <v>-1.8859739557739559</v>
      </c>
    </row>
    <row r="118" spans="1:11" x14ac:dyDescent="0.2">
      <c r="A118" s="4">
        <v>0.35</v>
      </c>
      <c r="B118" s="4">
        <v>-4.0475000000000001E-5</v>
      </c>
      <c r="C118" s="5"/>
      <c r="J118">
        <f t="shared" si="2"/>
        <v>1.416625E-5</v>
      </c>
      <c r="K118" s="5">
        <f t="shared" si="3"/>
        <v>-1.9889434889434892</v>
      </c>
    </row>
    <row r="119" spans="1:11" x14ac:dyDescent="0.2">
      <c r="A119" s="4">
        <v>0.32500000000000001</v>
      </c>
      <c r="B119" s="4">
        <v>-4.2848629999999997E-5</v>
      </c>
      <c r="C119" s="5"/>
      <c r="J119">
        <f t="shared" si="2"/>
        <v>1.3925804749999999E-5</v>
      </c>
      <c r="K119" s="5">
        <f t="shared" si="3"/>
        <v>-2.1055837837837839</v>
      </c>
    </row>
    <row r="120" spans="1:11" x14ac:dyDescent="0.2">
      <c r="A120" s="4">
        <v>0.3</v>
      </c>
      <c r="B120" s="4">
        <v>-4.4915739999999997E-5</v>
      </c>
      <c r="C120" s="5"/>
      <c r="J120">
        <f t="shared" si="2"/>
        <v>1.3474721999999998E-5</v>
      </c>
      <c r="K120" s="5">
        <f t="shared" si="3"/>
        <v>-2.2071616707616704</v>
      </c>
    </row>
    <row r="121" spans="1:11" x14ac:dyDescent="0.2">
      <c r="A121" s="4">
        <v>0.27500000000000002</v>
      </c>
      <c r="B121" s="4">
        <v>-4.7092360000000001E-5</v>
      </c>
      <c r="C121" s="5"/>
      <c r="J121">
        <f t="shared" si="2"/>
        <v>1.2950399000000001E-5</v>
      </c>
      <c r="K121" s="5">
        <f t="shared" si="3"/>
        <v>-2.3141208845208845</v>
      </c>
    </row>
    <row r="122" spans="1:11" x14ac:dyDescent="0.2">
      <c r="A122" s="4">
        <v>0.25</v>
      </c>
      <c r="B122" s="4">
        <v>-4.9114499999999999E-5</v>
      </c>
      <c r="C122" s="5"/>
      <c r="J122">
        <f t="shared" si="2"/>
        <v>1.2278625E-5</v>
      </c>
      <c r="K122" s="5">
        <f t="shared" si="3"/>
        <v>-2.4134889434889435</v>
      </c>
    </row>
    <row r="123" spans="1:11" x14ac:dyDescent="0.2">
      <c r="A123" s="4">
        <v>0.22500000000000001</v>
      </c>
      <c r="B123" s="4">
        <v>-5.1133890000000001E-5</v>
      </c>
      <c r="C123" s="5"/>
      <c r="J123">
        <f t="shared" si="2"/>
        <v>1.150512525E-5</v>
      </c>
      <c r="K123" s="5">
        <f t="shared" si="3"/>
        <v>-2.5127218673218672</v>
      </c>
    </row>
    <row r="124" spans="1:11" x14ac:dyDescent="0.2">
      <c r="A124" s="4">
        <v>0.2</v>
      </c>
      <c r="B124" s="4">
        <v>-5.299941E-5</v>
      </c>
      <c r="C124" s="5"/>
      <c r="J124">
        <f t="shared" si="2"/>
        <v>1.0599882000000001E-5</v>
      </c>
      <c r="K124" s="5">
        <f t="shared" si="3"/>
        <v>-2.6043936117936117</v>
      </c>
    </row>
    <row r="125" spans="1:11" x14ac:dyDescent="0.2">
      <c r="A125" s="4">
        <v>0.17499999999999999</v>
      </c>
      <c r="B125" s="4">
        <v>-5.4900479999999999E-5</v>
      </c>
      <c r="C125" s="5"/>
      <c r="J125">
        <f t="shared" si="2"/>
        <v>9.6075839999999988E-6</v>
      </c>
      <c r="K125" s="5">
        <f t="shared" si="3"/>
        <v>-2.6978122850122852</v>
      </c>
    </row>
    <row r="126" spans="1:11" x14ac:dyDescent="0.2">
      <c r="A126" s="4">
        <v>0.15</v>
      </c>
      <c r="B126" s="4">
        <v>-5.6912620000000003E-5</v>
      </c>
      <c r="C126" s="5"/>
      <c r="J126">
        <f t="shared" si="2"/>
        <v>8.5368930000000004E-6</v>
      </c>
      <c r="K126" s="5">
        <f t="shared" si="3"/>
        <v>-2.7966889434889435</v>
      </c>
    </row>
    <row r="127" spans="1:11" x14ac:dyDescent="0.2">
      <c r="A127" s="4">
        <v>0.125</v>
      </c>
      <c r="B127" s="4">
        <v>-5.8739909999999997E-5</v>
      </c>
      <c r="C127" s="5"/>
      <c r="J127">
        <f t="shared" si="2"/>
        <v>7.3424887499999996E-6</v>
      </c>
      <c r="K127" s="5">
        <f t="shared" si="3"/>
        <v>-2.8864820638820636</v>
      </c>
    </row>
    <row r="128" spans="1:11" x14ac:dyDescent="0.2">
      <c r="A128" s="4">
        <v>0.1</v>
      </c>
      <c r="B128" s="4">
        <v>-6.0314350000000003E-5</v>
      </c>
      <c r="C128" s="5"/>
      <c r="J128">
        <f t="shared" si="2"/>
        <v>6.0314350000000003E-6</v>
      </c>
      <c r="K128" s="5">
        <f t="shared" si="3"/>
        <v>-2.9638501228501228</v>
      </c>
    </row>
    <row r="129" spans="1:11" x14ac:dyDescent="0.2">
      <c r="A129" s="4">
        <v>7.4999999999999997E-2</v>
      </c>
      <c r="B129" s="4">
        <v>-6.215688E-5</v>
      </c>
      <c r="C129" s="5"/>
      <c r="J129">
        <f t="shared" si="2"/>
        <v>4.6617659999999995E-6</v>
      </c>
      <c r="K129" s="5">
        <f t="shared" si="3"/>
        <v>-3.0543921375921377</v>
      </c>
    </row>
    <row r="130" spans="1:11" x14ac:dyDescent="0.2">
      <c r="A130" s="4">
        <v>0.05</v>
      </c>
      <c r="B130" s="4">
        <v>-6.3913670000000002E-5</v>
      </c>
      <c r="C130" s="5"/>
      <c r="J130">
        <f t="shared" si="2"/>
        <v>3.1956835000000005E-6</v>
      </c>
      <c r="K130" s="5">
        <f t="shared" si="3"/>
        <v>-3.1407208845208849</v>
      </c>
    </row>
    <row r="131" spans="1:11" x14ac:dyDescent="0.2">
      <c r="A131" s="4">
        <v>2.5000000000000001E-2</v>
      </c>
      <c r="B131" s="4">
        <v>-6.5820980000000004E-5</v>
      </c>
      <c r="C131" s="5"/>
      <c r="J131">
        <f t="shared" si="2"/>
        <v>1.6455245000000001E-6</v>
      </c>
      <c r="K131" s="5">
        <f t="shared" si="3"/>
        <v>-3.2344461916461915</v>
      </c>
    </row>
    <row r="132" spans="1:11" x14ac:dyDescent="0.2">
      <c r="A132" s="4">
        <v>0</v>
      </c>
      <c r="B132" s="4">
        <v>-6.7228830000000005E-5</v>
      </c>
      <c r="C132" s="5"/>
      <c r="J132">
        <f t="shared" si="2"/>
        <v>0</v>
      </c>
      <c r="K132" s="5">
        <f t="shared" si="3"/>
        <v>-3.3036280098280102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5" priority="1" stopIfTrue="1" operator="equal">
      <formula>0</formula>
    </cfRule>
  </conditionalFormatting>
  <conditionalFormatting sqref="E23:E24">
    <cfRule type="cellIs" dxfId="1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80</v>
      </c>
    </row>
    <row r="3" spans="1:16" x14ac:dyDescent="0.2">
      <c r="C3" s="1" t="s">
        <v>29</v>
      </c>
      <c r="D3" t="s">
        <v>80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5.4949999999999997E-9</v>
      </c>
      <c r="C10" s="5"/>
      <c r="D10" s="1" t="s">
        <v>9</v>
      </c>
      <c r="E10" s="7">
        <f>-F10*1000/$D$7</f>
        <v>-2.7002457002456791E-4</v>
      </c>
      <c r="F10" s="3">
        <f>((INDEX(A10:B11,1,2)+INDEX(A10:B11,2,2))-((INDEX(A10:B11,1,2)-INDEX(A10:B11,2,2))/(INDEX(A10:B11,1,1)-INDEX(A10:B11,2,1))*(INDEX(A10:B11,1,1)+INDEX(A10:B11,2,1))))/2</f>
        <v>5.4949999999999576E-9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2.7002457002457003E-4</v>
      </c>
      <c r="L10" s="1" t="s">
        <v>23</v>
      </c>
      <c r="M10" s="4" t="e">
        <f>MAX(E14:E15)/20</f>
        <v>#REF!</v>
      </c>
      <c r="N10" s="6">
        <f>-E10</f>
        <v>2.7002457002456791E-4</v>
      </c>
      <c r="O10" s="6">
        <f>-E11</f>
        <v>2.2918918918918892E-4</v>
      </c>
      <c r="P10" s="6">
        <f>-E12</f>
        <v>4.0122850122850483E-4</v>
      </c>
    </row>
    <row r="11" spans="1:16" x14ac:dyDescent="0.2">
      <c r="A11" s="4">
        <v>-2.5000000000000001E-2</v>
      </c>
      <c r="B11" s="4">
        <v>-8.5096000000000004E-7</v>
      </c>
      <c r="C11" s="5"/>
      <c r="D11" s="1" t="s">
        <v>10</v>
      </c>
      <c r="E11" s="7">
        <f>-F11*1000/$D$7</f>
        <v>-2.2918918918918892E-4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4.6639999999999946E-9</v>
      </c>
      <c r="G11" s="5" t="s">
        <v>101</v>
      </c>
      <c r="H11" t="s">
        <v>102</v>
      </c>
      <c r="J11">
        <f t="shared" si="0"/>
        <v>-2.1274000000000002E-8</v>
      </c>
      <c r="K11" s="5">
        <f t="shared" si="1"/>
        <v>-4.1816216216216215E-2</v>
      </c>
      <c r="L11" s="1"/>
      <c r="M11" s="4" t="e">
        <f>-MAX(E15:E16)/20</f>
        <v>#REF!</v>
      </c>
      <c r="N11" s="6">
        <f>-E10</f>
        <v>2.7002457002456791E-4</v>
      </c>
      <c r="O11" s="6">
        <f>-E11</f>
        <v>2.2918918918918892E-4</v>
      </c>
      <c r="P11" s="6">
        <f>-E12</f>
        <v>4.0122850122850483E-4</v>
      </c>
    </row>
    <row r="12" spans="1:16" x14ac:dyDescent="0.2">
      <c r="A12" s="4">
        <v>-0.05</v>
      </c>
      <c r="B12" s="4">
        <v>-1.6680379999999999E-6</v>
      </c>
      <c r="C12" s="5"/>
      <c r="D12" s="1" t="s">
        <v>11</v>
      </c>
      <c r="E12" s="7">
        <f>-F12*1000/$D$7</f>
        <v>-4.0122850122850483E-4</v>
      </c>
      <c r="F12" s="3">
        <f>((INDEX(A131:B132,1,2)+INDEX(A131:B132,2,2))-((INDEX(A131:B132,1,2)-INDEX(A131:B132,2,2))/(INDEX(A131:B132,1,1)-INDEX(A131:B132,2,1))*(INDEX(A131:B132,1,1)+INDEX(A131:B132,2,1))))/2</f>
        <v>8.1650000000000734E-9</v>
      </c>
      <c r="G12" t="s">
        <v>103</v>
      </c>
      <c r="H12" t="s">
        <v>104</v>
      </c>
      <c r="J12">
        <f t="shared" si="0"/>
        <v>-8.3401900000000003E-8</v>
      </c>
      <c r="K12" s="5">
        <f t="shared" si="1"/>
        <v>-8.1967469287469286E-2</v>
      </c>
      <c r="L12" s="1"/>
    </row>
    <row r="13" spans="1:16" x14ac:dyDescent="0.2">
      <c r="A13" s="4">
        <v>-7.4999999999999997E-2</v>
      </c>
      <c r="B13" s="4">
        <v>-2.5218070000000001E-6</v>
      </c>
      <c r="C13" s="5"/>
      <c r="E13" s="3" t="s">
        <v>53</v>
      </c>
      <c r="F13" s="5"/>
      <c r="J13">
        <f t="shared" si="0"/>
        <v>-1.89135525E-7</v>
      </c>
      <c r="K13" s="5">
        <f t="shared" si="1"/>
        <v>-0.12392171990171991</v>
      </c>
      <c r="L13" s="1" t="s">
        <v>24</v>
      </c>
      <c r="M13" s="6">
        <f>E14</f>
        <v>-1.4907569235175257E-4</v>
      </c>
      <c r="N13" s="6">
        <f>-MAX(E10:E12)/15</f>
        <v>1.5279279279279262E-5</v>
      </c>
    </row>
    <row r="14" spans="1:16" x14ac:dyDescent="0.2">
      <c r="A14" s="4">
        <v>-0.1</v>
      </c>
      <c r="B14" s="4">
        <v>-3.4051689999999998E-6</v>
      </c>
      <c r="C14" s="5"/>
      <c r="D14" s="1" t="s">
        <v>12</v>
      </c>
      <c r="E14" s="7">
        <f>F14</f>
        <v>-1.4907569235175257E-4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-1.4907569235175257E-4</v>
      </c>
      <c r="G14" s="5" t="s">
        <v>113</v>
      </c>
      <c r="H14" t="s">
        <v>114</v>
      </c>
      <c r="J14">
        <f t="shared" si="0"/>
        <v>-3.4051690000000001E-7</v>
      </c>
      <c r="K14" s="5">
        <f t="shared" si="1"/>
        <v>-0.167330171990172</v>
      </c>
      <c r="L14" s="1"/>
      <c r="M14">
        <f>E14</f>
        <v>-1.4907569235175257E-4</v>
      </c>
      <c r="N14" s="6">
        <f>MAX(E10:E12)/15</f>
        <v>-1.5279279279279262E-5</v>
      </c>
    </row>
    <row r="15" spans="1:16" x14ac:dyDescent="0.2">
      <c r="A15" s="4">
        <v>-0.125</v>
      </c>
      <c r="B15" s="4">
        <v>-4.3428570000000003E-6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-5.4285712500000003E-7</v>
      </c>
      <c r="K15" s="5">
        <f t="shared" si="1"/>
        <v>-0.2134082063882064</v>
      </c>
      <c r="L15" s="1"/>
      <c r="M15" s="6" t="e">
        <f>E15</f>
        <v>#REF!</v>
      </c>
      <c r="N15" s="6">
        <f>-MAX(E10:E12)/15</f>
        <v>1.5279279279279262E-5</v>
      </c>
    </row>
    <row r="16" spans="1:16" x14ac:dyDescent="0.2">
      <c r="A16" s="4">
        <v>-0.15</v>
      </c>
      <c r="B16" s="4">
        <v>-5.3337089999999999E-6</v>
      </c>
      <c r="C16" s="5"/>
      <c r="E16" s="3"/>
      <c r="J16">
        <f t="shared" si="0"/>
        <v>-8.0005634999999992E-7</v>
      </c>
      <c r="K16" s="5">
        <f t="shared" si="1"/>
        <v>-0.26209872235872234</v>
      </c>
      <c r="L16" s="1"/>
      <c r="M16" t="e">
        <f>E15</f>
        <v>#REF!</v>
      </c>
      <c r="N16" s="6">
        <f>MAX(E10:E12)/15</f>
        <v>-1.5279279279279262E-5</v>
      </c>
    </row>
    <row r="17" spans="1:19" x14ac:dyDescent="0.2">
      <c r="A17" s="4">
        <v>-0.17499999999999999</v>
      </c>
      <c r="B17" s="4">
        <v>-6.3775229999999999E-6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-1.116066525E-6</v>
      </c>
      <c r="K17" s="5">
        <f t="shared" si="1"/>
        <v>-0.31339179361179359</v>
      </c>
      <c r="L17" s="1"/>
      <c r="N17" s="6"/>
    </row>
    <row r="18" spans="1:19" x14ac:dyDescent="0.2">
      <c r="A18" s="4">
        <v>-0.2</v>
      </c>
      <c r="B18" s="4">
        <v>-7.4897090000000001E-6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-1.4979418000000001E-6</v>
      </c>
      <c r="K18" s="5">
        <f t="shared" si="1"/>
        <v>-0.36804466830466831</v>
      </c>
      <c r="L18" s="1" t="s">
        <v>25</v>
      </c>
      <c r="M18" s="5">
        <v>0</v>
      </c>
      <c r="N18" s="5">
        <f>INDEX(K30:K91,MATCH(MAX(J30:J91),J30:J91,0),1)</f>
        <v>2.2918918918918917E-4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-8.6533390000000007E-6</v>
      </c>
      <c r="C19" s="25"/>
      <c r="D19" s="1"/>
      <c r="J19">
        <f t="shared" si="0"/>
        <v>-1.9470012750000002E-6</v>
      </c>
      <c r="K19" s="5">
        <f t="shared" si="1"/>
        <v>-0.42522550368550377</v>
      </c>
      <c r="L19" s="1"/>
      <c r="M19" s="5">
        <f>INDEX(A30:A91,MATCH(MAX(J30:J91),J30:J91,0),1)</f>
        <v>0</v>
      </c>
      <c r="N19" s="5">
        <f>INDEX(K30:K91,MATCH(MAX(J30:J91),J30:J91,0),1)</f>
        <v>2.2918918918918917E-4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-9.8788310000000008E-6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-2.4697077500000002E-6</v>
      </c>
      <c r="K20" s="5">
        <f t="shared" si="1"/>
        <v>-0.48544624078624082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-1.0942939999999999E-5</v>
      </c>
      <c r="C21" s="25"/>
      <c r="D21" s="1" t="s">
        <v>17</v>
      </c>
      <c r="E21" s="8">
        <f>F21</f>
        <v>-7.3722481572481582E-5</v>
      </c>
      <c r="F21">
        <f>MAX(J91:J130)/D5/D7*1000</f>
        <v>-7.3722481572481582E-5</v>
      </c>
      <c r="G21" t="s">
        <v>108</v>
      </c>
      <c r="J21">
        <f t="shared" si="0"/>
        <v>-3.0093085000000001E-6</v>
      </c>
      <c r="K21" s="5">
        <f t="shared" si="1"/>
        <v>-0.53773660933660938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-1.2302E-5</v>
      </c>
      <c r="C22" s="5"/>
      <c r="J22">
        <f t="shared" si="0"/>
        <v>-3.6905999999999999E-6</v>
      </c>
      <c r="K22" s="5">
        <f t="shared" si="1"/>
        <v>-0.60452088452088459</v>
      </c>
      <c r="M22" s="5">
        <v>0</v>
      </c>
      <c r="N22" s="5">
        <f>INDEX(K91:K130,MATCH(MAX(J91:J130),J91:J130,0),1)</f>
        <v>0.14744496314496314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-1.372232E-5</v>
      </c>
      <c r="C23" s="5"/>
      <c r="D23" s="1" t="s">
        <v>43</v>
      </c>
      <c r="E23" s="24">
        <f>E11*E14*E17/D5-E20</f>
        <v>0</v>
      </c>
      <c r="J23">
        <f t="shared" si="0"/>
        <v>-4.4597540000000001E-6</v>
      </c>
      <c r="K23" s="5">
        <f t="shared" si="1"/>
        <v>-0.67431547911547907</v>
      </c>
      <c r="M23" s="5">
        <f>INDEX(A91:A130,MATCH(MAX(J91:J130),J91:J130,0),1)</f>
        <v>0.05</v>
      </c>
      <c r="N23" s="5">
        <f>INDEX(K91:K130,MATCH(MAX(J91:J130),J91:J130,0),1)</f>
        <v>0.14744496314496314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-1.518677E-5</v>
      </c>
      <c r="C24" s="5"/>
      <c r="E24" s="24" t="e">
        <f>E12*E15*E18/D5-E21</f>
        <v>#REF!</v>
      </c>
      <c r="J24">
        <f t="shared" si="0"/>
        <v>-5.3153694999999999E-6</v>
      </c>
      <c r="K24" s="5">
        <f t="shared" si="1"/>
        <v>-0.746278624078624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-1.6730499999999998E-5</v>
      </c>
      <c r="C25" s="26"/>
      <c r="J25">
        <f t="shared" si="0"/>
        <v>-6.2739374999999994E-6</v>
      </c>
      <c r="K25" s="5">
        <f t="shared" si="1"/>
        <v>-0.82213759213759208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-1.831737E-5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-7.3269480000000006E-6</v>
      </c>
      <c r="K26" s="5">
        <f t="shared" si="1"/>
        <v>-0.90011646191646189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-1.9979239999999999E-5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-8.4911769999999997E-6</v>
      </c>
      <c r="K27" s="5">
        <f t="shared" si="1"/>
        <v>-0.98178083538083527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-2.1740249999999999E-5</v>
      </c>
      <c r="C28" s="5"/>
      <c r="J28">
        <f t="shared" si="0"/>
        <v>-9.7831125000000004E-6</v>
      </c>
      <c r="K28" s="5">
        <f t="shared" si="1"/>
        <v>-1.0683169533169532</v>
      </c>
    </row>
    <row r="29" spans="1:19" x14ac:dyDescent="0.2">
      <c r="A29" s="4">
        <v>-0.47499999999999998</v>
      </c>
      <c r="B29" s="4">
        <v>-2.355005E-5</v>
      </c>
      <c r="C29" s="5"/>
      <c r="J29">
        <f t="shared" si="0"/>
        <v>-1.118627375E-5</v>
      </c>
      <c r="K29" s="5">
        <f t="shared" si="1"/>
        <v>-1.1572506142506143</v>
      </c>
    </row>
    <row r="30" spans="1:19" x14ac:dyDescent="0.2">
      <c r="A30" s="4">
        <v>-0.5</v>
      </c>
      <c r="B30" s="4">
        <v>-2.5452909999999999E-5</v>
      </c>
      <c r="C30" s="5"/>
      <c r="J30">
        <f t="shared" si="0"/>
        <v>-1.2726454999999999E-5</v>
      </c>
      <c r="K30" s="5">
        <f t="shared" si="1"/>
        <v>-1.2507572481572482</v>
      </c>
    </row>
    <row r="31" spans="1:19" x14ac:dyDescent="0.2">
      <c r="A31" s="4">
        <v>-0.5</v>
      </c>
      <c r="B31" s="4">
        <v>-2.529353E-5</v>
      </c>
      <c r="C31" s="5"/>
      <c r="J31">
        <f t="shared" si="0"/>
        <v>-1.2646765E-5</v>
      </c>
      <c r="K31" s="5">
        <f t="shared" si="1"/>
        <v>-1.242925307125307</v>
      </c>
    </row>
    <row r="32" spans="1:19" x14ac:dyDescent="0.2">
      <c r="A32" s="4">
        <v>-0.47499999999999998</v>
      </c>
      <c r="B32" s="4">
        <v>-2.3147699999999999E-5</v>
      </c>
      <c r="C32" s="5"/>
      <c r="J32">
        <f t="shared" si="0"/>
        <v>-1.0995157499999998E-5</v>
      </c>
      <c r="K32" s="5">
        <f t="shared" si="1"/>
        <v>-1.1374791154791155</v>
      </c>
    </row>
    <row r="33" spans="1:11" x14ac:dyDescent="0.2">
      <c r="A33" s="4">
        <v>-0.45</v>
      </c>
      <c r="B33" s="4">
        <v>-2.1162499999999999E-5</v>
      </c>
      <c r="C33" s="5"/>
      <c r="J33">
        <f t="shared" si="0"/>
        <v>-9.5231250000000004E-6</v>
      </c>
      <c r="K33" s="5">
        <f t="shared" si="1"/>
        <v>-1.03992628992629</v>
      </c>
    </row>
    <row r="34" spans="1:11" x14ac:dyDescent="0.2">
      <c r="A34" s="4">
        <v>-0.42499999999999999</v>
      </c>
      <c r="B34" s="4">
        <v>-1.9314049999999998E-5</v>
      </c>
      <c r="C34" s="5"/>
      <c r="J34">
        <f t="shared" si="0"/>
        <v>-8.2084712499999991E-6</v>
      </c>
      <c r="K34" s="5">
        <f t="shared" si="1"/>
        <v>-0.94909336609336603</v>
      </c>
    </row>
    <row r="35" spans="1:11" x14ac:dyDescent="0.2">
      <c r="A35" s="4">
        <v>-0.4</v>
      </c>
      <c r="B35" s="4">
        <v>-1.755974E-5</v>
      </c>
      <c r="C35" s="5"/>
      <c r="J35">
        <f t="shared" si="0"/>
        <v>-7.0238960000000005E-6</v>
      </c>
      <c r="K35" s="5">
        <f t="shared" si="1"/>
        <v>-0.86288648648648647</v>
      </c>
    </row>
    <row r="36" spans="1:11" x14ac:dyDescent="0.2">
      <c r="A36" s="4">
        <v>-0.375</v>
      </c>
      <c r="B36" s="4">
        <v>-1.5909800000000001E-5</v>
      </c>
      <c r="C36" s="5"/>
      <c r="J36">
        <f t="shared" si="0"/>
        <v>-5.9661750000000005E-6</v>
      </c>
      <c r="K36" s="5">
        <f t="shared" si="1"/>
        <v>-0.7818083538083539</v>
      </c>
    </row>
    <row r="37" spans="1:11" x14ac:dyDescent="0.2">
      <c r="A37" s="4">
        <v>-0.35</v>
      </c>
      <c r="B37" s="4">
        <v>-1.434983E-5</v>
      </c>
      <c r="C37" s="5"/>
      <c r="J37">
        <f t="shared" si="0"/>
        <v>-5.0224404999999995E-6</v>
      </c>
      <c r="K37" s="5">
        <f t="shared" si="1"/>
        <v>-0.70515135135135132</v>
      </c>
    </row>
    <row r="38" spans="1:11" x14ac:dyDescent="0.2">
      <c r="A38" s="4">
        <v>-0.32500000000000001</v>
      </c>
      <c r="B38" s="4">
        <v>-1.287288E-5</v>
      </c>
      <c r="C38" s="5"/>
      <c r="J38">
        <f t="shared" si="0"/>
        <v>-4.1836860000000003E-6</v>
      </c>
      <c r="K38" s="5">
        <f t="shared" si="1"/>
        <v>-0.63257395577395581</v>
      </c>
    </row>
    <row r="39" spans="1:11" x14ac:dyDescent="0.2">
      <c r="A39" s="4">
        <v>-0.3</v>
      </c>
      <c r="B39" s="4">
        <v>-1.1493400000000001E-5</v>
      </c>
      <c r="C39" s="5"/>
      <c r="J39">
        <f t="shared" si="0"/>
        <v>-3.44802E-6</v>
      </c>
      <c r="K39" s="5">
        <f t="shared" si="1"/>
        <v>-0.56478624078624085</v>
      </c>
    </row>
    <row r="40" spans="1:11" x14ac:dyDescent="0.2">
      <c r="A40" s="4">
        <v>-0.27500000000000002</v>
      </c>
      <c r="B40" s="4">
        <v>-1.017796E-5</v>
      </c>
      <c r="C40" s="5"/>
      <c r="J40">
        <f t="shared" si="0"/>
        <v>-2.7989390000000004E-6</v>
      </c>
      <c r="K40" s="5">
        <f t="shared" si="1"/>
        <v>-0.50014545454545456</v>
      </c>
    </row>
    <row r="41" spans="1:11" x14ac:dyDescent="0.2">
      <c r="A41" s="4">
        <v>-0.25</v>
      </c>
      <c r="B41" s="4">
        <v>-9.0198900000000008E-6</v>
      </c>
      <c r="C41" s="5"/>
      <c r="J41">
        <f t="shared" si="0"/>
        <v>-2.2549725000000002E-6</v>
      </c>
      <c r="K41" s="5">
        <f t="shared" si="1"/>
        <v>-0.44323783783783788</v>
      </c>
    </row>
    <row r="42" spans="1:11" x14ac:dyDescent="0.2">
      <c r="A42" s="4">
        <v>-0.22500000000000001</v>
      </c>
      <c r="B42" s="4">
        <v>-7.8381069999999995E-6</v>
      </c>
      <c r="C42" s="5"/>
      <c r="J42">
        <f t="shared" si="0"/>
        <v>-1.763574075E-6</v>
      </c>
      <c r="K42" s="5">
        <f t="shared" si="1"/>
        <v>-0.38516496314496307</v>
      </c>
    </row>
    <row r="43" spans="1:11" x14ac:dyDescent="0.2">
      <c r="A43" s="4">
        <v>-0.2</v>
      </c>
      <c r="B43" s="4">
        <v>-6.7381940000000004E-6</v>
      </c>
      <c r="C43" s="5"/>
      <c r="J43">
        <f t="shared" si="0"/>
        <v>-1.3476388000000002E-6</v>
      </c>
      <c r="K43" s="5">
        <f t="shared" si="1"/>
        <v>-0.33111518427518427</v>
      </c>
    </row>
    <row r="44" spans="1:11" x14ac:dyDescent="0.2">
      <c r="A44" s="4">
        <v>-0.17499999999999999</v>
      </c>
      <c r="B44" s="4">
        <v>-5.7176710000000002E-6</v>
      </c>
      <c r="C44" s="5"/>
      <c r="J44">
        <f t="shared" si="0"/>
        <v>-1.0005924249999999E-6</v>
      </c>
      <c r="K44" s="5">
        <f t="shared" si="1"/>
        <v>-0.28096663390663396</v>
      </c>
    </row>
    <row r="45" spans="1:11" x14ac:dyDescent="0.2">
      <c r="A45" s="4">
        <v>-0.15</v>
      </c>
      <c r="B45" s="4">
        <v>-4.761974E-6</v>
      </c>
      <c r="C45" s="5"/>
      <c r="J45">
        <f t="shared" si="0"/>
        <v>-7.1429610000000002E-7</v>
      </c>
      <c r="K45" s="5">
        <f t="shared" si="1"/>
        <v>-0.23400363636363639</v>
      </c>
    </row>
    <row r="46" spans="1:11" x14ac:dyDescent="0.2">
      <c r="A46" s="4">
        <v>-0.125</v>
      </c>
      <c r="B46" s="4">
        <v>-3.8728810000000003E-6</v>
      </c>
      <c r="C46" s="5"/>
      <c r="J46">
        <f t="shared" si="0"/>
        <v>-4.8411012500000004E-7</v>
      </c>
      <c r="K46" s="5">
        <f t="shared" si="1"/>
        <v>-0.19031356265356267</v>
      </c>
    </row>
    <row r="47" spans="1:11" x14ac:dyDescent="0.2">
      <c r="A47" s="4">
        <v>-0.1</v>
      </c>
      <c r="B47" s="4">
        <v>-3.0434840000000001E-6</v>
      </c>
      <c r="C47" s="5"/>
      <c r="J47">
        <f t="shared" si="0"/>
        <v>-3.0434840000000001E-7</v>
      </c>
      <c r="K47" s="5">
        <f t="shared" si="1"/>
        <v>-0.14955695331695332</v>
      </c>
    </row>
    <row r="48" spans="1:11" x14ac:dyDescent="0.2">
      <c r="A48" s="4">
        <v>-7.4999999999999997E-2</v>
      </c>
      <c r="B48" s="4">
        <v>-2.257525E-6</v>
      </c>
      <c r="C48" s="5"/>
      <c r="J48">
        <f t="shared" si="0"/>
        <v>-1.6931437499999999E-7</v>
      </c>
      <c r="K48" s="5">
        <f t="shared" si="1"/>
        <v>-0.11093488943488945</v>
      </c>
    </row>
    <row r="49" spans="1:11" x14ac:dyDescent="0.2">
      <c r="A49" s="4">
        <v>-0.05</v>
      </c>
      <c r="B49" s="4">
        <v>-1.50672E-6</v>
      </c>
      <c r="C49" s="5"/>
      <c r="J49">
        <f t="shared" si="0"/>
        <v>-7.5336000000000007E-8</v>
      </c>
      <c r="K49" s="5">
        <f t="shared" si="1"/>
        <v>-7.404029484029484E-2</v>
      </c>
    </row>
    <row r="50" spans="1:11" x14ac:dyDescent="0.2">
      <c r="A50" s="4">
        <v>-2.5000000000000001E-2</v>
      </c>
      <c r="B50" s="4">
        <v>-7.7748899999999998E-7</v>
      </c>
      <c r="C50" s="5"/>
      <c r="J50">
        <f t="shared" si="0"/>
        <v>-1.9437225E-8</v>
      </c>
      <c r="K50" s="5">
        <f t="shared" si="1"/>
        <v>-3.820584766584767E-2</v>
      </c>
    </row>
    <row r="51" spans="1:11" x14ac:dyDescent="0.2">
      <c r="A51" s="4">
        <v>0</v>
      </c>
      <c r="B51" s="4">
        <v>4.6639999999999996E-9</v>
      </c>
      <c r="C51" s="5"/>
      <c r="J51">
        <f t="shared" si="0"/>
        <v>0</v>
      </c>
      <c r="K51" s="5">
        <f t="shared" si="1"/>
        <v>2.2918918918918917E-4</v>
      </c>
    </row>
    <row r="52" spans="1:11" x14ac:dyDescent="0.2">
      <c r="A52" s="4">
        <v>2.5000000000000001E-2</v>
      </c>
      <c r="B52" s="4">
        <v>8.5663499999999999E-7</v>
      </c>
      <c r="C52" s="5"/>
      <c r="J52">
        <f t="shared" si="0"/>
        <v>-2.1415875000000001E-8</v>
      </c>
      <c r="K52" s="5">
        <f t="shared" si="1"/>
        <v>4.2095085995085997E-2</v>
      </c>
    </row>
    <row r="53" spans="1:11" x14ac:dyDescent="0.2">
      <c r="A53" s="4">
        <v>0.05</v>
      </c>
      <c r="B53" s="4">
        <v>1.8779419999999999E-6</v>
      </c>
      <c r="C53" s="5"/>
      <c r="J53">
        <f t="shared" si="0"/>
        <v>-9.3897100000000002E-8</v>
      </c>
      <c r="K53" s="5">
        <f t="shared" si="1"/>
        <v>9.228216216216216E-2</v>
      </c>
    </row>
    <row r="54" spans="1:11" x14ac:dyDescent="0.2">
      <c r="A54" s="4">
        <v>7.4999999999999997E-2</v>
      </c>
      <c r="B54" s="4">
        <v>3.0434719999999998E-6</v>
      </c>
      <c r="C54" s="5"/>
      <c r="J54">
        <f t="shared" si="0"/>
        <v>-2.2826039999999998E-7</v>
      </c>
      <c r="K54" s="5">
        <f t="shared" si="1"/>
        <v>0.14955636363636363</v>
      </c>
    </row>
    <row r="55" spans="1:11" x14ac:dyDescent="0.2">
      <c r="A55" s="4">
        <v>0.1</v>
      </c>
      <c r="B55" s="4">
        <v>4.441862E-6</v>
      </c>
      <c r="C55" s="5"/>
      <c r="J55">
        <f t="shared" si="0"/>
        <v>-4.4418620000000004E-7</v>
      </c>
      <c r="K55" s="5">
        <f t="shared" si="1"/>
        <v>0.21827331695331698</v>
      </c>
    </row>
    <row r="56" spans="1:11" x14ac:dyDescent="0.2">
      <c r="A56" s="4">
        <v>0.125</v>
      </c>
      <c r="B56" s="4">
        <v>6.1075499999999997E-6</v>
      </c>
      <c r="C56" s="5"/>
      <c r="J56">
        <f t="shared" si="0"/>
        <v>-7.6344374999999996E-7</v>
      </c>
      <c r="K56" s="5">
        <f t="shared" si="1"/>
        <v>0.30012530712530711</v>
      </c>
    </row>
    <row r="57" spans="1:11" x14ac:dyDescent="0.2">
      <c r="A57" s="4">
        <v>0.15</v>
      </c>
      <c r="B57" s="4">
        <v>8.0831149999999999E-6</v>
      </c>
      <c r="C57" s="5"/>
      <c r="J57">
        <f t="shared" si="0"/>
        <v>-1.21246725E-6</v>
      </c>
      <c r="K57" s="5">
        <f t="shared" si="1"/>
        <v>0.39720466830466833</v>
      </c>
    </row>
    <row r="58" spans="1:11" x14ac:dyDescent="0.2">
      <c r="A58" s="4">
        <v>0.17499999999999999</v>
      </c>
      <c r="B58" s="4">
        <v>1.038002E-5</v>
      </c>
      <c r="C58" s="5"/>
      <c r="J58">
        <f t="shared" si="0"/>
        <v>-1.8165034999999999E-6</v>
      </c>
      <c r="K58" s="5">
        <f t="shared" si="1"/>
        <v>0.51007469287469287</v>
      </c>
    </row>
    <row r="59" spans="1:11" x14ac:dyDescent="0.2">
      <c r="A59" s="4">
        <v>0.2</v>
      </c>
      <c r="B59" s="4">
        <v>1.340242E-5</v>
      </c>
      <c r="C59" s="5"/>
      <c r="J59">
        <f t="shared" si="0"/>
        <v>-2.6804840000000004E-6</v>
      </c>
      <c r="K59" s="5">
        <f t="shared" si="1"/>
        <v>0.65859557739557739</v>
      </c>
    </row>
    <row r="60" spans="1:11" x14ac:dyDescent="0.2">
      <c r="A60" s="4">
        <v>0.22500000000000001</v>
      </c>
      <c r="B60" s="4">
        <v>1.6337270000000002E-5</v>
      </c>
      <c r="C60" s="5"/>
      <c r="J60">
        <f t="shared" si="0"/>
        <v>-3.6758857500000004E-6</v>
      </c>
      <c r="K60" s="5">
        <f t="shared" si="1"/>
        <v>0.80281425061425071</v>
      </c>
    </row>
    <row r="61" spans="1:11" x14ac:dyDescent="0.2">
      <c r="A61" s="4">
        <v>0.25</v>
      </c>
      <c r="B61" s="4">
        <v>1.9624899999999999E-5</v>
      </c>
      <c r="C61" s="5"/>
      <c r="J61">
        <f t="shared" si="0"/>
        <v>-4.9062249999999998E-6</v>
      </c>
      <c r="K61" s="5">
        <f t="shared" si="1"/>
        <v>0.9643685503685504</v>
      </c>
    </row>
    <row r="62" spans="1:11" x14ac:dyDescent="0.2">
      <c r="A62" s="4">
        <v>0.27500000000000002</v>
      </c>
      <c r="B62" s="4">
        <v>2.3248439999999999E-5</v>
      </c>
      <c r="C62" s="5"/>
      <c r="J62">
        <f t="shared" si="0"/>
        <v>-6.3933210000000002E-6</v>
      </c>
      <c r="K62" s="5">
        <f t="shared" si="1"/>
        <v>1.142429484029484</v>
      </c>
    </row>
    <row r="63" spans="1:11" x14ac:dyDescent="0.2">
      <c r="A63" s="4">
        <v>0.3</v>
      </c>
      <c r="B63" s="4">
        <v>2.721196E-5</v>
      </c>
      <c r="C63" s="5"/>
      <c r="J63">
        <f t="shared" si="0"/>
        <v>-8.1635879999999997E-6</v>
      </c>
      <c r="K63" s="5">
        <f t="shared" si="1"/>
        <v>1.3371970515970517</v>
      </c>
    </row>
    <row r="64" spans="1:11" x14ac:dyDescent="0.2">
      <c r="A64" s="4">
        <v>0.32500000000000001</v>
      </c>
      <c r="B64" s="4">
        <v>3.1518620000000001E-5</v>
      </c>
      <c r="C64" s="5"/>
      <c r="J64">
        <f t="shared" si="0"/>
        <v>-1.02435515E-5</v>
      </c>
      <c r="K64" s="5">
        <f t="shared" si="1"/>
        <v>1.5488265356265358</v>
      </c>
    </row>
    <row r="65" spans="1:11" x14ac:dyDescent="0.2">
      <c r="A65" s="4">
        <v>0.35</v>
      </c>
      <c r="B65" s="4">
        <v>3.6131599999999998E-5</v>
      </c>
      <c r="C65" s="5"/>
      <c r="J65">
        <f t="shared" si="0"/>
        <v>-1.2646059999999998E-5</v>
      </c>
      <c r="K65" s="5">
        <f t="shared" si="1"/>
        <v>1.7755085995085995</v>
      </c>
    </row>
    <row r="66" spans="1:11" x14ac:dyDescent="0.2">
      <c r="A66" s="4">
        <v>0.375</v>
      </c>
      <c r="B66" s="4">
        <v>4.1068200000000001E-5</v>
      </c>
      <c r="C66" s="5"/>
      <c r="J66">
        <f t="shared" si="0"/>
        <v>-1.5400575000000001E-5</v>
      </c>
      <c r="K66" s="5">
        <f t="shared" si="1"/>
        <v>2.0180933660933662</v>
      </c>
    </row>
    <row r="67" spans="1:11" x14ac:dyDescent="0.2">
      <c r="A67" s="4">
        <v>0.4</v>
      </c>
      <c r="B67" s="4">
        <v>4.6358659999999998E-5</v>
      </c>
      <c r="C67" s="5"/>
      <c r="J67">
        <f t="shared" si="0"/>
        <v>-1.8543464000000001E-5</v>
      </c>
      <c r="K67" s="5">
        <f t="shared" si="1"/>
        <v>2.2780668304668303</v>
      </c>
    </row>
    <row r="68" spans="1:11" x14ac:dyDescent="0.2">
      <c r="A68" s="4">
        <v>0.42499999999999999</v>
      </c>
      <c r="B68" s="4">
        <v>5.1942350000000003E-5</v>
      </c>
      <c r="C68" s="5"/>
      <c r="J68">
        <f t="shared" si="0"/>
        <v>-2.2075498750000001E-5</v>
      </c>
      <c r="K68" s="5">
        <f t="shared" si="1"/>
        <v>2.5524496314496319</v>
      </c>
    </row>
    <row r="69" spans="1:11" x14ac:dyDescent="0.2">
      <c r="A69" s="4">
        <v>0.45</v>
      </c>
      <c r="B69" s="4">
        <v>5.7849280000000001E-5</v>
      </c>
      <c r="C69" s="5"/>
      <c r="J69">
        <f t="shared" si="0"/>
        <v>-2.6032176000000002E-5</v>
      </c>
      <c r="K69" s="5">
        <f t="shared" si="1"/>
        <v>2.8427164619164622</v>
      </c>
    </row>
    <row r="70" spans="1:11" x14ac:dyDescent="0.2">
      <c r="A70" s="4">
        <v>0.47499999999999998</v>
      </c>
      <c r="B70" s="4">
        <v>6.4050860000000004E-5</v>
      </c>
      <c r="C70" s="5"/>
      <c r="J70">
        <f t="shared" si="0"/>
        <v>-3.0424158499999999E-5</v>
      </c>
      <c r="K70" s="5">
        <f t="shared" si="1"/>
        <v>3.1474624078624078</v>
      </c>
    </row>
    <row r="71" spans="1:11" x14ac:dyDescent="0.2">
      <c r="A71" s="4">
        <v>0.5</v>
      </c>
      <c r="B71" s="4">
        <v>7.0746350000000001E-5</v>
      </c>
      <c r="C71" s="5"/>
      <c r="J71">
        <f t="shared" si="0"/>
        <v>-3.5373175E-5</v>
      </c>
      <c r="K71" s="5">
        <f t="shared" si="1"/>
        <v>3.4764791154791155</v>
      </c>
    </row>
    <row r="72" spans="1:11" x14ac:dyDescent="0.2">
      <c r="A72" s="4">
        <v>0.52500000000000002</v>
      </c>
      <c r="B72" s="4">
        <v>7.7548840000000001E-5</v>
      </c>
      <c r="C72" s="5"/>
      <c r="J72">
        <f t="shared" si="0"/>
        <v>-4.0713141E-5</v>
      </c>
      <c r="K72" s="5">
        <f t="shared" si="1"/>
        <v>3.8107538083538088</v>
      </c>
    </row>
    <row r="73" spans="1:11" x14ac:dyDescent="0.2">
      <c r="A73" s="4">
        <v>0.55000000000000004</v>
      </c>
      <c r="B73" s="4">
        <v>8.465488E-5</v>
      </c>
      <c r="C73" s="5"/>
      <c r="J73">
        <f t="shared" si="0"/>
        <v>-4.6560184000000005E-5</v>
      </c>
      <c r="K73" s="5">
        <f t="shared" si="1"/>
        <v>4.1599449631449632</v>
      </c>
    </row>
    <row r="74" spans="1:11" x14ac:dyDescent="0.2">
      <c r="A74" s="4">
        <v>0.57499999999999996</v>
      </c>
      <c r="B74" s="4">
        <v>9.2194659999999997E-5</v>
      </c>
      <c r="C74" s="5"/>
      <c r="J74">
        <f t="shared" ref="J74:J137" si="2">-(B74*A74)</f>
        <v>-5.3011929499999997E-5</v>
      </c>
      <c r="K74" s="5">
        <f t="shared" ref="K74:K137" si="3">B74*1000/$D$7</f>
        <v>4.5304501228501231</v>
      </c>
    </row>
    <row r="75" spans="1:11" x14ac:dyDescent="0.2">
      <c r="A75" s="4">
        <v>0.6</v>
      </c>
      <c r="B75" s="4">
        <v>1.0005580000000001E-4</v>
      </c>
      <c r="C75" s="5"/>
      <c r="J75">
        <f t="shared" si="2"/>
        <v>-6.0033479999999999E-5</v>
      </c>
      <c r="K75" s="5">
        <f t="shared" si="3"/>
        <v>4.916746928746929</v>
      </c>
    </row>
    <row r="76" spans="1:11" x14ac:dyDescent="0.2">
      <c r="A76" s="4">
        <v>0.625</v>
      </c>
      <c r="B76" s="4">
        <v>1.1043399999999999E-4</v>
      </c>
      <c r="C76" s="5"/>
      <c r="J76">
        <f t="shared" si="2"/>
        <v>-6.9021249999999992E-5</v>
      </c>
      <c r="K76" s="5">
        <f t="shared" si="3"/>
        <v>5.4267321867321865</v>
      </c>
    </row>
    <row r="77" spans="1:11" x14ac:dyDescent="0.2">
      <c r="A77" s="4">
        <v>0.65</v>
      </c>
      <c r="B77" s="4">
        <v>1.187367E-4</v>
      </c>
      <c r="C77" s="5"/>
      <c r="J77">
        <f t="shared" si="2"/>
        <v>-7.7178855000000011E-5</v>
      </c>
      <c r="K77" s="5">
        <f t="shared" si="3"/>
        <v>5.8347272727272728</v>
      </c>
    </row>
    <row r="78" spans="1:11" x14ac:dyDescent="0.2">
      <c r="A78" s="4">
        <v>0.67500000000000004</v>
      </c>
      <c r="B78" s="4">
        <v>1.2731870000000001E-4</v>
      </c>
      <c r="C78" s="5"/>
      <c r="J78">
        <f t="shared" si="2"/>
        <v>-8.5940122500000019E-5</v>
      </c>
      <c r="K78" s="5">
        <f t="shared" si="3"/>
        <v>6.2564471744471746</v>
      </c>
    </row>
    <row r="79" spans="1:11" x14ac:dyDescent="0.2">
      <c r="A79" s="4">
        <v>0.7</v>
      </c>
      <c r="B79" s="4">
        <v>1.3632539999999999E-4</v>
      </c>
      <c r="C79" s="5"/>
      <c r="J79">
        <f t="shared" si="2"/>
        <v>-9.5427779999999993E-5</v>
      </c>
      <c r="K79" s="5">
        <f t="shared" si="3"/>
        <v>6.6990368550368542</v>
      </c>
    </row>
    <row r="80" spans="1:11" x14ac:dyDescent="0.2">
      <c r="A80" s="4">
        <v>0.72499999999999998</v>
      </c>
      <c r="B80" s="4">
        <v>1.4538560000000001E-4</v>
      </c>
      <c r="C80" s="5"/>
      <c r="J80">
        <f t="shared" si="2"/>
        <v>-1.0540456000000001E-4</v>
      </c>
      <c r="K80" s="5">
        <f t="shared" si="3"/>
        <v>7.1442555282555285</v>
      </c>
    </row>
    <row r="81" spans="1:11" x14ac:dyDescent="0.2">
      <c r="A81" s="4">
        <v>0.75</v>
      </c>
      <c r="B81" s="4">
        <v>1.549559E-4</v>
      </c>
      <c r="C81" s="5"/>
      <c r="J81">
        <f t="shared" si="2"/>
        <v>-1.16216925E-4</v>
      </c>
      <c r="K81" s="5">
        <f t="shared" si="3"/>
        <v>7.6145405405405411</v>
      </c>
    </row>
    <row r="82" spans="1:11" x14ac:dyDescent="0.2">
      <c r="A82" s="4">
        <v>0.77500000000000002</v>
      </c>
      <c r="B82" s="4">
        <v>1.6485990000000001E-4</v>
      </c>
      <c r="C82" s="5"/>
      <c r="J82">
        <f t="shared" si="2"/>
        <v>-1.2776642250000002E-4</v>
      </c>
      <c r="K82" s="5">
        <f t="shared" si="3"/>
        <v>8.101223587223588</v>
      </c>
    </row>
    <row r="83" spans="1:11" x14ac:dyDescent="0.2">
      <c r="A83" s="4">
        <v>0.8</v>
      </c>
      <c r="B83" s="4">
        <v>1.7511029999999999E-4</v>
      </c>
      <c r="C83" s="5"/>
      <c r="J83">
        <f t="shared" si="2"/>
        <v>-1.4008824000000001E-4</v>
      </c>
      <c r="K83" s="5">
        <f t="shared" si="3"/>
        <v>8.6049287469287474</v>
      </c>
    </row>
    <row r="84" spans="1:11" x14ac:dyDescent="0.2">
      <c r="A84" s="4">
        <v>0.82499999999999996</v>
      </c>
      <c r="B84" s="4">
        <v>1.8515919999999999E-4</v>
      </c>
      <c r="C84" s="5"/>
      <c r="J84">
        <f t="shared" si="2"/>
        <v>-1.5275633999999998E-4</v>
      </c>
      <c r="K84" s="5">
        <f t="shared" si="3"/>
        <v>9.0987321867321871</v>
      </c>
    </row>
    <row r="85" spans="1:11" x14ac:dyDescent="0.2">
      <c r="A85" s="4">
        <v>0.85</v>
      </c>
      <c r="B85" s="4">
        <v>1.9637950000000001E-4</v>
      </c>
      <c r="C85" s="5"/>
      <c r="J85">
        <f t="shared" si="2"/>
        <v>-1.6692257499999999E-4</v>
      </c>
      <c r="K85" s="5">
        <f t="shared" si="3"/>
        <v>9.6500982800982804</v>
      </c>
    </row>
    <row r="86" spans="1:11" x14ac:dyDescent="0.2">
      <c r="A86" s="4">
        <v>0.875</v>
      </c>
      <c r="B86" s="4">
        <v>2.0730100000000001E-4</v>
      </c>
      <c r="C86" s="5"/>
      <c r="J86">
        <f t="shared" si="2"/>
        <v>-1.8138837500000001E-4</v>
      </c>
      <c r="K86" s="5">
        <f t="shared" si="3"/>
        <v>10.186781326781327</v>
      </c>
    </row>
    <row r="87" spans="1:11" x14ac:dyDescent="0.2">
      <c r="A87" s="4">
        <v>0.9</v>
      </c>
      <c r="B87" s="4">
        <v>2.187736E-4</v>
      </c>
      <c r="C87" s="5"/>
      <c r="J87">
        <f t="shared" si="2"/>
        <v>-1.9689624E-4</v>
      </c>
      <c r="K87" s="5">
        <f t="shared" si="3"/>
        <v>10.750545454545454</v>
      </c>
    </row>
    <row r="88" spans="1:11" x14ac:dyDescent="0.2">
      <c r="A88" s="4">
        <v>0.92500000000000004</v>
      </c>
      <c r="B88" s="4">
        <v>2.3068620000000001E-4</v>
      </c>
      <c r="C88" s="5"/>
      <c r="J88">
        <f t="shared" si="2"/>
        <v>-2.1338473500000002E-4</v>
      </c>
      <c r="K88" s="5">
        <f t="shared" si="3"/>
        <v>11.335931203931205</v>
      </c>
    </row>
    <row r="89" spans="1:11" x14ac:dyDescent="0.2">
      <c r="A89" s="4">
        <v>0.95</v>
      </c>
      <c r="B89" s="4">
        <v>2.4297899999999999E-4</v>
      </c>
      <c r="C89" s="5"/>
      <c r="J89">
        <f t="shared" si="2"/>
        <v>-2.3083004999999997E-4</v>
      </c>
      <c r="K89" s="5">
        <f t="shared" si="3"/>
        <v>11.94</v>
      </c>
    </row>
    <row r="90" spans="1:11" x14ac:dyDescent="0.2">
      <c r="A90" s="4">
        <v>0.97499999999999998</v>
      </c>
      <c r="B90" s="4">
        <v>2.5506440000000002E-4</v>
      </c>
      <c r="C90" s="5"/>
      <c r="J90">
        <f t="shared" si="2"/>
        <v>-2.4868779000000003E-4</v>
      </c>
      <c r="K90" s="5">
        <f t="shared" si="3"/>
        <v>12.533877149877151</v>
      </c>
    </row>
    <row r="91" spans="1:11" x14ac:dyDescent="0.2">
      <c r="A91" s="4">
        <v>1</v>
      </c>
      <c r="B91" s="4">
        <v>2.673706E-4</v>
      </c>
      <c r="C91" s="5"/>
      <c r="J91">
        <f t="shared" si="2"/>
        <v>-2.673706E-4</v>
      </c>
      <c r="K91" s="5">
        <f t="shared" si="3"/>
        <v>13.138604422604423</v>
      </c>
    </row>
    <row r="92" spans="1:11" x14ac:dyDescent="0.2">
      <c r="A92" s="4">
        <v>1</v>
      </c>
      <c r="B92" s="4">
        <v>2.681211E-4</v>
      </c>
      <c r="C92" s="5"/>
      <c r="J92">
        <f t="shared" si="2"/>
        <v>-2.681211E-4</v>
      </c>
      <c r="K92" s="5">
        <f t="shared" si="3"/>
        <v>13.17548402948403</v>
      </c>
    </row>
    <row r="93" spans="1:11" x14ac:dyDescent="0.2">
      <c r="A93" s="4">
        <v>0.97499999999999998</v>
      </c>
      <c r="B93" s="4">
        <v>2.599198E-4</v>
      </c>
      <c r="C93" s="5"/>
      <c r="J93">
        <f t="shared" si="2"/>
        <v>-2.5342180500000002E-4</v>
      </c>
      <c r="K93" s="5">
        <f t="shared" si="3"/>
        <v>12.772471744471744</v>
      </c>
    </row>
    <row r="94" spans="1:11" x14ac:dyDescent="0.2">
      <c r="A94" s="4">
        <v>0.95</v>
      </c>
      <c r="B94" s="4">
        <v>2.4988730000000001E-4</v>
      </c>
      <c r="C94" s="5"/>
      <c r="J94">
        <f t="shared" si="2"/>
        <v>-2.3739293499999998E-4</v>
      </c>
      <c r="K94" s="5">
        <f t="shared" si="3"/>
        <v>12.279474201474201</v>
      </c>
    </row>
    <row r="95" spans="1:11" x14ac:dyDescent="0.2">
      <c r="A95" s="4">
        <v>0.92500000000000004</v>
      </c>
      <c r="B95" s="4">
        <v>2.4025779999999999E-4</v>
      </c>
      <c r="C95" s="5"/>
      <c r="J95">
        <f t="shared" si="2"/>
        <v>-2.2223846499999999E-4</v>
      </c>
      <c r="K95" s="5">
        <f t="shared" si="3"/>
        <v>11.806280098280098</v>
      </c>
    </row>
    <row r="96" spans="1:11" x14ac:dyDescent="0.2">
      <c r="A96" s="4">
        <v>0.9</v>
      </c>
      <c r="B96" s="4">
        <v>2.3018210000000001E-4</v>
      </c>
      <c r="C96" s="5"/>
      <c r="J96">
        <f t="shared" si="2"/>
        <v>-2.0716389E-4</v>
      </c>
      <c r="K96" s="5">
        <f t="shared" si="3"/>
        <v>11.311159705159705</v>
      </c>
    </row>
    <row r="97" spans="1:11" x14ac:dyDescent="0.2">
      <c r="A97" s="4">
        <v>0.875</v>
      </c>
      <c r="B97" s="4">
        <v>2.2023109999999999E-4</v>
      </c>
      <c r="C97" s="5"/>
      <c r="J97">
        <f t="shared" si="2"/>
        <v>-1.9270221249999999E-4</v>
      </c>
      <c r="K97" s="5">
        <f t="shared" si="3"/>
        <v>10.822167076167075</v>
      </c>
    </row>
    <row r="98" spans="1:11" x14ac:dyDescent="0.2">
      <c r="A98" s="4">
        <v>0.85</v>
      </c>
      <c r="B98" s="4">
        <v>2.098143E-4</v>
      </c>
      <c r="C98" s="5"/>
      <c r="J98">
        <f t="shared" si="2"/>
        <v>-1.7834215499999998E-4</v>
      </c>
      <c r="K98" s="5">
        <f t="shared" si="3"/>
        <v>10.310285012285012</v>
      </c>
    </row>
    <row r="99" spans="1:11" x14ac:dyDescent="0.2">
      <c r="A99" s="4">
        <v>0.82499999999999996</v>
      </c>
      <c r="B99" s="4">
        <v>2.004431E-4</v>
      </c>
      <c r="C99" s="5"/>
      <c r="J99">
        <f t="shared" si="2"/>
        <v>-1.6536555749999999E-4</v>
      </c>
      <c r="K99" s="5">
        <f t="shared" si="3"/>
        <v>9.8497837837837832</v>
      </c>
    </row>
    <row r="100" spans="1:11" x14ac:dyDescent="0.2">
      <c r="A100" s="4">
        <v>0.8</v>
      </c>
      <c r="B100" s="4">
        <v>1.906415E-4</v>
      </c>
      <c r="C100" s="5"/>
      <c r="J100">
        <f t="shared" si="2"/>
        <v>-1.5251320000000002E-4</v>
      </c>
      <c r="K100" s="5">
        <f t="shared" si="3"/>
        <v>9.3681326781326781</v>
      </c>
    </row>
    <row r="101" spans="1:11" x14ac:dyDescent="0.2">
      <c r="A101" s="4">
        <v>0.77500000000000002</v>
      </c>
      <c r="B101" s="4">
        <v>1.8085940000000001E-4</v>
      </c>
      <c r="C101" s="5"/>
      <c r="J101">
        <f t="shared" si="2"/>
        <v>-1.4016603500000002E-4</v>
      </c>
      <c r="K101" s="5">
        <f t="shared" si="3"/>
        <v>8.8874398034398041</v>
      </c>
    </row>
    <row r="102" spans="1:11" x14ac:dyDescent="0.2">
      <c r="A102" s="4">
        <v>0.75</v>
      </c>
      <c r="B102" s="4">
        <v>1.7143630000000001E-4</v>
      </c>
      <c r="C102" s="5"/>
      <c r="J102">
        <f t="shared" si="2"/>
        <v>-1.2857722500000002E-4</v>
      </c>
      <c r="K102" s="5">
        <f t="shared" si="3"/>
        <v>8.4243882063882065</v>
      </c>
    </row>
    <row r="103" spans="1:11" x14ac:dyDescent="0.2">
      <c r="A103" s="4">
        <v>0.72499999999999998</v>
      </c>
      <c r="B103" s="4">
        <v>1.619046E-4</v>
      </c>
      <c r="C103" s="5"/>
      <c r="J103">
        <f t="shared" si="2"/>
        <v>-1.17380835E-4</v>
      </c>
      <c r="K103" s="5">
        <f t="shared" si="3"/>
        <v>7.9560000000000004</v>
      </c>
    </row>
    <row r="104" spans="1:11" x14ac:dyDescent="0.2">
      <c r="A104" s="4">
        <v>0.7</v>
      </c>
      <c r="B104" s="4">
        <v>1.5274829999999999E-4</v>
      </c>
      <c r="C104" s="5"/>
      <c r="J104">
        <f t="shared" si="2"/>
        <v>-1.0692380999999998E-4</v>
      </c>
      <c r="K104" s="5">
        <f t="shared" si="3"/>
        <v>7.5060589680589667</v>
      </c>
    </row>
    <row r="105" spans="1:11" x14ac:dyDescent="0.2">
      <c r="A105" s="4">
        <v>0.67500000000000004</v>
      </c>
      <c r="B105" s="4">
        <v>1.438438E-4</v>
      </c>
      <c r="C105" s="5"/>
      <c r="J105">
        <f t="shared" si="2"/>
        <v>-9.7094565000000008E-5</v>
      </c>
      <c r="K105" s="5">
        <f t="shared" si="3"/>
        <v>7.0684914004913999</v>
      </c>
    </row>
    <row r="106" spans="1:11" x14ac:dyDescent="0.2">
      <c r="A106" s="4">
        <v>0.65</v>
      </c>
      <c r="B106" s="4">
        <v>1.3501950000000001E-4</v>
      </c>
      <c r="C106" s="5"/>
      <c r="J106">
        <f t="shared" si="2"/>
        <v>-8.7762675000000004E-5</v>
      </c>
      <c r="K106" s="5">
        <f t="shared" si="3"/>
        <v>6.6348648648648654</v>
      </c>
    </row>
    <row r="107" spans="1:11" x14ac:dyDescent="0.2">
      <c r="A107" s="4">
        <v>0.625</v>
      </c>
      <c r="B107" s="4">
        <v>1.26258E-4</v>
      </c>
      <c r="C107" s="5"/>
      <c r="J107">
        <f t="shared" si="2"/>
        <v>-7.8911249999999994E-5</v>
      </c>
      <c r="K107" s="5">
        <f t="shared" si="3"/>
        <v>6.2043243243243245</v>
      </c>
    </row>
    <row r="108" spans="1:11" x14ac:dyDescent="0.2">
      <c r="A108" s="4">
        <v>0.6</v>
      </c>
      <c r="B108" s="4">
        <v>1.1782850000000001E-4</v>
      </c>
      <c r="C108" s="5"/>
      <c r="J108">
        <f t="shared" si="2"/>
        <v>-7.0697099999999998E-5</v>
      </c>
      <c r="K108" s="5">
        <f t="shared" si="3"/>
        <v>5.7900982800982801</v>
      </c>
    </row>
    <row r="109" spans="1:11" x14ac:dyDescent="0.2">
      <c r="A109" s="4">
        <v>0.57499999999999996</v>
      </c>
      <c r="B109" s="4">
        <v>1.097028E-4</v>
      </c>
      <c r="C109" s="5"/>
      <c r="J109">
        <f t="shared" si="2"/>
        <v>-6.3079109999999991E-5</v>
      </c>
      <c r="K109" s="5">
        <f t="shared" si="3"/>
        <v>5.3908009828009833</v>
      </c>
    </row>
    <row r="110" spans="1:11" x14ac:dyDescent="0.2">
      <c r="A110" s="4">
        <v>0.55000000000000004</v>
      </c>
      <c r="B110" s="4">
        <v>1.016003E-4</v>
      </c>
      <c r="C110" s="5"/>
      <c r="J110">
        <f t="shared" si="2"/>
        <v>-5.5880165000000005E-5</v>
      </c>
      <c r="K110" s="5">
        <f t="shared" si="3"/>
        <v>4.9926437346437345</v>
      </c>
    </row>
    <row r="111" spans="1:11" x14ac:dyDescent="0.2">
      <c r="A111" s="4">
        <v>0.52500000000000002</v>
      </c>
      <c r="B111" s="4">
        <v>9.3250610000000005E-5</v>
      </c>
      <c r="C111" s="5"/>
      <c r="J111">
        <f t="shared" si="2"/>
        <v>-4.8956570250000002E-5</v>
      </c>
      <c r="K111" s="5">
        <f t="shared" si="3"/>
        <v>4.5823395577395587</v>
      </c>
    </row>
    <row r="112" spans="1:11" x14ac:dyDescent="0.2">
      <c r="A112" s="4">
        <v>0.5</v>
      </c>
      <c r="B112" s="4">
        <v>8.5878239999999997E-5</v>
      </c>
      <c r="C112" s="5"/>
      <c r="J112">
        <f t="shared" si="2"/>
        <v>-4.2939119999999998E-5</v>
      </c>
      <c r="K112" s="5">
        <f t="shared" si="3"/>
        <v>4.2200609336609336</v>
      </c>
    </row>
    <row r="113" spans="1:11" x14ac:dyDescent="0.2">
      <c r="A113" s="4">
        <v>0.47499999999999998</v>
      </c>
      <c r="B113" s="4">
        <v>7.8783599999999996E-5</v>
      </c>
      <c r="C113" s="5"/>
      <c r="J113">
        <f t="shared" si="2"/>
        <v>-3.7422209999999996E-5</v>
      </c>
      <c r="K113" s="5">
        <f t="shared" si="3"/>
        <v>3.871429975429975</v>
      </c>
    </row>
    <row r="114" spans="1:11" x14ac:dyDescent="0.2">
      <c r="A114" s="4">
        <v>0.45</v>
      </c>
      <c r="B114" s="4">
        <v>7.1926440000000006E-5</v>
      </c>
      <c r="C114" s="5"/>
      <c r="J114">
        <f t="shared" si="2"/>
        <v>-3.2366898000000005E-5</v>
      </c>
      <c r="K114" s="5">
        <f t="shared" si="3"/>
        <v>3.5344687960687966</v>
      </c>
    </row>
    <row r="115" spans="1:11" x14ac:dyDescent="0.2">
      <c r="A115" s="4">
        <v>0.42499999999999999</v>
      </c>
      <c r="B115" s="4">
        <v>6.5436590000000002E-5</v>
      </c>
      <c r="C115" s="5"/>
      <c r="J115">
        <f t="shared" si="2"/>
        <v>-2.7810550750000001E-5</v>
      </c>
      <c r="K115" s="5">
        <f t="shared" si="3"/>
        <v>3.2155572481572481</v>
      </c>
    </row>
    <row r="116" spans="1:11" x14ac:dyDescent="0.2">
      <c r="A116" s="4">
        <v>0.4</v>
      </c>
      <c r="B116" s="4">
        <v>5.9104680000000002E-5</v>
      </c>
      <c r="C116" s="5"/>
      <c r="J116">
        <f t="shared" si="2"/>
        <v>-2.3641872000000002E-5</v>
      </c>
      <c r="K116" s="5">
        <f t="shared" si="3"/>
        <v>2.9044068796068796</v>
      </c>
    </row>
    <row r="117" spans="1:11" x14ac:dyDescent="0.2">
      <c r="A117" s="4">
        <v>0.375</v>
      </c>
      <c r="B117" s="4">
        <v>5.3053319999999997E-5</v>
      </c>
      <c r="C117" s="5"/>
      <c r="J117">
        <f t="shared" si="2"/>
        <v>-1.9894994999999998E-5</v>
      </c>
      <c r="K117" s="5">
        <f t="shared" si="3"/>
        <v>2.6070427518427515</v>
      </c>
    </row>
    <row r="118" spans="1:11" x14ac:dyDescent="0.2">
      <c r="A118" s="4">
        <v>0.35</v>
      </c>
      <c r="B118" s="4">
        <v>4.7221510000000003E-5</v>
      </c>
      <c r="C118" s="5"/>
      <c r="J118">
        <f t="shared" si="2"/>
        <v>-1.6527528499999999E-5</v>
      </c>
      <c r="K118" s="5">
        <f t="shared" si="3"/>
        <v>2.320467321867322</v>
      </c>
    </row>
    <row r="119" spans="1:11" x14ac:dyDescent="0.2">
      <c r="A119" s="4">
        <v>0.32500000000000001</v>
      </c>
      <c r="B119" s="4">
        <v>4.1695149999999997E-5</v>
      </c>
      <c r="C119" s="5"/>
      <c r="J119">
        <f t="shared" si="2"/>
        <v>-1.3550923749999999E-5</v>
      </c>
      <c r="K119" s="5">
        <f t="shared" si="3"/>
        <v>2.0489017199017194</v>
      </c>
    </row>
    <row r="120" spans="1:11" x14ac:dyDescent="0.2">
      <c r="A120" s="4">
        <v>0.3</v>
      </c>
      <c r="B120" s="4">
        <v>3.6538880000000002E-5</v>
      </c>
      <c r="C120" s="5"/>
      <c r="J120">
        <f t="shared" si="2"/>
        <v>-1.0961664E-5</v>
      </c>
      <c r="K120" s="5">
        <f t="shared" si="3"/>
        <v>1.7955223587223588</v>
      </c>
    </row>
    <row r="121" spans="1:11" x14ac:dyDescent="0.2">
      <c r="A121" s="4">
        <v>0.27500000000000002</v>
      </c>
      <c r="B121" s="4">
        <v>3.1692900000000003E-5</v>
      </c>
      <c r="C121" s="5"/>
      <c r="J121">
        <f t="shared" si="2"/>
        <v>-8.7155475000000014E-6</v>
      </c>
      <c r="K121" s="5">
        <f t="shared" si="3"/>
        <v>1.5573906633906636</v>
      </c>
    </row>
    <row r="122" spans="1:11" x14ac:dyDescent="0.2">
      <c r="A122" s="4">
        <v>0.25</v>
      </c>
      <c r="B122" s="4">
        <v>2.7185299999999999E-5</v>
      </c>
      <c r="C122" s="5"/>
      <c r="J122">
        <f t="shared" si="2"/>
        <v>-6.7963249999999997E-6</v>
      </c>
      <c r="K122" s="5">
        <f t="shared" si="3"/>
        <v>1.3358869778869777</v>
      </c>
    </row>
    <row r="123" spans="1:11" x14ac:dyDescent="0.2">
      <c r="A123" s="4">
        <v>0.22500000000000001</v>
      </c>
      <c r="B123" s="4">
        <v>2.2990969999999999E-5</v>
      </c>
      <c r="C123" s="5"/>
      <c r="J123">
        <f t="shared" si="2"/>
        <v>-5.1729682500000001E-6</v>
      </c>
      <c r="K123" s="5">
        <f t="shared" si="3"/>
        <v>1.1297773955773955</v>
      </c>
    </row>
    <row r="124" spans="1:11" x14ac:dyDescent="0.2">
      <c r="A124" s="4">
        <v>0.2</v>
      </c>
      <c r="B124" s="4">
        <v>1.9124960000000001E-5</v>
      </c>
      <c r="C124" s="5"/>
      <c r="J124">
        <f t="shared" si="2"/>
        <v>-3.8249920000000004E-6</v>
      </c>
      <c r="K124" s="5">
        <f t="shared" si="3"/>
        <v>0.9398014742014742</v>
      </c>
    </row>
    <row r="125" spans="1:11" x14ac:dyDescent="0.2">
      <c r="A125" s="4">
        <v>0.17499999999999999</v>
      </c>
      <c r="B125" s="4">
        <v>1.5610730000000002E-5</v>
      </c>
      <c r="C125" s="5"/>
      <c r="J125">
        <f t="shared" si="2"/>
        <v>-2.73187775E-6</v>
      </c>
      <c r="K125" s="5">
        <f t="shared" si="3"/>
        <v>0.76711203931203942</v>
      </c>
    </row>
    <row r="126" spans="1:11" x14ac:dyDescent="0.2">
      <c r="A126" s="4">
        <v>0.15</v>
      </c>
      <c r="B126" s="4">
        <v>1.242574E-5</v>
      </c>
      <c r="C126" s="5"/>
      <c r="J126">
        <f t="shared" si="2"/>
        <v>-1.8638609999999998E-6</v>
      </c>
      <c r="K126" s="5">
        <f t="shared" si="3"/>
        <v>0.61060147420147415</v>
      </c>
    </row>
    <row r="127" spans="1:11" x14ac:dyDescent="0.2">
      <c r="A127" s="4">
        <v>0.125</v>
      </c>
      <c r="B127" s="4">
        <v>9.4277010000000006E-6</v>
      </c>
      <c r="C127" s="5"/>
      <c r="J127">
        <f t="shared" si="2"/>
        <v>-1.1784626250000001E-6</v>
      </c>
      <c r="K127" s="5">
        <f t="shared" si="3"/>
        <v>0.4632776904176904</v>
      </c>
    </row>
    <row r="128" spans="1:11" x14ac:dyDescent="0.2">
      <c r="A128" s="4">
        <v>0.1</v>
      </c>
      <c r="B128" s="4">
        <v>6.9853510000000002E-6</v>
      </c>
      <c r="C128" s="5"/>
      <c r="J128">
        <f t="shared" si="2"/>
        <v>-6.9853510000000002E-7</v>
      </c>
      <c r="K128" s="5">
        <f t="shared" si="3"/>
        <v>0.34326049140049142</v>
      </c>
    </row>
    <row r="129" spans="1:11" x14ac:dyDescent="0.2">
      <c r="A129" s="4">
        <v>7.4999999999999997E-2</v>
      </c>
      <c r="B129" s="4">
        <v>4.849603E-6</v>
      </c>
      <c r="C129" s="5"/>
      <c r="J129">
        <f t="shared" si="2"/>
        <v>-3.63720225E-7</v>
      </c>
      <c r="K129" s="5">
        <f t="shared" si="3"/>
        <v>0.23830972972972975</v>
      </c>
    </row>
    <row r="130" spans="1:11" x14ac:dyDescent="0.2">
      <c r="A130" s="4">
        <v>0.05</v>
      </c>
      <c r="B130" s="4">
        <v>3.0005049999999998E-6</v>
      </c>
      <c r="C130" s="5"/>
      <c r="J130">
        <f t="shared" si="2"/>
        <v>-1.5002525E-7</v>
      </c>
      <c r="K130" s="5">
        <f t="shared" si="3"/>
        <v>0.14744496314496314</v>
      </c>
    </row>
    <row r="131" spans="1:11" x14ac:dyDescent="0.2">
      <c r="A131" s="4">
        <v>2.5000000000000001E-2</v>
      </c>
      <c r="B131" s="4">
        <v>1.404083E-6</v>
      </c>
      <c r="C131" s="5"/>
      <c r="J131">
        <f t="shared" si="2"/>
        <v>-3.5102075E-8</v>
      </c>
      <c r="K131" s="5">
        <f t="shared" si="3"/>
        <v>6.899670761670762E-2</v>
      </c>
    </row>
    <row r="132" spans="1:11" x14ac:dyDescent="0.2">
      <c r="A132" s="4">
        <v>0</v>
      </c>
      <c r="B132" s="4">
        <v>8.1650000000000007E-9</v>
      </c>
      <c r="C132" s="5"/>
      <c r="J132">
        <f t="shared" si="2"/>
        <v>0</v>
      </c>
      <c r="K132" s="5">
        <f t="shared" si="3"/>
        <v>4.0122850122850125E-4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3" priority="1" stopIfTrue="1" operator="equal">
      <formula>0</formula>
    </cfRule>
  </conditionalFormatting>
  <conditionalFormatting sqref="E23:E24">
    <cfRule type="cellIs" dxfId="1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79</v>
      </c>
    </row>
    <row r="3" spans="1:16" x14ac:dyDescent="0.2">
      <c r="C3" s="1" t="s">
        <v>29</v>
      </c>
      <c r="D3" t="s">
        <v>79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-1.626044E-4</v>
      </c>
      <c r="C10" s="5"/>
      <c r="D10" s="1" t="s">
        <v>9</v>
      </c>
      <c r="E10" s="7">
        <f>-F10*1000/$D$7</f>
        <v>7.9903882063882072</v>
      </c>
      <c r="F10" s="3">
        <f>((INDEX(A10:B11,1,2)+INDEX(A10:B11,2,2))-((INDEX(A10:B11,1,2)-INDEX(A10:B11,2,2))/(INDEX(A10:B11,1,1)-INDEX(A10:B11,2,1))*(INDEX(A10:B11,1,1)+INDEX(A10:B11,2,1))))/2</f>
        <v>-1.626044E-4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-7.9903882063882072</v>
      </c>
      <c r="L10" s="1" t="s">
        <v>23</v>
      </c>
      <c r="M10" s="4">
        <f>MAX(E14:E15)/20</f>
        <v>2.3072666286675463E-2</v>
      </c>
      <c r="N10" s="6">
        <f>-E10</f>
        <v>-7.9903882063882072</v>
      </c>
      <c r="O10" s="6">
        <f>-E11</f>
        <v>-7.771931203931203</v>
      </c>
      <c r="P10" s="6">
        <f>-E12</f>
        <v>-8.2870810810810802</v>
      </c>
    </row>
    <row r="11" spans="1:16" x14ac:dyDescent="0.2">
      <c r="A11" s="4">
        <v>-2.5000000000000001E-2</v>
      </c>
      <c r="B11" s="4">
        <v>-1.7085129999999999E-4</v>
      </c>
      <c r="C11" s="5"/>
      <c r="D11" s="1" t="s">
        <v>10</v>
      </c>
      <c r="E11" s="7">
        <f>-F11*1000/$D$7</f>
        <v>7.771931203931203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-1.5815879999999999E-4</v>
      </c>
      <c r="G11" s="5" t="s">
        <v>101</v>
      </c>
      <c r="H11" t="s">
        <v>102</v>
      </c>
      <c r="J11">
        <f t="shared" si="0"/>
        <v>-4.2712824999999997E-6</v>
      </c>
      <c r="K11" s="5">
        <f t="shared" si="1"/>
        <v>-8.3956412776412765</v>
      </c>
      <c r="L11" s="1"/>
      <c r="M11" s="4">
        <f>-MAX(E15:E16)/20</f>
        <v>-2.2561370984205055E-2</v>
      </c>
      <c r="N11" s="6">
        <f>-E10</f>
        <v>-7.9903882063882072</v>
      </c>
      <c r="O11" s="6">
        <f>-E11</f>
        <v>-7.771931203931203</v>
      </c>
      <c r="P11" s="6">
        <f>-E12</f>
        <v>-8.2870810810810802</v>
      </c>
    </row>
    <row r="12" spans="1:16" x14ac:dyDescent="0.2">
      <c r="A12" s="4">
        <v>-0.05</v>
      </c>
      <c r="B12" s="4">
        <v>-1.790385E-4</v>
      </c>
      <c r="C12" s="5"/>
      <c r="D12" s="1" t="s">
        <v>11</v>
      </c>
      <c r="E12" s="7">
        <f>-F12*1000/$D$7</f>
        <v>8.2870810810810802</v>
      </c>
      <c r="F12" s="3">
        <f>((INDEX(A131:B132,1,2)+INDEX(A131:B132,2,2))-((INDEX(A131:B132,1,2)-INDEX(A131:B132,2,2))/(INDEX(A131:B132,1,1)-INDEX(A131:B132,2,1))*(INDEX(A131:B132,1,1)+INDEX(A131:B132,2,1))))/2</f>
        <v>-1.686421E-4</v>
      </c>
      <c r="G12" t="s">
        <v>103</v>
      </c>
      <c r="H12" t="s">
        <v>104</v>
      </c>
      <c r="J12">
        <f t="shared" si="0"/>
        <v>-8.9519249999999998E-6</v>
      </c>
      <c r="K12" s="5">
        <f t="shared" si="1"/>
        <v>-8.7979606879606873</v>
      </c>
      <c r="L12" s="1"/>
    </row>
    <row r="13" spans="1:16" x14ac:dyDescent="0.2">
      <c r="A13" s="4">
        <v>-7.4999999999999997E-2</v>
      </c>
      <c r="B13" s="4">
        <v>-1.869493E-4</v>
      </c>
      <c r="C13" s="5"/>
      <c r="E13" s="3" t="s">
        <v>53</v>
      </c>
      <c r="F13" s="5"/>
      <c r="J13">
        <f t="shared" si="0"/>
        <v>-1.4021197499999999E-5</v>
      </c>
      <c r="K13" s="5">
        <f t="shared" si="1"/>
        <v>-9.1866977886977885</v>
      </c>
      <c r="L13" s="1" t="s">
        <v>24</v>
      </c>
      <c r="M13" s="6">
        <f>E14</f>
        <v>0.46145332573350928</v>
      </c>
      <c r="N13" s="6">
        <f>-MAX(E10:E12)/15</f>
        <v>-0.55247207207207205</v>
      </c>
    </row>
    <row r="14" spans="1:16" x14ac:dyDescent="0.2">
      <c r="A14" s="4">
        <v>-0.1</v>
      </c>
      <c r="B14" s="4">
        <v>-1.944135E-4</v>
      </c>
      <c r="C14" s="5"/>
      <c r="D14" s="1" t="s">
        <v>12</v>
      </c>
      <c r="E14" s="7">
        <f>F14</f>
        <v>0.46145332573350928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0.46145332573350928</v>
      </c>
      <c r="G14" s="5" t="s">
        <v>113</v>
      </c>
      <c r="H14" t="s">
        <v>114</v>
      </c>
      <c r="J14">
        <f t="shared" si="0"/>
        <v>-1.9441350000000003E-5</v>
      </c>
      <c r="K14" s="5">
        <f t="shared" si="1"/>
        <v>-9.5534889434889436</v>
      </c>
      <c r="L14" s="1"/>
      <c r="M14">
        <f>E14</f>
        <v>0.46145332573350928</v>
      </c>
      <c r="N14" s="6">
        <f>MAX(E10:E12)/15</f>
        <v>0.55247207207207205</v>
      </c>
    </row>
    <row r="15" spans="1:16" x14ac:dyDescent="0.2">
      <c r="A15" s="4">
        <v>-0.125</v>
      </c>
      <c r="B15" s="4">
        <v>-2.0283580000000001E-4</v>
      </c>
      <c r="C15" s="5"/>
      <c r="D15" s="1" t="s">
        <v>13</v>
      </c>
      <c r="E15" s="3">
        <f>F15</f>
        <v>0.45122741968410113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0.45122741968410113</v>
      </c>
      <c r="G15" s="5" t="s">
        <v>109</v>
      </c>
      <c r="H15" t="s">
        <v>110</v>
      </c>
      <c r="J15">
        <f t="shared" si="0"/>
        <v>-2.5354475000000001E-5</v>
      </c>
      <c r="K15" s="5">
        <f t="shared" si="1"/>
        <v>-9.9673611793611805</v>
      </c>
      <c r="L15" s="1"/>
      <c r="M15" s="6">
        <f>E15</f>
        <v>0.45122741968410113</v>
      </c>
      <c r="N15" s="6">
        <f>-MAX(E10:E12)/15</f>
        <v>-0.55247207207207205</v>
      </c>
    </row>
    <row r="16" spans="1:16" x14ac:dyDescent="0.2">
      <c r="A16" s="4">
        <v>-0.15</v>
      </c>
      <c r="B16" s="4">
        <v>-2.1003809999999999E-4</v>
      </c>
      <c r="C16" s="5"/>
      <c r="E16" s="3"/>
      <c r="J16">
        <f t="shared" si="0"/>
        <v>-3.1505715E-5</v>
      </c>
      <c r="K16" s="5">
        <f t="shared" si="1"/>
        <v>-10.321282555282554</v>
      </c>
      <c r="L16" s="1"/>
      <c r="M16">
        <f>E15</f>
        <v>0.45122741968410113</v>
      </c>
      <c r="N16" s="6">
        <f>MAX(E10:E12)/15</f>
        <v>0.55247207207207205</v>
      </c>
    </row>
    <row r="17" spans="1:19" x14ac:dyDescent="0.2">
      <c r="A17" s="4">
        <v>-0.17499999999999999</v>
      </c>
      <c r="B17" s="4">
        <v>-2.1806770000000001E-4</v>
      </c>
      <c r="C17" s="25"/>
      <c r="D17" s="1" t="s">
        <v>14</v>
      </c>
      <c r="E17" s="9">
        <f>F17</f>
        <v>0.25737110549372427</v>
      </c>
      <c r="F17">
        <f>(-1)*MAX(J30:J91)/F11/E14</f>
        <v>0.25737110549372427</v>
      </c>
      <c r="G17" t="s">
        <v>111</v>
      </c>
      <c r="J17">
        <f t="shared" si="0"/>
        <v>-3.8161847499999998E-5</v>
      </c>
      <c r="K17" s="5">
        <f t="shared" si="1"/>
        <v>-10.715857493857493</v>
      </c>
      <c r="L17" s="1"/>
      <c r="N17" s="6"/>
    </row>
    <row r="18" spans="1:19" x14ac:dyDescent="0.2">
      <c r="A18" s="4">
        <v>-0.2</v>
      </c>
      <c r="B18" s="4">
        <v>-2.2619369999999999E-4</v>
      </c>
      <c r="C18" s="25"/>
      <c r="D18" s="1" t="s">
        <v>15</v>
      </c>
      <c r="E18" s="9">
        <f>F18</f>
        <v>0.26340280896248008</v>
      </c>
      <c r="F18">
        <f>(-1)*MAX(J91:J130)/F12/E15</f>
        <v>0.26340280896248008</v>
      </c>
      <c r="G18" t="s">
        <v>107</v>
      </c>
      <c r="J18">
        <f t="shared" si="0"/>
        <v>-4.523874E-5</v>
      </c>
      <c r="K18" s="5">
        <f t="shared" si="1"/>
        <v>-11.115169533169533</v>
      </c>
      <c r="L18" s="1" t="s">
        <v>25</v>
      </c>
      <c r="M18" s="5">
        <v>0</v>
      </c>
      <c r="N18" s="5">
        <f>INDEX(K30:K91,MATCH(MAX(J30:J91),J30:J91,0),1)</f>
        <v>-4.1023621621621622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-2.3391279999999999E-4</v>
      </c>
      <c r="C19" s="25"/>
      <c r="D19" s="1"/>
      <c r="J19">
        <f t="shared" si="0"/>
        <v>-5.2630380000000002E-5</v>
      </c>
      <c r="K19" s="5">
        <f t="shared" si="1"/>
        <v>-11.494486486486487</v>
      </c>
      <c r="L19" s="1"/>
      <c r="M19" s="5">
        <f>INDEX(A30:A91,MATCH(MAX(J30:J91),J30:J91,0),1)</f>
        <v>0.22500000000000001</v>
      </c>
      <c r="N19" s="5">
        <f>INDEX(K30:K91,MATCH(MAX(J30:J91),J30:J91,0),1)</f>
        <v>-4.1023621621621622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-2.4146789999999999E-4</v>
      </c>
      <c r="C20" s="25"/>
      <c r="D20" s="1" t="s">
        <v>16</v>
      </c>
      <c r="E20" s="8">
        <f>F20</f>
        <v>9.2303148648648654E-3</v>
      </c>
      <c r="F20">
        <f>MAX(J30:J91)/D5/D7*1000</f>
        <v>9.2303148648648654E-3</v>
      </c>
      <c r="G20" t="s">
        <v>112</v>
      </c>
      <c r="J20">
        <f t="shared" si="0"/>
        <v>-6.0366974999999998E-5</v>
      </c>
      <c r="K20" s="5">
        <f t="shared" si="1"/>
        <v>-11.86574447174447</v>
      </c>
      <c r="M20" s="5">
        <f>INDEX(A30:A91,MATCH(MAX(J30:J91),J30:J91,0),1)</f>
        <v>0.22500000000000001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-2.4827749999999999E-4</v>
      </c>
      <c r="C21" s="25"/>
      <c r="D21" s="1" t="s">
        <v>17</v>
      </c>
      <c r="E21" s="8">
        <f>F21</f>
        <v>9.8495745700245708E-3</v>
      </c>
      <c r="F21">
        <f>MAX(J91:J130)/D5/D7*1000</f>
        <v>9.8495745700245708E-3</v>
      </c>
      <c r="G21" t="s">
        <v>108</v>
      </c>
      <c r="J21">
        <f t="shared" si="0"/>
        <v>-6.8276312500000006E-5</v>
      </c>
      <c r="K21" s="5">
        <f t="shared" si="1"/>
        <v>-12.20036855036855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-2.553236E-4</v>
      </c>
      <c r="C22" s="5"/>
      <c r="J22">
        <f t="shared" si="0"/>
        <v>-7.6597079999999991E-5</v>
      </c>
      <c r="K22" s="5">
        <f t="shared" si="1"/>
        <v>-12.546614250614249</v>
      </c>
      <c r="M22" s="5">
        <v>0</v>
      </c>
      <c r="N22" s="5">
        <f>INDEX(K91:K130,MATCH(MAX(J91:J130),J91:J130,0),1)</f>
        <v>-4.3775886977886973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-2.6230159999999998E-4</v>
      </c>
      <c r="C23" s="5"/>
      <c r="D23" s="1" t="s">
        <v>43</v>
      </c>
      <c r="E23" s="24">
        <f>E11*E14*E17/D5-E20</f>
        <v>0</v>
      </c>
      <c r="J23">
        <f t="shared" si="0"/>
        <v>-8.5248019999999996E-5</v>
      </c>
      <c r="K23" s="5">
        <f t="shared" si="1"/>
        <v>-12.889513513513512</v>
      </c>
      <c r="M23" s="5">
        <f>INDEX(A91:A130,MATCH(MAX(J91:J130),J91:J130,0),1)</f>
        <v>0.22500000000000001</v>
      </c>
      <c r="N23" s="5">
        <f>INDEX(K91:K130,MATCH(MAX(J91:J130),J91:J130,0),1)</f>
        <v>-4.3775886977886973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-2.7068360000000001E-4</v>
      </c>
      <c r="C24" s="5"/>
      <c r="E24" s="24">
        <f>E12*E15*E18/D5-E21</f>
        <v>0</v>
      </c>
      <c r="J24">
        <f t="shared" si="0"/>
        <v>-9.4739259999999993E-5</v>
      </c>
      <c r="K24" s="5">
        <f t="shared" si="1"/>
        <v>-13.301405405405406</v>
      </c>
      <c r="M24" s="5">
        <f>INDEX(A91:A130,MATCH(MAX(J91:J130),J91:J130,0),1)</f>
        <v>0.22500000000000001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-2.7748639999999999E-4</v>
      </c>
      <c r="C25" s="26"/>
      <c r="J25">
        <f t="shared" si="0"/>
        <v>-1.040574E-4</v>
      </c>
      <c r="K25" s="5">
        <f t="shared" si="1"/>
        <v>-13.635695331695331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-2.8278640000000001E-4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-1.1311456000000001E-4</v>
      </c>
      <c r="K26" s="5">
        <f t="shared" si="1"/>
        <v>-13.896137592137592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-2.9068559999999999E-4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-1.2354137999999999E-4</v>
      </c>
      <c r="K27" s="5">
        <f t="shared" si="1"/>
        <v>-14.284304668304667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-2.9648400000000002E-4</v>
      </c>
      <c r="C28" s="5"/>
      <c r="J28">
        <f t="shared" si="0"/>
        <v>-1.3341780000000002E-4</v>
      </c>
      <c r="K28" s="5">
        <f t="shared" si="1"/>
        <v>-14.569238329238331</v>
      </c>
    </row>
    <row r="29" spans="1:19" x14ac:dyDescent="0.2">
      <c r="A29" s="4">
        <v>-0.47499999999999998</v>
      </c>
      <c r="B29" s="4">
        <v>-3.0355570000000003E-4</v>
      </c>
      <c r="C29" s="5"/>
      <c r="J29">
        <f t="shared" si="0"/>
        <v>-1.4418895750000001E-4</v>
      </c>
      <c r="K29" s="5">
        <f t="shared" si="1"/>
        <v>-14.916742014742017</v>
      </c>
    </row>
    <row r="30" spans="1:19" x14ac:dyDescent="0.2">
      <c r="A30" s="4">
        <v>-0.5</v>
      </c>
      <c r="B30" s="4">
        <v>-3.100782E-4</v>
      </c>
      <c r="C30" s="5"/>
      <c r="J30">
        <f t="shared" si="0"/>
        <v>-1.550391E-4</v>
      </c>
      <c r="K30" s="5">
        <f t="shared" si="1"/>
        <v>-15.237257985257983</v>
      </c>
    </row>
    <row r="31" spans="1:19" x14ac:dyDescent="0.2">
      <c r="A31" s="4">
        <v>-0.5</v>
      </c>
      <c r="B31" s="4">
        <v>-3.0994470000000001E-4</v>
      </c>
      <c r="C31" s="5"/>
      <c r="J31">
        <f t="shared" si="0"/>
        <v>-1.5497235E-4</v>
      </c>
      <c r="K31" s="5">
        <f t="shared" si="1"/>
        <v>-15.230697788697789</v>
      </c>
    </row>
    <row r="32" spans="1:19" x14ac:dyDescent="0.2">
      <c r="A32" s="4">
        <v>-0.47499999999999998</v>
      </c>
      <c r="B32" s="4">
        <v>-3.0344220000000003E-4</v>
      </c>
      <c r="C32" s="5"/>
      <c r="J32">
        <f t="shared" si="0"/>
        <v>-1.44135045E-4</v>
      </c>
      <c r="K32" s="5">
        <f t="shared" si="1"/>
        <v>-14.911164619164621</v>
      </c>
    </row>
    <row r="33" spans="1:11" x14ac:dyDescent="0.2">
      <c r="A33" s="4">
        <v>-0.45</v>
      </c>
      <c r="B33" s="4">
        <v>-2.9615210000000003E-4</v>
      </c>
      <c r="C33" s="5"/>
      <c r="J33">
        <f t="shared" si="0"/>
        <v>-1.3326844500000001E-4</v>
      </c>
      <c r="K33" s="5">
        <f t="shared" si="1"/>
        <v>-14.552928746928748</v>
      </c>
    </row>
    <row r="34" spans="1:11" x14ac:dyDescent="0.2">
      <c r="A34" s="4">
        <v>-0.42499999999999999</v>
      </c>
      <c r="B34" s="4">
        <v>-2.8778270000000001E-4</v>
      </c>
      <c r="C34" s="5"/>
      <c r="J34">
        <f t="shared" si="0"/>
        <v>-1.2230764750000001E-4</v>
      </c>
      <c r="K34" s="5">
        <f t="shared" si="1"/>
        <v>-14.14165601965602</v>
      </c>
    </row>
    <row r="35" spans="1:11" x14ac:dyDescent="0.2">
      <c r="A35" s="4">
        <v>-0.4</v>
      </c>
      <c r="B35" s="4">
        <v>-2.828261E-4</v>
      </c>
      <c r="C35" s="5"/>
      <c r="J35">
        <f t="shared" si="0"/>
        <v>-1.1313044E-4</v>
      </c>
      <c r="K35" s="5">
        <f t="shared" si="1"/>
        <v>-13.898088452088453</v>
      </c>
    </row>
    <row r="36" spans="1:11" x14ac:dyDescent="0.2">
      <c r="A36" s="4">
        <v>-0.375</v>
      </c>
      <c r="B36" s="4">
        <v>-2.7544830000000002E-4</v>
      </c>
      <c r="C36" s="5"/>
      <c r="J36">
        <f t="shared" si="0"/>
        <v>-1.032931125E-4</v>
      </c>
      <c r="K36" s="5">
        <f t="shared" si="1"/>
        <v>-13.535542997542999</v>
      </c>
    </row>
    <row r="37" spans="1:11" x14ac:dyDescent="0.2">
      <c r="A37" s="4">
        <v>-0.35</v>
      </c>
      <c r="B37" s="4">
        <v>-2.684087E-4</v>
      </c>
      <c r="C37" s="5"/>
      <c r="J37">
        <f t="shared" si="0"/>
        <v>-9.3943045000000001E-5</v>
      </c>
      <c r="K37" s="5">
        <f t="shared" si="1"/>
        <v>-13.189616707616707</v>
      </c>
    </row>
    <row r="38" spans="1:11" x14ac:dyDescent="0.2">
      <c r="A38" s="4">
        <v>-0.32500000000000001</v>
      </c>
      <c r="B38" s="4">
        <v>-2.5920149999999998E-4</v>
      </c>
      <c r="C38" s="5"/>
      <c r="J38">
        <f t="shared" si="0"/>
        <v>-8.4240487499999997E-5</v>
      </c>
      <c r="K38" s="5">
        <f t="shared" si="1"/>
        <v>-12.737174447174446</v>
      </c>
    </row>
    <row r="39" spans="1:11" x14ac:dyDescent="0.2">
      <c r="A39" s="4">
        <v>-0.3</v>
      </c>
      <c r="B39" s="4">
        <v>-2.5188229999999998E-4</v>
      </c>
      <c r="C39" s="5"/>
      <c r="J39">
        <f t="shared" si="0"/>
        <v>-7.5564689999999991E-5</v>
      </c>
      <c r="K39" s="5">
        <f t="shared" si="1"/>
        <v>-12.3775085995086</v>
      </c>
    </row>
    <row r="40" spans="1:11" x14ac:dyDescent="0.2">
      <c r="A40" s="4">
        <v>-0.27500000000000002</v>
      </c>
      <c r="B40" s="4">
        <v>-2.436416E-4</v>
      </c>
      <c r="C40" s="5"/>
      <c r="J40">
        <f t="shared" si="0"/>
        <v>-6.7001440000000008E-5</v>
      </c>
      <c r="K40" s="5">
        <f t="shared" si="1"/>
        <v>-11.972560196560195</v>
      </c>
    </row>
    <row r="41" spans="1:11" x14ac:dyDescent="0.2">
      <c r="A41" s="4">
        <v>-0.25</v>
      </c>
      <c r="B41" s="4">
        <v>-2.354546E-4</v>
      </c>
      <c r="C41" s="5"/>
      <c r="J41">
        <f t="shared" si="0"/>
        <v>-5.886365E-5</v>
      </c>
      <c r="K41" s="5">
        <f t="shared" si="1"/>
        <v>-11.570250614250615</v>
      </c>
    </row>
    <row r="42" spans="1:11" x14ac:dyDescent="0.2">
      <c r="A42" s="4">
        <v>-0.22500000000000001</v>
      </c>
      <c r="B42" s="4">
        <v>-2.284408E-4</v>
      </c>
      <c r="C42" s="5"/>
      <c r="J42">
        <f t="shared" si="0"/>
        <v>-5.1399179999999999E-5</v>
      </c>
      <c r="K42" s="5">
        <f t="shared" si="1"/>
        <v>-11.225592137592137</v>
      </c>
    </row>
    <row r="43" spans="1:11" x14ac:dyDescent="0.2">
      <c r="A43" s="4">
        <v>-0.2</v>
      </c>
      <c r="B43" s="4">
        <v>-2.212428E-4</v>
      </c>
      <c r="C43" s="5"/>
      <c r="J43">
        <f t="shared" si="0"/>
        <v>-4.4248559999999999E-5</v>
      </c>
      <c r="K43" s="5">
        <f t="shared" si="1"/>
        <v>-10.871882063882063</v>
      </c>
    </row>
    <row r="44" spans="1:11" x14ac:dyDescent="0.2">
      <c r="A44" s="4">
        <v>-0.17499999999999999</v>
      </c>
      <c r="B44" s="4">
        <v>-2.1382979999999999E-4</v>
      </c>
      <c r="C44" s="5"/>
      <c r="J44">
        <f t="shared" si="0"/>
        <v>-3.7420214999999999E-5</v>
      </c>
      <c r="K44" s="5">
        <f t="shared" si="1"/>
        <v>-10.507606879606879</v>
      </c>
    </row>
    <row r="45" spans="1:11" x14ac:dyDescent="0.2">
      <c r="A45" s="4">
        <v>-0.15</v>
      </c>
      <c r="B45" s="4">
        <v>-2.0514869999999999E-4</v>
      </c>
      <c r="C45" s="5"/>
      <c r="J45">
        <f t="shared" si="0"/>
        <v>-3.0772304999999997E-5</v>
      </c>
      <c r="K45" s="5">
        <f t="shared" si="1"/>
        <v>-10.081017199017198</v>
      </c>
    </row>
    <row r="46" spans="1:11" x14ac:dyDescent="0.2">
      <c r="A46" s="4">
        <v>-0.125</v>
      </c>
      <c r="B46" s="4">
        <v>-1.980231E-4</v>
      </c>
      <c r="C46" s="5"/>
      <c r="J46">
        <f t="shared" si="0"/>
        <v>-2.4752887500000001E-5</v>
      </c>
      <c r="K46" s="5">
        <f t="shared" si="1"/>
        <v>-9.7308648648648646</v>
      </c>
    </row>
    <row r="47" spans="1:11" x14ac:dyDescent="0.2">
      <c r="A47" s="4">
        <v>-0.1</v>
      </c>
      <c r="B47" s="4">
        <v>-1.8984129999999999E-4</v>
      </c>
      <c r="C47" s="5"/>
      <c r="J47">
        <f t="shared" si="0"/>
        <v>-1.8984130000000002E-5</v>
      </c>
      <c r="K47" s="5">
        <f t="shared" si="1"/>
        <v>-9.3288108108108112</v>
      </c>
    </row>
    <row r="48" spans="1:11" x14ac:dyDescent="0.2">
      <c r="A48" s="4">
        <v>-7.4999999999999997E-2</v>
      </c>
      <c r="B48" s="4">
        <v>-1.8227409999999999E-4</v>
      </c>
      <c r="C48" s="5"/>
      <c r="J48">
        <f t="shared" si="0"/>
        <v>-1.36705575E-5</v>
      </c>
      <c r="K48" s="5">
        <f t="shared" si="1"/>
        <v>-8.9569582309582305</v>
      </c>
    </row>
    <row r="49" spans="1:11" x14ac:dyDescent="0.2">
      <c r="A49" s="4">
        <v>-0.05</v>
      </c>
      <c r="B49" s="4">
        <v>-1.741344E-4</v>
      </c>
      <c r="C49" s="5"/>
      <c r="J49">
        <f t="shared" si="0"/>
        <v>-8.7067200000000006E-6</v>
      </c>
      <c r="K49" s="5">
        <f t="shared" si="1"/>
        <v>-8.5569729729729733</v>
      </c>
    </row>
    <row r="50" spans="1:11" x14ac:dyDescent="0.2">
      <c r="A50" s="4">
        <v>-2.5000000000000001E-2</v>
      </c>
      <c r="B50" s="4">
        <v>-1.6619660000000001E-4</v>
      </c>
      <c r="C50" s="5"/>
      <c r="J50">
        <f t="shared" si="0"/>
        <v>-4.154915E-6</v>
      </c>
      <c r="K50" s="5">
        <f t="shared" si="1"/>
        <v>-8.1669090909090905</v>
      </c>
    </row>
    <row r="51" spans="1:11" x14ac:dyDescent="0.2">
      <c r="A51" s="4">
        <v>0</v>
      </c>
      <c r="B51" s="4">
        <v>-1.5815879999999999E-4</v>
      </c>
      <c r="C51" s="5"/>
      <c r="J51">
        <f t="shared" si="0"/>
        <v>0</v>
      </c>
      <c r="K51" s="5">
        <f t="shared" si="1"/>
        <v>-7.771931203931203</v>
      </c>
    </row>
    <row r="52" spans="1:11" x14ac:dyDescent="0.2">
      <c r="A52" s="4">
        <v>2.5000000000000001E-2</v>
      </c>
      <c r="B52" s="4">
        <v>-1.5029029999999999E-4</v>
      </c>
      <c r="C52" s="5"/>
      <c r="J52">
        <f t="shared" si="0"/>
        <v>3.7572575E-6</v>
      </c>
      <c r="K52" s="5">
        <f t="shared" si="1"/>
        <v>-7.385272727272727</v>
      </c>
    </row>
    <row r="53" spans="1:11" x14ac:dyDescent="0.2">
      <c r="A53" s="4">
        <v>0.05</v>
      </c>
      <c r="B53" s="4">
        <v>-1.420409E-4</v>
      </c>
      <c r="C53" s="5"/>
      <c r="J53">
        <f t="shared" si="0"/>
        <v>7.1020450000000005E-6</v>
      </c>
      <c r="K53" s="5">
        <f t="shared" si="1"/>
        <v>-6.9798968058968054</v>
      </c>
    </row>
    <row r="54" spans="1:11" x14ac:dyDescent="0.2">
      <c r="A54" s="4">
        <v>7.4999999999999997E-2</v>
      </c>
      <c r="B54" s="4">
        <v>-1.334897E-4</v>
      </c>
      <c r="C54" s="5"/>
      <c r="J54">
        <f t="shared" si="0"/>
        <v>1.00117275E-5</v>
      </c>
      <c r="K54" s="5">
        <f t="shared" si="1"/>
        <v>-6.5596904176904189</v>
      </c>
    </row>
    <row r="55" spans="1:11" x14ac:dyDescent="0.2">
      <c r="A55" s="4">
        <v>0.1</v>
      </c>
      <c r="B55" s="4">
        <v>-1.259051E-4</v>
      </c>
      <c r="C55" s="5"/>
      <c r="J55">
        <f t="shared" si="0"/>
        <v>1.2590510000000002E-5</v>
      </c>
      <c r="K55" s="5">
        <f t="shared" si="1"/>
        <v>-6.1869828009828005</v>
      </c>
    </row>
    <row r="56" spans="1:11" x14ac:dyDescent="0.2">
      <c r="A56" s="4">
        <v>0.125</v>
      </c>
      <c r="B56" s="4">
        <v>-1.172711E-4</v>
      </c>
      <c r="C56" s="5"/>
      <c r="J56">
        <f t="shared" si="0"/>
        <v>1.46588875E-5</v>
      </c>
      <c r="K56" s="5">
        <f t="shared" si="1"/>
        <v>-5.7627076167076172</v>
      </c>
    </row>
    <row r="57" spans="1:11" x14ac:dyDescent="0.2">
      <c r="A57" s="4">
        <v>0.15</v>
      </c>
      <c r="B57" s="4">
        <v>-1.087209E-4</v>
      </c>
      <c r="C57" s="5"/>
      <c r="J57">
        <f t="shared" si="0"/>
        <v>1.6308135E-5</v>
      </c>
      <c r="K57" s="5">
        <f t="shared" si="1"/>
        <v>-5.3425503685503681</v>
      </c>
    </row>
    <row r="58" spans="1:11" x14ac:dyDescent="0.2">
      <c r="A58" s="4">
        <v>0.17499999999999999</v>
      </c>
      <c r="B58" s="4">
        <v>-1.003979E-4</v>
      </c>
      <c r="C58" s="5"/>
      <c r="J58">
        <f t="shared" si="0"/>
        <v>1.7569632500000001E-5</v>
      </c>
      <c r="K58" s="5">
        <f t="shared" si="1"/>
        <v>-4.9335577395577399</v>
      </c>
    </row>
    <row r="59" spans="1:11" x14ac:dyDescent="0.2">
      <c r="A59" s="4">
        <v>0.2</v>
      </c>
      <c r="B59" s="4">
        <v>-9.1771969999999999E-5</v>
      </c>
      <c r="C59" s="5"/>
      <c r="J59">
        <f t="shared" si="0"/>
        <v>1.8354394000000002E-5</v>
      </c>
      <c r="K59" s="5">
        <f t="shared" si="1"/>
        <v>-4.5096791154791154</v>
      </c>
    </row>
    <row r="60" spans="1:11" x14ac:dyDescent="0.2">
      <c r="A60" s="4">
        <v>0.22500000000000001</v>
      </c>
      <c r="B60" s="4">
        <v>-8.3483070000000005E-5</v>
      </c>
      <c r="C60" s="5"/>
      <c r="J60">
        <f t="shared" si="0"/>
        <v>1.8783690750000001E-5</v>
      </c>
      <c r="K60" s="5">
        <f t="shared" si="1"/>
        <v>-4.1023621621621622</v>
      </c>
    </row>
    <row r="61" spans="1:11" x14ac:dyDescent="0.2">
      <c r="A61" s="4">
        <v>0.25</v>
      </c>
      <c r="B61" s="4">
        <v>-7.4540279999999994E-5</v>
      </c>
      <c r="C61" s="5"/>
      <c r="J61">
        <f t="shared" si="0"/>
        <v>1.8635069999999998E-5</v>
      </c>
      <c r="K61" s="5">
        <f t="shared" si="1"/>
        <v>-3.6629130221130222</v>
      </c>
    </row>
    <row r="62" spans="1:11" x14ac:dyDescent="0.2">
      <c r="A62" s="4">
        <v>0.27500000000000002</v>
      </c>
      <c r="B62" s="4">
        <v>-6.6158810000000002E-5</v>
      </c>
      <c r="C62" s="5"/>
      <c r="J62">
        <f t="shared" si="0"/>
        <v>1.8193672750000002E-5</v>
      </c>
      <c r="K62" s="5">
        <f t="shared" si="1"/>
        <v>-3.2510471744471743</v>
      </c>
    </row>
    <row r="63" spans="1:11" x14ac:dyDescent="0.2">
      <c r="A63" s="4">
        <v>0.3</v>
      </c>
      <c r="B63" s="4">
        <v>-5.7417300000000003E-5</v>
      </c>
      <c r="C63" s="5"/>
      <c r="J63">
        <f t="shared" si="0"/>
        <v>1.7225190000000002E-5</v>
      </c>
      <c r="K63" s="5">
        <f t="shared" si="1"/>
        <v>-2.8214889434889439</v>
      </c>
    </row>
    <row r="64" spans="1:11" x14ac:dyDescent="0.2">
      <c r="A64" s="4">
        <v>0.32500000000000001</v>
      </c>
      <c r="B64" s="4">
        <v>-4.8798070000000001E-5</v>
      </c>
      <c r="C64" s="5"/>
      <c r="J64">
        <f t="shared" si="0"/>
        <v>1.585937275E-5</v>
      </c>
      <c r="K64" s="5">
        <f t="shared" si="1"/>
        <v>-2.3979395577395577</v>
      </c>
    </row>
    <row r="65" spans="1:11" x14ac:dyDescent="0.2">
      <c r="A65" s="4">
        <v>0.35</v>
      </c>
      <c r="B65" s="4">
        <v>-3.998077E-5</v>
      </c>
      <c r="C65" s="5"/>
      <c r="J65">
        <f t="shared" si="0"/>
        <v>1.3993269499999999E-5</v>
      </c>
      <c r="K65" s="5">
        <f t="shared" si="1"/>
        <v>-1.9646570024570025</v>
      </c>
    </row>
    <row r="66" spans="1:11" x14ac:dyDescent="0.2">
      <c r="A66" s="4">
        <v>0.375</v>
      </c>
      <c r="B66" s="4">
        <v>-3.0968510000000001E-5</v>
      </c>
      <c r="C66" s="5"/>
      <c r="J66">
        <f t="shared" si="0"/>
        <v>1.161319125E-5</v>
      </c>
      <c r="K66" s="5">
        <f t="shared" si="1"/>
        <v>-1.5217941031941034</v>
      </c>
    </row>
    <row r="67" spans="1:11" x14ac:dyDescent="0.2">
      <c r="A67" s="4">
        <v>0.4</v>
      </c>
      <c r="B67" s="4">
        <v>-2.2240659999999999E-5</v>
      </c>
      <c r="C67" s="5"/>
      <c r="J67">
        <f t="shared" si="0"/>
        <v>8.8962639999999997E-6</v>
      </c>
      <c r="K67" s="5">
        <f t="shared" si="1"/>
        <v>-1.0929071253071252</v>
      </c>
    </row>
    <row r="68" spans="1:11" x14ac:dyDescent="0.2">
      <c r="A68" s="4">
        <v>0.42499999999999999</v>
      </c>
      <c r="B68" s="4">
        <v>-1.331873E-5</v>
      </c>
      <c r="C68" s="5"/>
      <c r="J68">
        <f t="shared" si="0"/>
        <v>5.6604602499999999E-6</v>
      </c>
      <c r="K68" s="5">
        <f t="shared" si="1"/>
        <v>-0.65448304668304669</v>
      </c>
    </row>
    <row r="69" spans="1:11" x14ac:dyDescent="0.2">
      <c r="A69" s="4">
        <v>0.45</v>
      </c>
      <c r="B69" s="4">
        <v>-4.0887310000000001E-6</v>
      </c>
      <c r="C69" s="5"/>
      <c r="J69">
        <f t="shared" si="0"/>
        <v>1.8399289500000001E-6</v>
      </c>
      <c r="K69" s="5">
        <f t="shared" si="1"/>
        <v>-0.20092044226044226</v>
      </c>
    </row>
    <row r="70" spans="1:11" x14ac:dyDescent="0.2">
      <c r="A70" s="4">
        <v>0.47499999999999998</v>
      </c>
      <c r="B70" s="4">
        <v>4.8360370000000003E-6</v>
      </c>
      <c r="C70" s="5"/>
      <c r="J70">
        <f t="shared" si="0"/>
        <v>-2.2971175749999999E-6</v>
      </c>
      <c r="K70" s="5">
        <f t="shared" si="1"/>
        <v>0.23764309582309584</v>
      </c>
    </row>
    <row r="71" spans="1:11" x14ac:dyDescent="0.2">
      <c r="A71" s="4">
        <v>0.5</v>
      </c>
      <c r="B71" s="4">
        <v>1.5190950000000001E-5</v>
      </c>
      <c r="C71" s="5"/>
      <c r="J71">
        <f t="shared" si="0"/>
        <v>-7.5954750000000003E-6</v>
      </c>
      <c r="K71" s="5">
        <f t="shared" si="1"/>
        <v>0.74648402948402948</v>
      </c>
    </row>
    <row r="72" spans="1:11" x14ac:dyDescent="0.2">
      <c r="A72" s="4">
        <v>0.52500000000000002</v>
      </c>
      <c r="B72" s="4">
        <v>2.5043880000000001E-5</v>
      </c>
      <c r="C72" s="5"/>
      <c r="J72">
        <f t="shared" si="0"/>
        <v>-1.3148037000000001E-5</v>
      </c>
      <c r="K72" s="5">
        <f t="shared" si="1"/>
        <v>1.2306574938574939</v>
      </c>
    </row>
    <row r="73" spans="1:11" x14ac:dyDescent="0.2">
      <c r="A73" s="4">
        <v>0.55000000000000004</v>
      </c>
      <c r="B73" s="4">
        <v>3.5002390000000001E-5</v>
      </c>
      <c r="C73" s="5"/>
      <c r="J73">
        <f t="shared" si="0"/>
        <v>-1.9251314500000003E-5</v>
      </c>
      <c r="K73" s="5">
        <f t="shared" si="1"/>
        <v>1.7200191646191647</v>
      </c>
    </row>
    <row r="74" spans="1:11" x14ac:dyDescent="0.2">
      <c r="A74" s="4">
        <v>0.57499999999999996</v>
      </c>
      <c r="B74" s="4">
        <v>4.5335740000000003E-5</v>
      </c>
      <c r="C74" s="5"/>
      <c r="J74">
        <f t="shared" ref="J74:J137" si="2">-(B74*A74)</f>
        <v>-2.60680505E-5</v>
      </c>
      <c r="K74" s="5">
        <f t="shared" ref="K74:K137" si="3">B74*1000/$D$7</f>
        <v>2.2278004914004916</v>
      </c>
    </row>
    <row r="75" spans="1:11" x14ac:dyDescent="0.2">
      <c r="A75" s="4">
        <v>0.6</v>
      </c>
      <c r="B75" s="4">
        <v>5.5621899999999997E-5</v>
      </c>
      <c r="C75" s="5"/>
      <c r="J75">
        <f t="shared" si="2"/>
        <v>-3.3373139999999997E-5</v>
      </c>
      <c r="K75" s="5">
        <f t="shared" si="3"/>
        <v>2.7332628992628991</v>
      </c>
    </row>
    <row r="76" spans="1:11" x14ac:dyDescent="0.2">
      <c r="A76" s="4">
        <v>0.625</v>
      </c>
      <c r="B76" s="4">
        <v>6.6781149999999993E-5</v>
      </c>
      <c r="C76" s="5"/>
      <c r="J76">
        <f t="shared" si="2"/>
        <v>-4.1738218749999992E-5</v>
      </c>
      <c r="K76" s="5">
        <f t="shared" si="3"/>
        <v>3.2816289926289923</v>
      </c>
    </row>
    <row r="77" spans="1:11" x14ac:dyDescent="0.2">
      <c r="A77" s="4">
        <v>0.65</v>
      </c>
      <c r="B77" s="4">
        <v>7.781327E-5</v>
      </c>
      <c r="C77" s="5"/>
      <c r="J77">
        <f t="shared" si="2"/>
        <v>-5.0578625500000004E-5</v>
      </c>
      <c r="K77" s="5">
        <f t="shared" si="3"/>
        <v>3.8237479115479118</v>
      </c>
    </row>
    <row r="78" spans="1:11" x14ac:dyDescent="0.2">
      <c r="A78" s="4">
        <v>0.67500000000000004</v>
      </c>
      <c r="B78" s="4">
        <v>8.9434490000000005E-5</v>
      </c>
      <c r="C78" s="5"/>
      <c r="J78">
        <f t="shared" si="2"/>
        <v>-6.0368280750000005E-5</v>
      </c>
      <c r="K78" s="5">
        <f t="shared" si="3"/>
        <v>4.3948152334152333</v>
      </c>
    </row>
    <row r="79" spans="1:11" x14ac:dyDescent="0.2">
      <c r="A79" s="4">
        <v>0.7</v>
      </c>
      <c r="B79" s="4">
        <v>1.008561E-4</v>
      </c>
      <c r="C79" s="5"/>
      <c r="J79">
        <f t="shared" si="2"/>
        <v>-7.0599269999999998E-5</v>
      </c>
      <c r="K79" s="5">
        <f t="shared" si="3"/>
        <v>4.95607371007371</v>
      </c>
    </row>
    <row r="80" spans="1:11" x14ac:dyDescent="0.2">
      <c r="A80" s="4">
        <v>0.72499999999999998</v>
      </c>
      <c r="B80" s="4">
        <v>1.1713030000000001E-4</v>
      </c>
      <c r="C80" s="5"/>
      <c r="J80">
        <f t="shared" si="2"/>
        <v>-8.4919467500000007E-5</v>
      </c>
      <c r="K80" s="5">
        <f t="shared" si="3"/>
        <v>5.7557886977886978</v>
      </c>
    </row>
    <row r="81" spans="1:11" x14ac:dyDescent="0.2">
      <c r="A81" s="4">
        <v>0.75</v>
      </c>
      <c r="B81" s="4">
        <v>1.289145E-4</v>
      </c>
      <c r="C81" s="5"/>
      <c r="J81">
        <f t="shared" si="2"/>
        <v>-9.6685875E-5</v>
      </c>
      <c r="K81" s="5">
        <f t="shared" si="3"/>
        <v>6.3348648648648647</v>
      </c>
    </row>
    <row r="82" spans="1:11" x14ac:dyDescent="0.2">
      <c r="A82" s="4">
        <v>0.77500000000000002</v>
      </c>
      <c r="B82" s="4">
        <v>1.4181020000000001E-4</v>
      </c>
      <c r="C82" s="5"/>
      <c r="J82">
        <f t="shared" si="2"/>
        <v>-1.0990290500000001E-4</v>
      </c>
      <c r="K82" s="5">
        <f t="shared" si="3"/>
        <v>6.9685601965601975</v>
      </c>
    </row>
    <row r="83" spans="1:11" x14ac:dyDescent="0.2">
      <c r="A83" s="4">
        <v>0.8</v>
      </c>
      <c r="B83" s="4">
        <v>1.5503169999999999E-4</v>
      </c>
      <c r="C83" s="5"/>
      <c r="J83">
        <f t="shared" si="2"/>
        <v>-1.2402535999999999E-4</v>
      </c>
      <c r="K83" s="5">
        <f t="shared" si="3"/>
        <v>7.6182653562653559</v>
      </c>
    </row>
    <row r="84" spans="1:11" x14ac:dyDescent="0.2">
      <c r="A84" s="4">
        <v>0.82499999999999996</v>
      </c>
      <c r="B84" s="4">
        <v>1.6854009999999999E-4</v>
      </c>
      <c r="C84" s="5"/>
      <c r="J84">
        <f t="shared" si="2"/>
        <v>-1.3904558249999997E-4</v>
      </c>
      <c r="K84" s="5">
        <f t="shared" si="3"/>
        <v>8.2820687960687955</v>
      </c>
    </row>
    <row r="85" spans="1:11" x14ac:dyDescent="0.2">
      <c r="A85" s="4">
        <v>0.85</v>
      </c>
      <c r="B85" s="4">
        <v>1.8348099999999999E-4</v>
      </c>
      <c r="C85" s="5"/>
      <c r="J85">
        <f t="shared" si="2"/>
        <v>-1.5595884999999998E-4</v>
      </c>
      <c r="K85" s="5">
        <f t="shared" si="3"/>
        <v>9.0162653562653556</v>
      </c>
    </row>
    <row r="86" spans="1:11" x14ac:dyDescent="0.2">
      <c r="A86" s="4">
        <v>0.875</v>
      </c>
      <c r="B86" s="4">
        <v>1.9794969999999999E-4</v>
      </c>
      <c r="C86" s="5"/>
      <c r="J86">
        <f t="shared" si="2"/>
        <v>-1.7320598749999999E-4</v>
      </c>
      <c r="K86" s="5">
        <f t="shared" si="3"/>
        <v>9.7272579852579852</v>
      </c>
    </row>
    <row r="87" spans="1:11" x14ac:dyDescent="0.2">
      <c r="A87" s="4">
        <v>0.9</v>
      </c>
      <c r="B87" s="4">
        <v>2.1238179999999999E-4</v>
      </c>
      <c r="C87" s="5"/>
      <c r="J87">
        <f t="shared" si="2"/>
        <v>-1.9114362E-4</v>
      </c>
      <c r="K87" s="5">
        <f t="shared" si="3"/>
        <v>10.436452088452087</v>
      </c>
    </row>
    <row r="88" spans="1:11" x14ac:dyDescent="0.2">
      <c r="A88" s="4">
        <v>0.92500000000000004</v>
      </c>
      <c r="B88" s="4">
        <v>2.268406E-4</v>
      </c>
      <c r="C88" s="5"/>
      <c r="J88">
        <f t="shared" si="2"/>
        <v>-2.0982755500000003E-4</v>
      </c>
      <c r="K88" s="5">
        <f t="shared" si="3"/>
        <v>11.146958230958232</v>
      </c>
    </row>
    <row r="89" spans="1:11" x14ac:dyDescent="0.2">
      <c r="A89" s="4">
        <v>0.95</v>
      </c>
      <c r="B89" s="4">
        <v>2.422317E-4</v>
      </c>
      <c r="C89" s="5"/>
      <c r="J89">
        <f t="shared" si="2"/>
        <v>-2.30120115E-4</v>
      </c>
      <c r="K89" s="5">
        <f t="shared" si="3"/>
        <v>11.903277641277642</v>
      </c>
    </row>
    <row r="90" spans="1:11" x14ac:dyDescent="0.2">
      <c r="A90" s="4">
        <v>0.97499999999999998</v>
      </c>
      <c r="B90" s="4">
        <v>2.5853079999999998E-4</v>
      </c>
      <c r="C90" s="5"/>
      <c r="J90">
        <f t="shared" si="2"/>
        <v>-2.5206752999999997E-4</v>
      </c>
      <c r="K90" s="5">
        <f t="shared" si="3"/>
        <v>12.704216216216217</v>
      </c>
    </row>
    <row r="91" spans="1:11" x14ac:dyDescent="0.2">
      <c r="A91" s="4">
        <v>1</v>
      </c>
      <c r="B91" s="4">
        <v>2.7487870000000001E-4</v>
      </c>
      <c r="C91" s="5"/>
      <c r="J91">
        <f t="shared" si="2"/>
        <v>-2.7487870000000001E-4</v>
      </c>
      <c r="K91" s="5">
        <f t="shared" si="3"/>
        <v>13.507552825552827</v>
      </c>
    </row>
    <row r="92" spans="1:11" x14ac:dyDescent="0.2">
      <c r="A92" s="4">
        <v>1</v>
      </c>
      <c r="B92" s="4">
        <v>2.7688840000000001E-4</v>
      </c>
      <c r="C92" s="5"/>
      <c r="J92">
        <f t="shared" si="2"/>
        <v>-2.7688840000000001E-4</v>
      </c>
      <c r="K92" s="5">
        <f t="shared" si="3"/>
        <v>13.606309582309583</v>
      </c>
    </row>
    <row r="93" spans="1:11" x14ac:dyDescent="0.2">
      <c r="A93" s="4">
        <v>0.97499999999999998</v>
      </c>
      <c r="B93" s="4">
        <v>2.6346090000000001E-4</v>
      </c>
      <c r="C93" s="5"/>
      <c r="J93">
        <f t="shared" si="2"/>
        <v>-2.5687437749999999E-4</v>
      </c>
      <c r="K93" s="5">
        <f t="shared" si="3"/>
        <v>12.946481572481572</v>
      </c>
    </row>
    <row r="94" spans="1:11" x14ac:dyDescent="0.2">
      <c r="A94" s="4">
        <v>0.95</v>
      </c>
      <c r="B94" s="4">
        <v>2.503661E-4</v>
      </c>
      <c r="C94" s="5"/>
      <c r="J94">
        <f t="shared" si="2"/>
        <v>-2.3784779499999998E-4</v>
      </c>
      <c r="K94" s="5">
        <f t="shared" si="3"/>
        <v>12.303002457002457</v>
      </c>
    </row>
    <row r="95" spans="1:11" x14ac:dyDescent="0.2">
      <c r="A95" s="4">
        <v>0.92500000000000004</v>
      </c>
      <c r="B95" s="4">
        <v>2.3548500000000001E-4</v>
      </c>
      <c r="C95" s="5"/>
      <c r="J95">
        <f t="shared" si="2"/>
        <v>-2.1782362500000001E-4</v>
      </c>
      <c r="K95" s="5">
        <f t="shared" si="3"/>
        <v>11.571744471744472</v>
      </c>
    </row>
    <row r="96" spans="1:11" x14ac:dyDescent="0.2">
      <c r="A96" s="4">
        <v>0.9</v>
      </c>
      <c r="B96" s="4">
        <v>2.2156190000000001E-4</v>
      </c>
      <c r="C96" s="5"/>
      <c r="J96">
        <f t="shared" si="2"/>
        <v>-1.9940571E-4</v>
      </c>
      <c r="K96" s="5">
        <f t="shared" si="3"/>
        <v>10.887562653562654</v>
      </c>
    </row>
    <row r="97" spans="1:11" x14ac:dyDescent="0.2">
      <c r="A97" s="4">
        <v>0.875</v>
      </c>
      <c r="B97" s="4">
        <v>2.0664770000000001E-4</v>
      </c>
      <c r="C97" s="5"/>
      <c r="J97">
        <f t="shared" si="2"/>
        <v>-1.8081673750000002E-4</v>
      </c>
      <c r="K97" s="5">
        <f t="shared" si="3"/>
        <v>10.154678132678134</v>
      </c>
    </row>
    <row r="98" spans="1:11" x14ac:dyDescent="0.2">
      <c r="A98" s="4">
        <v>0.85</v>
      </c>
      <c r="B98" s="4">
        <v>1.9310479999999999E-4</v>
      </c>
      <c r="C98" s="5"/>
      <c r="J98">
        <f t="shared" si="2"/>
        <v>-1.6413907999999997E-4</v>
      </c>
      <c r="K98" s="5">
        <f t="shared" si="3"/>
        <v>9.4891793611793602</v>
      </c>
    </row>
    <row r="99" spans="1:11" x14ac:dyDescent="0.2">
      <c r="A99" s="4">
        <v>0.82499999999999996</v>
      </c>
      <c r="B99" s="4">
        <v>1.790323E-4</v>
      </c>
      <c r="C99" s="5"/>
      <c r="J99">
        <f t="shared" si="2"/>
        <v>-1.4770164749999999E-4</v>
      </c>
      <c r="K99" s="5">
        <f t="shared" si="3"/>
        <v>8.7976560196560207</v>
      </c>
    </row>
    <row r="100" spans="1:11" x14ac:dyDescent="0.2">
      <c r="A100" s="4">
        <v>0.8</v>
      </c>
      <c r="B100" s="4">
        <v>1.6499670000000001E-4</v>
      </c>
      <c r="C100" s="5"/>
      <c r="J100">
        <f t="shared" si="2"/>
        <v>-1.3199736000000002E-4</v>
      </c>
      <c r="K100" s="5">
        <f t="shared" si="3"/>
        <v>8.1079459459459464</v>
      </c>
    </row>
    <row r="101" spans="1:11" x14ac:dyDescent="0.2">
      <c r="A101" s="4">
        <v>0.77500000000000002</v>
      </c>
      <c r="B101" s="4">
        <v>1.5203419999999999E-4</v>
      </c>
      <c r="C101" s="5"/>
      <c r="J101">
        <f t="shared" si="2"/>
        <v>-1.1782650499999999E-4</v>
      </c>
      <c r="K101" s="5">
        <f t="shared" si="3"/>
        <v>7.470968058968058</v>
      </c>
    </row>
    <row r="102" spans="1:11" x14ac:dyDescent="0.2">
      <c r="A102" s="4">
        <v>0.75</v>
      </c>
      <c r="B102" s="4">
        <v>1.3929519999999999E-4</v>
      </c>
      <c r="C102" s="5"/>
      <c r="J102">
        <f t="shared" si="2"/>
        <v>-1.044714E-4</v>
      </c>
      <c r="K102" s="5">
        <f t="shared" si="3"/>
        <v>6.8449729729729718</v>
      </c>
    </row>
    <row r="103" spans="1:11" x14ac:dyDescent="0.2">
      <c r="A103" s="4">
        <v>0.72499999999999998</v>
      </c>
      <c r="B103" s="4">
        <v>1.2630249999999999E-4</v>
      </c>
      <c r="C103" s="5"/>
      <c r="J103">
        <f t="shared" si="2"/>
        <v>-9.1569312499999988E-5</v>
      </c>
      <c r="K103" s="5">
        <f t="shared" si="3"/>
        <v>6.2065110565110562</v>
      </c>
    </row>
    <row r="104" spans="1:11" x14ac:dyDescent="0.2">
      <c r="A104" s="4">
        <v>0.7</v>
      </c>
      <c r="B104" s="4">
        <v>1.1365050000000001E-4</v>
      </c>
      <c r="C104" s="5"/>
      <c r="J104">
        <f t="shared" si="2"/>
        <v>-7.9555350000000004E-5</v>
      </c>
      <c r="K104" s="5">
        <f t="shared" si="3"/>
        <v>5.5847911547911551</v>
      </c>
    </row>
    <row r="105" spans="1:11" x14ac:dyDescent="0.2">
      <c r="A105" s="4">
        <v>0.67500000000000004</v>
      </c>
      <c r="B105" s="4">
        <v>1.0111940000000001E-4</v>
      </c>
      <c r="C105" s="5"/>
      <c r="J105">
        <f t="shared" si="2"/>
        <v>-6.8255595000000011E-5</v>
      </c>
      <c r="K105" s="5">
        <f t="shared" si="3"/>
        <v>4.969012285012286</v>
      </c>
    </row>
    <row r="106" spans="1:11" x14ac:dyDescent="0.2">
      <c r="A106" s="4">
        <v>0.65</v>
      </c>
      <c r="B106" s="4">
        <v>8.8353729999999996E-5</v>
      </c>
      <c r="C106" s="5"/>
      <c r="J106">
        <f t="shared" si="2"/>
        <v>-5.7429924500000001E-5</v>
      </c>
      <c r="K106" s="5">
        <f t="shared" si="3"/>
        <v>4.3417066339066333</v>
      </c>
    </row>
    <row r="107" spans="1:11" x14ac:dyDescent="0.2">
      <c r="A107" s="4">
        <v>0.625</v>
      </c>
      <c r="B107" s="4">
        <v>7.6351119999999996E-5</v>
      </c>
      <c r="C107" s="5"/>
      <c r="J107">
        <f t="shared" si="2"/>
        <v>-4.7719449999999999E-5</v>
      </c>
      <c r="K107" s="5">
        <f t="shared" si="3"/>
        <v>3.7518977886977884</v>
      </c>
    </row>
    <row r="108" spans="1:11" x14ac:dyDescent="0.2">
      <c r="A108" s="4">
        <v>0.6</v>
      </c>
      <c r="B108" s="4">
        <v>6.4581860000000003E-5</v>
      </c>
      <c r="C108" s="5"/>
      <c r="J108">
        <f t="shared" si="2"/>
        <v>-3.8749116000000002E-5</v>
      </c>
      <c r="K108" s="5">
        <f t="shared" si="3"/>
        <v>3.173555773955774</v>
      </c>
    </row>
    <row r="109" spans="1:11" x14ac:dyDescent="0.2">
      <c r="A109" s="4">
        <v>0.57499999999999996</v>
      </c>
      <c r="B109" s="4">
        <v>5.3589040000000001E-5</v>
      </c>
      <c r="C109" s="5"/>
      <c r="J109">
        <f t="shared" si="2"/>
        <v>-3.0813698000000001E-5</v>
      </c>
      <c r="K109" s="5">
        <f t="shared" si="3"/>
        <v>2.6333680589680588</v>
      </c>
    </row>
    <row r="110" spans="1:11" x14ac:dyDescent="0.2">
      <c r="A110" s="4">
        <v>0.55000000000000004</v>
      </c>
      <c r="B110" s="4">
        <v>4.2236239999999997E-5</v>
      </c>
      <c r="C110" s="5"/>
      <c r="J110">
        <f t="shared" si="2"/>
        <v>-2.3229932E-5</v>
      </c>
      <c r="K110" s="5">
        <f t="shared" si="3"/>
        <v>2.0754909090909086</v>
      </c>
    </row>
    <row r="111" spans="1:11" x14ac:dyDescent="0.2">
      <c r="A111" s="4">
        <v>0.52500000000000002</v>
      </c>
      <c r="B111" s="4">
        <v>3.1240030000000001E-5</v>
      </c>
      <c r="C111" s="5"/>
      <c r="J111">
        <f t="shared" si="2"/>
        <v>-1.6401015750000002E-5</v>
      </c>
      <c r="K111" s="5">
        <f t="shared" si="3"/>
        <v>1.5351366093366094</v>
      </c>
    </row>
    <row r="112" spans="1:11" x14ac:dyDescent="0.2">
      <c r="A112" s="4">
        <v>0.5</v>
      </c>
      <c r="B112" s="4">
        <v>2.057536E-5</v>
      </c>
      <c r="C112" s="5"/>
      <c r="J112">
        <f t="shared" si="2"/>
        <v>-1.028768E-5</v>
      </c>
      <c r="K112" s="5">
        <f t="shared" si="3"/>
        <v>1.0110742014742016</v>
      </c>
    </row>
    <row r="113" spans="1:11" x14ac:dyDescent="0.2">
      <c r="A113" s="4">
        <v>0.47499999999999998</v>
      </c>
      <c r="B113" s="4">
        <v>1.0014770000000001E-5</v>
      </c>
      <c r="C113" s="5"/>
      <c r="J113">
        <f t="shared" si="2"/>
        <v>-4.7570157500000001E-6</v>
      </c>
      <c r="K113" s="5">
        <f t="shared" si="3"/>
        <v>0.49212628992628998</v>
      </c>
    </row>
    <row r="114" spans="1:11" x14ac:dyDescent="0.2">
      <c r="A114" s="4">
        <v>0.45</v>
      </c>
      <c r="B114" s="4">
        <v>-5.1707999999999997E-7</v>
      </c>
      <c r="C114" s="5"/>
      <c r="J114">
        <f t="shared" si="2"/>
        <v>2.32686E-7</v>
      </c>
      <c r="K114" s="5">
        <f t="shared" si="3"/>
        <v>-2.5409336609336607E-2</v>
      </c>
    </row>
    <row r="115" spans="1:11" x14ac:dyDescent="0.2">
      <c r="A115" s="4">
        <v>0.42499999999999999</v>
      </c>
      <c r="B115" s="4">
        <v>-1.114695E-5</v>
      </c>
      <c r="C115" s="5"/>
      <c r="J115">
        <f t="shared" si="2"/>
        <v>4.7374537500000001E-6</v>
      </c>
      <c r="K115" s="5">
        <f t="shared" si="3"/>
        <v>-0.5477616707616707</v>
      </c>
    </row>
    <row r="116" spans="1:11" x14ac:dyDescent="0.2">
      <c r="A116" s="4">
        <v>0.4</v>
      </c>
      <c r="B116" s="4">
        <v>-2.0985750000000001E-5</v>
      </c>
      <c r="C116" s="5"/>
      <c r="J116">
        <f t="shared" si="2"/>
        <v>8.3943000000000003E-6</v>
      </c>
      <c r="K116" s="5">
        <f t="shared" si="3"/>
        <v>-1.0312407862407862</v>
      </c>
    </row>
    <row r="117" spans="1:11" x14ac:dyDescent="0.2">
      <c r="A117" s="4">
        <v>0.375</v>
      </c>
      <c r="B117" s="4">
        <v>-3.0921550000000002E-5</v>
      </c>
      <c r="C117" s="5"/>
      <c r="J117">
        <f t="shared" si="2"/>
        <v>1.1595581250000002E-5</v>
      </c>
      <c r="K117" s="5">
        <f t="shared" si="3"/>
        <v>-1.5194864864864865</v>
      </c>
    </row>
    <row r="118" spans="1:11" x14ac:dyDescent="0.2">
      <c r="A118" s="4">
        <v>0.35</v>
      </c>
      <c r="B118" s="4">
        <v>-4.0445599999999998E-5</v>
      </c>
      <c r="C118" s="5"/>
      <c r="J118">
        <f t="shared" si="2"/>
        <v>1.4155959999999999E-5</v>
      </c>
      <c r="K118" s="5">
        <f t="shared" si="3"/>
        <v>-1.9874987714987713</v>
      </c>
    </row>
    <row r="119" spans="1:11" x14ac:dyDescent="0.2">
      <c r="A119" s="4">
        <v>0.32500000000000001</v>
      </c>
      <c r="B119" s="4">
        <v>-5.0671760000000002E-5</v>
      </c>
      <c r="C119" s="5"/>
      <c r="J119">
        <f t="shared" si="2"/>
        <v>1.6468322E-5</v>
      </c>
      <c r="K119" s="5">
        <f t="shared" si="3"/>
        <v>-2.4900127764127764</v>
      </c>
    </row>
    <row r="120" spans="1:11" x14ac:dyDescent="0.2">
      <c r="A120" s="4">
        <v>0.3</v>
      </c>
      <c r="B120" s="4">
        <v>-5.9967450000000001E-5</v>
      </c>
      <c r="C120" s="5"/>
      <c r="J120">
        <f t="shared" si="2"/>
        <v>1.7990234999999998E-5</v>
      </c>
      <c r="K120" s="5">
        <f t="shared" si="3"/>
        <v>-2.9468034398034395</v>
      </c>
    </row>
    <row r="121" spans="1:11" x14ac:dyDescent="0.2">
      <c r="A121" s="4">
        <v>0.27500000000000002</v>
      </c>
      <c r="B121" s="4">
        <v>-6.9694780000000001E-5</v>
      </c>
      <c r="C121" s="5"/>
      <c r="J121">
        <f t="shared" si="2"/>
        <v>1.9166064500000002E-5</v>
      </c>
      <c r="K121" s="5">
        <f t="shared" si="3"/>
        <v>-3.4248049140049139</v>
      </c>
    </row>
    <row r="122" spans="1:11" x14ac:dyDescent="0.2">
      <c r="A122" s="4">
        <v>0.25</v>
      </c>
      <c r="B122" s="4">
        <v>-7.9533280000000005E-5</v>
      </c>
      <c r="C122" s="5"/>
      <c r="J122">
        <f t="shared" si="2"/>
        <v>1.9883320000000001E-5</v>
      </c>
      <c r="K122" s="5">
        <f t="shared" si="3"/>
        <v>-3.9082692874692881</v>
      </c>
    </row>
    <row r="123" spans="1:11" x14ac:dyDescent="0.2">
      <c r="A123" s="4">
        <v>0.22500000000000001</v>
      </c>
      <c r="B123" s="4">
        <v>-8.9083929999999998E-5</v>
      </c>
      <c r="C123" s="5"/>
      <c r="J123">
        <f t="shared" si="2"/>
        <v>2.0043884250000002E-5</v>
      </c>
      <c r="K123" s="5">
        <f t="shared" si="3"/>
        <v>-4.3775886977886973</v>
      </c>
    </row>
    <row r="124" spans="1:11" x14ac:dyDescent="0.2">
      <c r="A124" s="4">
        <v>0.2</v>
      </c>
      <c r="B124" s="4">
        <v>-9.8019529999999994E-5</v>
      </c>
      <c r="C124" s="5"/>
      <c r="J124">
        <f t="shared" si="2"/>
        <v>1.9603906E-5</v>
      </c>
      <c r="K124" s="5">
        <f t="shared" si="3"/>
        <v>-4.8166845208845208</v>
      </c>
    </row>
    <row r="125" spans="1:11" x14ac:dyDescent="0.2">
      <c r="A125" s="4">
        <v>0.17499999999999999</v>
      </c>
      <c r="B125" s="4">
        <v>-1.072241E-4</v>
      </c>
      <c r="C125" s="5"/>
      <c r="J125">
        <f t="shared" si="2"/>
        <v>1.8764217499999997E-5</v>
      </c>
      <c r="K125" s="5">
        <f t="shared" si="3"/>
        <v>-5.2689975429975426</v>
      </c>
    </row>
    <row r="126" spans="1:11" x14ac:dyDescent="0.2">
      <c r="A126" s="4">
        <v>0.15</v>
      </c>
      <c r="B126" s="4">
        <v>-1.1629E-4</v>
      </c>
      <c r="C126" s="5"/>
      <c r="J126">
        <f t="shared" si="2"/>
        <v>1.74435E-5</v>
      </c>
      <c r="K126" s="5">
        <f t="shared" si="3"/>
        <v>-5.7144963144963148</v>
      </c>
    </row>
    <row r="127" spans="1:11" x14ac:dyDescent="0.2">
      <c r="A127" s="4">
        <v>0.125</v>
      </c>
      <c r="B127" s="4">
        <v>-1.2478209999999999E-4</v>
      </c>
      <c r="C127" s="5"/>
      <c r="J127">
        <f t="shared" si="2"/>
        <v>1.5597762499999999E-5</v>
      </c>
      <c r="K127" s="5">
        <f t="shared" si="3"/>
        <v>-6.1317985257985255</v>
      </c>
    </row>
    <row r="128" spans="1:11" x14ac:dyDescent="0.2">
      <c r="A128" s="4">
        <v>0.1</v>
      </c>
      <c r="B128" s="4">
        <v>-1.3384049999999999E-4</v>
      </c>
      <c r="C128" s="5"/>
      <c r="J128">
        <f t="shared" si="2"/>
        <v>1.3384049999999999E-5</v>
      </c>
      <c r="K128" s="5">
        <f t="shared" si="3"/>
        <v>-6.5769287469287452</v>
      </c>
    </row>
    <row r="129" spans="1:11" x14ac:dyDescent="0.2">
      <c r="A129" s="4">
        <v>7.4999999999999997E-2</v>
      </c>
      <c r="B129" s="4">
        <v>-1.4361779999999999E-4</v>
      </c>
      <c r="C129" s="5"/>
      <c r="J129">
        <f t="shared" si="2"/>
        <v>1.0771334999999999E-5</v>
      </c>
      <c r="K129" s="5">
        <f t="shared" si="3"/>
        <v>-7.057385749385749</v>
      </c>
    </row>
    <row r="130" spans="1:11" x14ac:dyDescent="0.2">
      <c r="A130" s="4">
        <v>0.05</v>
      </c>
      <c r="B130" s="4">
        <v>-1.5191609999999999E-4</v>
      </c>
      <c r="C130" s="5"/>
      <c r="J130">
        <f t="shared" si="2"/>
        <v>7.5958049999999997E-6</v>
      </c>
      <c r="K130" s="5">
        <f t="shared" si="3"/>
        <v>-7.4651646191646188</v>
      </c>
    </row>
    <row r="131" spans="1:11" x14ac:dyDescent="0.2">
      <c r="A131" s="4">
        <v>2.5000000000000001E-2</v>
      </c>
      <c r="B131" s="4">
        <v>-1.595849E-4</v>
      </c>
      <c r="C131" s="5"/>
      <c r="J131">
        <f t="shared" si="2"/>
        <v>3.9896225000000006E-6</v>
      </c>
      <c r="K131" s="5">
        <f t="shared" si="3"/>
        <v>-7.8420098280098278</v>
      </c>
    </row>
    <row r="132" spans="1:11" x14ac:dyDescent="0.2">
      <c r="A132" s="4">
        <v>0</v>
      </c>
      <c r="B132" s="4">
        <v>-1.686421E-4</v>
      </c>
      <c r="C132" s="5"/>
      <c r="J132">
        <f t="shared" si="2"/>
        <v>0</v>
      </c>
      <c r="K132" s="5">
        <f t="shared" si="3"/>
        <v>-8.2870810810810802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1" priority="1" stopIfTrue="1" operator="equal">
      <formula>0</formula>
    </cfRule>
  </conditionalFormatting>
  <conditionalFormatting sqref="E23:E24">
    <cfRule type="cellIs" dxfId="1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S411"/>
  <sheetViews>
    <sheetView topLeftCell="C1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77</v>
      </c>
    </row>
    <row r="3" spans="1:16" x14ac:dyDescent="0.2">
      <c r="C3" s="1" t="s">
        <v>29</v>
      </c>
      <c r="D3" t="s">
        <v>77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-6.0479999999999998E-9</v>
      </c>
      <c r="C10" s="5"/>
      <c r="D10" s="1" t="s">
        <v>9</v>
      </c>
      <c r="E10" s="7">
        <f>-F10*1000/$D$7</f>
        <v>2.9719901719901711E-4</v>
      </c>
      <c r="F10" s="3">
        <f>((INDEX(A10:B11,1,2)+INDEX(A10:B11,2,2))-((INDEX(A10:B11,1,2)-INDEX(A10:B11,2,2))/(INDEX(A10:B11,1,1)-INDEX(A10:B11,2,1))*(INDEX(A10:B11,1,1)+INDEX(A10:B11,2,1))))/2</f>
        <v>-6.047999999999999E-9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-2.9719901719901717E-4</v>
      </c>
      <c r="L10" s="1" t="s">
        <v>23</v>
      </c>
      <c r="M10" s="4" t="e">
        <f>MAX(E14:E15)/20</f>
        <v>#REF!</v>
      </c>
      <c r="N10" s="6">
        <f>-E10</f>
        <v>-2.9719901719901711E-4</v>
      </c>
      <c r="O10" s="6">
        <f>-E11</f>
        <v>-2.3562653562653557E-4</v>
      </c>
      <c r="P10" s="6">
        <f>-E12</f>
        <v>-4.5400491400491389E-4</v>
      </c>
    </row>
    <row r="11" spans="1:16" x14ac:dyDescent="0.2">
      <c r="A11" s="4">
        <v>-2.5000000000000001E-2</v>
      </c>
      <c r="B11" s="4">
        <v>-3.2882999999999997E-8</v>
      </c>
      <c r="C11" s="5"/>
      <c r="D11" s="1" t="s">
        <v>10</v>
      </c>
      <c r="E11" s="7">
        <f>-F11*1000/$D$7</f>
        <v>2.3562653562653557E-4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-4.7949999999999993E-9</v>
      </c>
      <c r="G11" s="5" t="s">
        <v>101</v>
      </c>
      <c r="H11" t="s">
        <v>102</v>
      </c>
      <c r="J11">
        <f t="shared" si="0"/>
        <v>-8.2207499999999998E-10</v>
      </c>
      <c r="K11" s="5">
        <f t="shared" si="1"/>
        <v>-1.6158722358722358E-3</v>
      </c>
      <c r="L11" s="1"/>
      <c r="M11" s="4" t="e">
        <f>-MAX(E15:E16)/20</f>
        <v>#REF!</v>
      </c>
      <c r="N11" s="6">
        <f>-E10</f>
        <v>-2.9719901719901711E-4</v>
      </c>
      <c r="O11" s="6">
        <f>-E11</f>
        <v>-2.3562653562653557E-4</v>
      </c>
      <c r="P11" s="6">
        <f>-E12</f>
        <v>-4.5400491400491389E-4</v>
      </c>
    </row>
    <row r="12" spans="1:16" x14ac:dyDescent="0.2">
      <c r="A12" s="4">
        <v>-0.05</v>
      </c>
      <c r="B12" s="4">
        <v>-5.7829000000000001E-8</v>
      </c>
      <c r="C12" s="5"/>
      <c r="D12" s="1" t="s">
        <v>11</v>
      </c>
      <c r="E12" s="7">
        <f>-F12*1000/$D$7</f>
        <v>4.5400491400491389E-4</v>
      </c>
      <c r="F12" s="3">
        <f>((INDEX(A131:B132,1,2)+INDEX(A131:B132,2,2))-((INDEX(A131:B132,1,2)-INDEX(A131:B132,2,2))/(INDEX(A131:B132,1,1)-INDEX(A131:B132,2,1))*(INDEX(A131:B132,1,1)+INDEX(A131:B132,2,1))))/2</f>
        <v>-9.2389999999999976E-9</v>
      </c>
      <c r="G12" t="s">
        <v>103</v>
      </c>
      <c r="H12" t="s">
        <v>104</v>
      </c>
      <c r="J12">
        <f t="shared" si="0"/>
        <v>-2.8914500000000004E-9</v>
      </c>
      <c r="K12" s="5">
        <f t="shared" si="1"/>
        <v>-2.8417199017199018E-3</v>
      </c>
      <c r="L12" s="1"/>
    </row>
    <row r="13" spans="1:16" x14ac:dyDescent="0.2">
      <c r="A13" s="4">
        <v>-7.4999999999999997E-2</v>
      </c>
      <c r="B13" s="4">
        <v>-8.6776999999999997E-8</v>
      </c>
      <c r="C13" s="5"/>
      <c r="E13" s="3" t="s">
        <v>53</v>
      </c>
      <c r="F13" s="5"/>
      <c r="J13">
        <f t="shared" si="0"/>
        <v>-6.5082749999999994E-9</v>
      </c>
      <c r="K13" s="5">
        <f t="shared" si="1"/>
        <v>-4.2642260442260441E-3</v>
      </c>
      <c r="L13" s="1" t="s">
        <v>24</v>
      </c>
      <c r="M13" s="6">
        <f>E14</f>
        <v>4.358456951716114E-3</v>
      </c>
      <c r="N13" s="6">
        <f>-MAX(E10:E12)/15</f>
        <v>-3.0266994266994259E-5</v>
      </c>
    </row>
    <row r="14" spans="1:16" x14ac:dyDescent="0.2">
      <c r="A14" s="4">
        <v>-0.1</v>
      </c>
      <c r="B14" s="4">
        <v>-1.11872E-7</v>
      </c>
      <c r="C14" s="5"/>
      <c r="D14" s="1" t="s">
        <v>12</v>
      </c>
      <c r="E14" s="7">
        <f>F14</f>
        <v>4.358456951716114E-3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4.358456951716114E-3</v>
      </c>
      <c r="G14" s="5" t="s">
        <v>113</v>
      </c>
      <c r="H14" t="s">
        <v>114</v>
      </c>
      <c r="J14">
        <f t="shared" si="0"/>
        <v>-1.11872E-8</v>
      </c>
      <c r="K14" s="5">
        <f t="shared" si="1"/>
        <v>-5.4973955773955771E-3</v>
      </c>
      <c r="L14" s="1"/>
      <c r="M14">
        <f>E14</f>
        <v>4.358456951716114E-3</v>
      </c>
      <c r="N14" s="6">
        <f>MAX(E10:E12)/15</f>
        <v>3.0266994266994259E-5</v>
      </c>
    </row>
    <row r="15" spans="1:16" x14ac:dyDescent="0.2">
      <c r="A15" s="4">
        <v>-0.125</v>
      </c>
      <c r="B15" s="4">
        <v>-1.4656299999999999E-7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-1.8320374999999998E-8</v>
      </c>
      <c r="K15" s="5">
        <f t="shared" si="1"/>
        <v>-7.2021130221130219E-3</v>
      </c>
      <c r="L15" s="1"/>
      <c r="M15" s="6" t="e">
        <f>E15</f>
        <v>#REF!</v>
      </c>
      <c r="N15" s="6">
        <f>-MAX(E10:E12)/15</f>
        <v>-3.0266994266994259E-5</v>
      </c>
    </row>
    <row r="16" spans="1:16" x14ac:dyDescent="0.2">
      <c r="A16" s="4">
        <v>-0.15</v>
      </c>
      <c r="B16" s="4">
        <v>-1.7786799999999999E-7</v>
      </c>
      <c r="C16" s="5"/>
      <c r="E16" s="3"/>
      <c r="J16">
        <f t="shared" si="0"/>
        <v>-2.6680199999999999E-8</v>
      </c>
      <c r="K16" s="5">
        <f t="shared" si="1"/>
        <v>-8.7404422604422608E-3</v>
      </c>
      <c r="L16" s="1"/>
      <c r="M16" t="e">
        <f>E15</f>
        <v>#REF!</v>
      </c>
      <c r="N16" s="6">
        <f>MAX(E10:E12)/15</f>
        <v>3.0266994266994259E-5</v>
      </c>
    </row>
    <row r="17" spans="1:19" x14ac:dyDescent="0.2">
      <c r="A17" s="4">
        <v>-0.17499999999999999</v>
      </c>
      <c r="B17" s="4">
        <v>-2.1489299999999999E-7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-3.7606274999999998E-8</v>
      </c>
      <c r="K17" s="5">
        <f t="shared" si="1"/>
        <v>-1.0559852579852579E-2</v>
      </c>
      <c r="L17" s="1"/>
      <c r="N17" s="6"/>
    </row>
    <row r="18" spans="1:19" x14ac:dyDescent="0.2">
      <c r="A18" s="4">
        <v>-0.2</v>
      </c>
      <c r="B18" s="4">
        <v>-2.5980500000000002E-7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-5.1961000000000005E-8</v>
      </c>
      <c r="K18" s="5">
        <f t="shared" si="1"/>
        <v>-1.2766830466830466E-2</v>
      </c>
      <c r="L18" s="1" t="s">
        <v>25</v>
      </c>
      <c r="M18" s="5">
        <v>0</v>
      </c>
      <c r="N18" s="5">
        <f>INDEX(K30:K91,MATCH(MAX(J30:J91),J30:J91,0),1)</f>
        <v>-2.3562653562653562E-4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-2.92803E-7</v>
      </c>
      <c r="C19" s="25"/>
      <c r="D19" s="1"/>
      <c r="J19">
        <f t="shared" si="0"/>
        <v>-6.5880675000000005E-8</v>
      </c>
      <c r="K19" s="5">
        <f t="shared" si="1"/>
        <v>-1.4388353808353809E-2</v>
      </c>
      <c r="L19" s="1"/>
      <c r="M19" s="5">
        <f>INDEX(A30:A91,MATCH(MAX(J30:J91),J30:J91,0),1)</f>
        <v>0</v>
      </c>
      <c r="N19" s="5">
        <f>INDEX(K30:K91,MATCH(MAX(J30:J91),J30:J91,0),1)</f>
        <v>-2.3562653562653562E-4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-3.3972900000000001E-7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-8.4932250000000003E-8</v>
      </c>
      <c r="K20" s="5">
        <f t="shared" si="1"/>
        <v>-1.6694299754299754E-2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-3.8601899999999998E-7</v>
      </c>
      <c r="C21" s="25"/>
      <c r="D21" s="1" t="s">
        <v>17</v>
      </c>
      <c r="E21" s="8">
        <f>F21</f>
        <v>-1.1775675675675677E-6</v>
      </c>
      <c r="F21">
        <f>MAX(J91:J130)/D5/D7*1000</f>
        <v>-1.1775675675675677E-6</v>
      </c>
      <c r="G21" t="s">
        <v>108</v>
      </c>
      <c r="J21">
        <f t="shared" si="0"/>
        <v>-1.0615522500000001E-7</v>
      </c>
      <c r="K21" s="5">
        <f t="shared" si="1"/>
        <v>-1.8968992628992629E-2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-4.3283700000000003E-7</v>
      </c>
      <c r="C22" s="5"/>
      <c r="J22">
        <f t="shared" si="0"/>
        <v>-1.2985110000000001E-7</v>
      </c>
      <c r="K22" s="5">
        <f t="shared" si="1"/>
        <v>-2.1269631449631451E-2</v>
      </c>
      <c r="M22" s="5">
        <v>0</v>
      </c>
      <c r="N22" s="5">
        <f>INDEX(K91:K130,MATCH(MAX(J91:J130),J91:J130,0),1)</f>
        <v>2.3551351351351352E-3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-4.9432699999999998E-7</v>
      </c>
      <c r="C23" s="5"/>
      <c r="D23" s="1" t="s">
        <v>43</v>
      </c>
      <c r="E23" s="24">
        <f>E11*E14*E17/D5-E20</f>
        <v>0</v>
      </c>
      <c r="J23">
        <f t="shared" si="0"/>
        <v>-1.60656275E-7</v>
      </c>
      <c r="K23" s="5">
        <f t="shared" si="1"/>
        <v>-2.4291253071253072E-2</v>
      </c>
      <c r="M23" s="5">
        <f>INDEX(A91:A130,MATCH(MAX(J91:J130),J91:J130,0),1)</f>
        <v>0.05</v>
      </c>
      <c r="N23" s="5">
        <f>INDEX(K91:K130,MATCH(MAX(J91:J130),J91:J130,0),1)</f>
        <v>2.3551351351351352E-3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-5.6078799999999998E-7</v>
      </c>
      <c r="C24" s="5"/>
      <c r="E24" s="24" t="e">
        <f>E12*E15*E18/D5-E21</f>
        <v>#REF!</v>
      </c>
      <c r="J24">
        <f t="shared" si="0"/>
        <v>-1.9627579999999999E-7</v>
      </c>
      <c r="K24" s="5">
        <f t="shared" si="1"/>
        <v>-2.7557149877149877E-2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-6.18163E-7</v>
      </c>
      <c r="C25" s="26"/>
      <c r="J25">
        <f t="shared" si="0"/>
        <v>-2.3181112500000001E-7</v>
      </c>
      <c r="K25" s="5">
        <f t="shared" si="1"/>
        <v>-3.0376560196560199E-2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-6.9925800000000003E-7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-2.7970320000000001E-7</v>
      </c>
      <c r="K26" s="5">
        <f t="shared" si="1"/>
        <v>-3.4361572481572483E-2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-7.0992299999999997E-7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-3.0171727499999999E-7</v>
      </c>
      <c r="K27" s="5">
        <f t="shared" si="1"/>
        <v>-3.4885651105651103E-2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-7.5594100000000001E-7</v>
      </c>
      <c r="C28" s="5"/>
      <c r="J28">
        <f t="shared" si="0"/>
        <v>-3.4017345000000003E-7</v>
      </c>
      <c r="K28" s="5">
        <f t="shared" si="1"/>
        <v>-3.7146977886977885E-2</v>
      </c>
    </row>
    <row r="29" spans="1:19" x14ac:dyDescent="0.2">
      <c r="A29" s="4">
        <v>-0.47499999999999998</v>
      </c>
      <c r="B29" s="4">
        <v>-8.7084099999999996E-7</v>
      </c>
      <c r="C29" s="5"/>
      <c r="J29">
        <f t="shared" si="0"/>
        <v>-4.1364947499999995E-7</v>
      </c>
      <c r="K29" s="5">
        <f t="shared" si="1"/>
        <v>-4.2793169533169528E-2</v>
      </c>
    </row>
    <row r="30" spans="1:19" x14ac:dyDescent="0.2">
      <c r="A30" s="4">
        <v>-0.5</v>
      </c>
      <c r="B30" s="4">
        <v>-9.4624100000000001E-7</v>
      </c>
      <c r="C30" s="5"/>
      <c r="J30">
        <f t="shared" si="0"/>
        <v>-4.731205E-7</v>
      </c>
      <c r="K30" s="5">
        <f t="shared" si="1"/>
        <v>-4.6498329238329236E-2</v>
      </c>
    </row>
    <row r="31" spans="1:19" x14ac:dyDescent="0.2">
      <c r="A31" s="4">
        <v>-0.5</v>
      </c>
      <c r="B31" s="4">
        <v>-9.3767300000000003E-7</v>
      </c>
      <c r="C31" s="5"/>
      <c r="J31">
        <f t="shared" si="0"/>
        <v>-4.6883650000000002E-7</v>
      </c>
      <c r="K31" s="5">
        <f t="shared" si="1"/>
        <v>-4.6077297297297301E-2</v>
      </c>
    </row>
    <row r="32" spans="1:19" x14ac:dyDescent="0.2">
      <c r="A32" s="4">
        <v>-0.47499999999999998</v>
      </c>
      <c r="B32" s="4">
        <v>-8.4026500000000001E-7</v>
      </c>
      <c r="C32" s="5"/>
      <c r="J32">
        <f t="shared" si="0"/>
        <v>-3.9912587499999997E-7</v>
      </c>
      <c r="K32" s="5">
        <f t="shared" si="1"/>
        <v>-4.1290663390663389E-2</v>
      </c>
    </row>
    <row r="33" spans="1:11" x14ac:dyDescent="0.2">
      <c r="A33" s="4">
        <v>-0.45</v>
      </c>
      <c r="B33" s="4">
        <v>-8.1798800000000003E-7</v>
      </c>
      <c r="C33" s="5"/>
      <c r="J33">
        <f t="shared" si="0"/>
        <v>-3.6809460000000002E-7</v>
      </c>
      <c r="K33" s="5">
        <f t="shared" si="1"/>
        <v>-4.0195970515970521E-2</v>
      </c>
    </row>
    <row r="34" spans="1:11" x14ac:dyDescent="0.2">
      <c r="A34" s="4">
        <v>-0.42499999999999999</v>
      </c>
      <c r="B34" s="4">
        <v>-7.32056E-7</v>
      </c>
      <c r="C34" s="5"/>
      <c r="J34">
        <f t="shared" si="0"/>
        <v>-3.1112380000000002E-7</v>
      </c>
      <c r="K34" s="5">
        <f t="shared" si="1"/>
        <v>-3.5973267813267817E-2</v>
      </c>
    </row>
    <row r="35" spans="1:11" x14ac:dyDescent="0.2">
      <c r="A35" s="4">
        <v>-0.4</v>
      </c>
      <c r="B35" s="4">
        <v>-6.67091E-7</v>
      </c>
      <c r="C35" s="5"/>
      <c r="J35">
        <f t="shared" si="0"/>
        <v>-2.6683639999999999E-7</v>
      </c>
      <c r="K35" s="5">
        <f t="shared" si="1"/>
        <v>-3.2780884520884519E-2</v>
      </c>
    </row>
    <row r="36" spans="1:11" x14ac:dyDescent="0.2">
      <c r="A36" s="4">
        <v>-0.375</v>
      </c>
      <c r="B36" s="4">
        <v>-6.0050199999999996E-7</v>
      </c>
      <c r="C36" s="5"/>
      <c r="J36">
        <f t="shared" si="0"/>
        <v>-2.2518824999999997E-7</v>
      </c>
      <c r="K36" s="5">
        <f t="shared" si="1"/>
        <v>-2.9508697788697785E-2</v>
      </c>
    </row>
    <row r="37" spans="1:11" x14ac:dyDescent="0.2">
      <c r="A37" s="4">
        <v>-0.35</v>
      </c>
      <c r="B37" s="4">
        <v>-5.5179699999999997E-7</v>
      </c>
      <c r="C37" s="5"/>
      <c r="J37">
        <f t="shared" si="0"/>
        <v>-1.9312894999999999E-7</v>
      </c>
      <c r="K37" s="5">
        <f t="shared" si="1"/>
        <v>-2.7115331695331691E-2</v>
      </c>
    </row>
    <row r="38" spans="1:11" x14ac:dyDescent="0.2">
      <c r="A38" s="4">
        <v>-0.32500000000000001</v>
      </c>
      <c r="B38" s="4">
        <v>-4.8023899999999999E-7</v>
      </c>
      <c r="C38" s="5"/>
      <c r="J38">
        <f t="shared" si="0"/>
        <v>-1.5607767500000002E-7</v>
      </c>
      <c r="K38" s="5">
        <f t="shared" si="1"/>
        <v>-2.3598968058968058E-2</v>
      </c>
    </row>
    <row r="39" spans="1:11" x14ac:dyDescent="0.2">
      <c r="A39" s="4">
        <v>-0.3</v>
      </c>
      <c r="B39" s="4">
        <v>-4.3105399999999999E-7</v>
      </c>
      <c r="C39" s="5"/>
      <c r="J39">
        <f t="shared" si="0"/>
        <v>-1.293162E-7</v>
      </c>
      <c r="K39" s="5">
        <f t="shared" si="1"/>
        <v>-2.118201474201474E-2</v>
      </c>
    </row>
    <row r="40" spans="1:11" x14ac:dyDescent="0.2">
      <c r="A40" s="4">
        <v>-0.27500000000000002</v>
      </c>
      <c r="B40" s="4">
        <v>-3.8580799999999998E-7</v>
      </c>
      <c r="C40" s="5"/>
      <c r="J40">
        <f t="shared" si="0"/>
        <v>-1.060972E-7</v>
      </c>
      <c r="K40" s="5">
        <f t="shared" si="1"/>
        <v>-1.8958624078624076E-2</v>
      </c>
    </row>
    <row r="41" spans="1:11" x14ac:dyDescent="0.2">
      <c r="A41" s="4">
        <v>-0.25</v>
      </c>
      <c r="B41" s="4">
        <v>-3.4459899999999997E-7</v>
      </c>
      <c r="C41" s="5"/>
      <c r="J41">
        <f t="shared" si="0"/>
        <v>-8.6149749999999994E-8</v>
      </c>
      <c r="K41" s="5">
        <f t="shared" si="1"/>
        <v>-1.6933611793611792E-2</v>
      </c>
    </row>
    <row r="42" spans="1:11" x14ac:dyDescent="0.2">
      <c r="A42" s="4">
        <v>-0.22500000000000001</v>
      </c>
      <c r="B42" s="4">
        <v>-2.8822999999999998E-7</v>
      </c>
      <c r="C42" s="5"/>
      <c r="J42">
        <f t="shared" si="0"/>
        <v>-6.4851749999999997E-8</v>
      </c>
      <c r="K42" s="5">
        <f t="shared" si="1"/>
        <v>-1.4163636363636363E-2</v>
      </c>
    </row>
    <row r="43" spans="1:11" x14ac:dyDescent="0.2">
      <c r="A43" s="4">
        <v>-0.2</v>
      </c>
      <c r="B43" s="4">
        <v>-2.5120399999999998E-7</v>
      </c>
      <c r="C43" s="5"/>
      <c r="J43">
        <f t="shared" si="0"/>
        <v>-5.0240799999999995E-8</v>
      </c>
      <c r="K43" s="5">
        <f t="shared" si="1"/>
        <v>-1.2344176904176904E-2</v>
      </c>
    </row>
    <row r="44" spans="1:11" x14ac:dyDescent="0.2">
      <c r="A44" s="4">
        <v>-0.17499999999999999</v>
      </c>
      <c r="B44" s="4">
        <v>-2.1201999999999999E-7</v>
      </c>
      <c r="C44" s="5"/>
      <c r="J44">
        <f t="shared" si="0"/>
        <v>-3.7103499999999999E-8</v>
      </c>
      <c r="K44" s="5">
        <f t="shared" si="1"/>
        <v>-1.0418673218673218E-2</v>
      </c>
    </row>
    <row r="45" spans="1:11" x14ac:dyDescent="0.2">
      <c r="A45" s="4">
        <v>-0.15</v>
      </c>
      <c r="B45" s="4">
        <v>-1.7831199999999999E-7</v>
      </c>
      <c r="C45" s="5"/>
      <c r="J45">
        <f t="shared" si="0"/>
        <v>-2.6746799999999997E-8</v>
      </c>
      <c r="K45" s="5">
        <f t="shared" si="1"/>
        <v>-8.7622604422604427E-3</v>
      </c>
    </row>
    <row r="46" spans="1:11" x14ac:dyDescent="0.2">
      <c r="A46" s="4">
        <v>-0.125</v>
      </c>
      <c r="B46" s="4">
        <v>-1.4814600000000001E-7</v>
      </c>
      <c r="C46" s="5"/>
      <c r="J46">
        <f t="shared" si="0"/>
        <v>-1.8518250000000001E-8</v>
      </c>
      <c r="K46" s="5">
        <f t="shared" si="1"/>
        <v>-7.2799017199017208E-3</v>
      </c>
    </row>
    <row r="47" spans="1:11" x14ac:dyDescent="0.2">
      <c r="A47" s="4">
        <v>-0.1</v>
      </c>
      <c r="B47" s="4">
        <v>-1.14428E-7</v>
      </c>
      <c r="C47" s="5"/>
      <c r="J47">
        <f t="shared" si="0"/>
        <v>-1.1442800000000001E-8</v>
      </c>
      <c r="K47" s="5">
        <f t="shared" si="1"/>
        <v>-5.622997542997543E-3</v>
      </c>
    </row>
    <row r="48" spans="1:11" x14ac:dyDescent="0.2">
      <c r="A48" s="4">
        <v>-7.4999999999999997E-2</v>
      </c>
      <c r="B48" s="4">
        <v>-8.4827999999999997E-8</v>
      </c>
      <c r="C48" s="5"/>
      <c r="J48">
        <f t="shared" si="0"/>
        <v>-6.3620999999999998E-9</v>
      </c>
      <c r="K48" s="5">
        <f t="shared" si="1"/>
        <v>-4.1684520884520881E-3</v>
      </c>
    </row>
    <row r="49" spans="1:11" x14ac:dyDescent="0.2">
      <c r="A49" s="4">
        <v>-0.05</v>
      </c>
      <c r="B49" s="4">
        <v>-5.6799999999999999E-8</v>
      </c>
      <c r="C49" s="5"/>
      <c r="J49">
        <f t="shared" si="0"/>
        <v>-2.8400000000000001E-9</v>
      </c>
      <c r="K49" s="5">
        <f t="shared" si="1"/>
        <v>-2.7911547911547911E-3</v>
      </c>
    </row>
    <row r="50" spans="1:11" x14ac:dyDescent="0.2">
      <c r="A50" s="4">
        <v>-2.5000000000000001E-2</v>
      </c>
      <c r="B50" s="4">
        <v>-2.9714999999999998E-8</v>
      </c>
      <c r="C50" s="5"/>
      <c r="J50">
        <f t="shared" si="0"/>
        <v>-7.4287499999999998E-10</v>
      </c>
      <c r="K50" s="5">
        <f t="shared" si="1"/>
        <v>-1.4601965601965601E-3</v>
      </c>
    </row>
    <row r="51" spans="1:11" x14ac:dyDescent="0.2">
      <c r="A51" s="4">
        <v>0</v>
      </c>
      <c r="B51" s="4">
        <v>-4.7950000000000001E-9</v>
      </c>
      <c r="C51" s="5"/>
      <c r="J51">
        <f t="shared" si="0"/>
        <v>0</v>
      </c>
      <c r="K51" s="5">
        <f t="shared" si="1"/>
        <v>-2.3562653562653562E-4</v>
      </c>
    </row>
    <row r="52" spans="1:11" x14ac:dyDescent="0.2">
      <c r="A52" s="4">
        <v>2.5000000000000001E-2</v>
      </c>
      <c r="B52" s="4">
        <v>2.2708999999999998E-8</v>
      </c>
      <c r="C52" s="5"/>
      <c r="J52">
        <f t="shared" si="0"/>
        <v>-5.6772500000000002E-10</v>
      </c>
      <c r="K52" s="5">
        <f t="shared" si="1"/>
        <v>1.1159213759213758E-3</v>
      </c>
    </row>
    <row r="53" spans="1:11" x14ac:dyDescent="0.2">
      <c r="A53" s="4">
        <v>0.05</v>
      </c>
      <c r="B53" s="4">
        <v>5.1713000000000001E-8</v>
      </c>
      <c r="C53" s="5"/>
      <c r="J53">
        <f t="shared" si="0"/>
        <v>-2.5856500000000001E-9</v>
      </c>
      <c r="K53" s="5">
        <f t="shared" si="1"/>
        <v>2.5411793611793613E-3</v>
      </c>
    </row>
    <row r="54" spans="1:11" x14ac:dyDescent="0.2">
      <c r="A54" s="4">
        <v>7.4999999999999997E-2</v>
      </c>
      <c r="B54" s="4">
        <v>8.2504999999999997E-8</v>
      </c>
      <c r="C54" s="5"/>
      <c r="J54">
        <f t="shared" si="0"/>
        <v>-6.1878749999999996E-9</v>
      </c>
      <c r="K54" s="5">
        <f t="shared" si="1"/>
        <v>4.0542997542997545E-3</v>
      </c>
    </row>
    <row r="55" spans="1:11" x14ac:dyDescent="0.2">
      <c r="A55" s="4">
        <v>0.1</v>
      </c>
      <c r="B55" s="4">
        <v>1.14405E-7</v>
      </c>
      <c r="C55" s="5"/>
      <c r="J55">
        <f t="shared" si="0"/>
        <v>-1.1440500000000001E-8</v>
      </c>
      <c r="K55" s="5">
        <f t="shared" si="1"/>
        <v>5.6218673218673219E-3</v>
      </c>
    </row>
    <row r="56" spans="1:11" x14ac:dyDescent="0.2">
      <c r="A56" s="4">
        <v>0.125</v>
      </c>
      <c r="B56" s="4">
        <v>1.47366E-7</v>
      </c>
      <c r="C56" s="5"/>
      <c r="J56">
        <f t="shared" si="0"/>
        <v>-1.842075E-8</v>
      </c>
      <c r="K56" s="5">
        <f t="shared" si="1"/>
        <v>7.2415724815724806E-3</v>
      </c>
    </row>
    <row r="57" spans="1:11" x14ac:dyDescent="0.2">
      <c r="A57" s="4">
        <v>0.15</v>
      </c>
      <c r="B57" s="4">
        <v>1.86699E-7</v>
      </c>
      <c r="C57" s="5"/>
      <c r="J57">
        <f t="shared" si="0"/>
        <v>-2.8004849999999997E-8</v>
      </c>
      <c r="K57" s="5">
        <f t="shared" si="1"/>
        <v>9.174398034398035E-3</v>
      </c>
    </row>
    <row r="58" spans="1:11" x14ac:dyDescent="0.2">
      <c r="A58" s="4">
        <v>0.17499999999999999</v>
      </c>
      <c r="B58" s="4">
        <v>2.3590199999999999E-7</v>
      </c>
      <c r="C58" s="5"/>
      <c r="J58">
        <f t="shared" si="0"/>
        <v>-4.1282849999999998E-8</v>
      </c>
      <c r="K58" s="5">
        <f t="shared" si="1"/>
        <v>1.1592235872235871E-2</v>
      </c>
    </row>
    <row r="59" spans="1:11" x14ac:dyDescent="0.2">
      <c r="A59" s="4">
        <v>0.2</v>
      </c>
      <c r="B59" s="4">
        <v>2.8379599999999998E-7</v>
      </c>
      <c r="C59" s="5"/>
      <c r="J59">
        <f t="shared" si="0"/>
        <v>-5.6759199999999996E-8</v>
      </c>
      <c r="K59" s="5">
        <f t="shared" si="1"/>
        <v>1.3945749385749386E-2</v>
      </c>
    </row>
    <row r="60" spans="1:11" x14ac:dyDescent="0.2">
      <c r="A60" s="4">
        <v>0.22500000000000001</v>
      </c>
      <c r="B60" s="4">
        <v>3.3557100000000001E-7</v>
      </c>
      <c r="C60" s="5"/>
      <c r="J60">
        <f t="shared" si="0"/>
        <v>-7.5503475E-8</v>
      </c>
      <c r="K60" s="5">
        <f t="shared" si="1"/>
        <v>1.6489975429975431E-2</v>
      </c>
    </row>
    <row r="61" spans="1:11" x14ac:dyDescent="0.2">
      <c r="A61" s="4">
        <v>0.25</v>
      </c>
      <c r="B61" s="4">
        <v>3.9641300000000002E-7</v>
      </c>
      <c r="C61" s="5"/>
      <c r="J61">
        <f t="shared" si="0"/>
        <v>-9.9103250000000004E-8</v>
      </c>
      <c r="K61" s="5">
        <f t="shared" si="1"/>
        <v>1.94797542997543E-2</v>
      </c>
    </row>
    <row r="62" spans="1:11" x14ac:dyDescent="0.2">
      <c r="A62" s="4">
        <v>0.27500000000000002</v>
      </c>
      <c r="B62" s="4">
        <v>4.6304899999999998E-7</v>
      </c>
      <c r="C62" s="5"/>
      <c r="J62">
        <f t="shared" si="0"/>
        <v>-1.27338475E-7</v>
      </c>
      <c r="K62" s="5">
        <f t="shared" si="1"/>
        <v>2.2754250614250612E-2</v>
      </c>
    </row>
    <row r="63" spans="1:11" x14ac:dyDescent="0.2">
      <c r="A63" s="4">
        <v>0.3</v>
      </c>
      <c r="B63" s="4">
        <v>5.3054600000000004E-7</v>
      </c>
      <c r="C63" s="5"/>
      <c r="J63">
        <f t="shared" si="0"/>
        <v>-1.591638E-7</v>
      </c>
      <c r="K63" s="5">
        <f t="shared" si="1"/>
        <v>2.6071056511056512E-2</v>
      </c>
    </row>
    <row r="64" spans="1:11" x14ac:dyDescent="0.2">
      <c r="A64" s="4">
        <v>0.32500000000000001</v>
      </c>
      <c r="B64" s="4">
        <v>6.2204900000000001E-7</v>
      </c>
      <c r="C64" s="5"/>
      <c r="J64">
        <f t="shared" si="0"/>
        <v>-2.02165925E-7</v>
      </c>
      <c r="K64" s="5">
        <f t="shared" si="1"/>
        <v>3.0567518427518429E-2</v>
      </c>
    </row>
    <row r="65" spans="1:11" x14ac:dyDescent="0.2">
      <c r="A65" s="4">
        <v>0.35</v>
      </c>
      <c r="B65" s="4">
        <v>7.5619800000000001E-7</v>
      </c>
      <c r="C65" s="5"/>
      <c r="J65">
        <f t="shared" si="0"/>
        <v>-2.646693E-7</v>
      </c>
      <c r="K65" s="5">
        <f t="shared" si="1"/>
        <v>3.7159606879606878E-2</v>
      </c>
    </row>
    <row r="66" spans="1:11" x14ac:dyDescent="0.2">
      <c r="A66" s="4">
        <v>0.375</v>
      </c>
      <c r="B66" s="4">
        <v>8.8272700000000004E-7</v>
      </c>
      <c r="C66" s="5"/>
      <c r="J66">
        <f t="shared" si="0"/>
        <v>-3.31022625E-7</v>
      </c>
      <c r="K66" s="5">
        <f t="shared" si="1"/>
        <v>4.3377248157248159E-2</v>
      </c>
    </row>
    <row r="67" spans="1:11" x14ac:dyDescent="0.2">
      <c r="A67" s="4">
        <v>0.4</v>
      </c>
      <c r="B67" s="4">
        <v>1.0673619999999999E-6</v>
      </c>
      <c r="C67" s="5"/>
      <c r="J67">
        <f t="shared" si="0"/>
        <v>-4.2694479999999998E-7</v>
      </c>
      <c r="K67" s="5">
        <f t="shared" si="1"/>
        <v>5.2450221130221124E-2</v>
      </c>
    </row>
    <row r="68" spans="1:11" x14ac:dyDescent="0.2">
      <c r="A68" s="4">
        <v>0.42499999999999999</v>
      </c>
      <c r="B68" s="4">
        <v>1.2881439999999999E-6</v>
      </c>
      <c r="C68" s="5"/>
      <c r="J68">
        <f t="shared" si="0"/>
        <v>-5.4746119999999991E-7</v>
      </c>
      <c r="K68" s="5">
        <f t="shared" si="1"/>
        <v>6.3299459459459459E-2</v>
      </c>
    </row>
    <row r="69" spans="1:11" x14ac:dyDescent="0.2">
      <c r="A69" s="4">
        <v>0.45</v>
      </c>
      <c r="B69" s="4">
        <v>1.5502119999999999E-6</v>
      </c>
      <c r="C69" s="5"/>
      <c r="J69">
        <f t="shared" si="0"/>
        <v>-6.9759539999999994E-7</v>
      </c>
      <c r="K69" s="5">
        <f t="shared" si="1"/>
        <v>7.6177493857493853E-2</v>
      </c>
    </row>
    <row r="70" spans="1:11" x14ac:dyDescent="0.2">
      <c r="A70" s="4">
        <v>0.47499999999999998</v>
      </c>
      <c r="B70" s="4">
        <v>1.9754140000000001E-6</v>
      </c>
      <c r="C70" s="5"/>
      <c r="J70">
        <f t="shared" si="0"/>
        <v>-9.3832165000000006E-7</v>
      </c>
      <c r="K70" s="5">
        <f t="shared" si="1"/>
        <v>9.7071941031941028E-2</v>
      </c>
    </row>
    <row r="71" spans="1:11" x14ac:dyDescent="0.2">
      <c r="A71" s="4">
        <v>0.5</v>
      </c>
      <c r="B71" s="4">
        <v>2.576032E-6</v>
      </c>
      <c r="C71" s="5"/>
      <c r="J71">
        <f t="shared" si="0"/>
        <v>-1.288016E-6</v>
      </c>
      <c r="K71" s="5">
        <f t="shared" si="1"/>
        <v>0.12658633906633907</v>
      </c>
    </row>
    <row r="72" spans="1:11" x14ac:dyDescent="0.2">
      <c r="A72" s="4">
        <v>0.52500000000000002</v>
      </c>
      <c r="B72" s="4">
        <v>3.4188920000000002E-6</v>
      </c>
      <c r="C72" s="5"/>
      <c r="J72">
        <f t="shared" si="0"/>
        <v>-1.7949183000000003E-6</v>
      </c>
      <c r="K72" s="5">
        <f t="shared" si="1"/>
        <v>0.16800452088452089</v>
      </c>
    </row>
    <row r="73" spans="1:11" x14ac:dyDescent="0.2">
      <c r="A73" s="4">
        <v>0.55000000000000004</v>
      </c>
      <c r="B73" s="4">
        <v>4.5460049999999997E-6</v>
      </c>
      <c r="C73" s="5"/>
      <c r="J73">
        <f t="shared" si="0"/>
        <v>-2.50030275E-6</v>
      </c>
      <c r="K73" s="5">
        <f t="shared" si="1"/>
        <v>0.22339090909090908</v>
      </c>
    </row>
    <row r="74" spans="1:11" x14ac:dyDescent="0.2">
      <c r="A74" s="4">
        <v>0.57499999999999996</v>
      </c>
      <c r="B74" s="4">
        <v>6.0269190000000002E-6</v>
      </c>
      <c r="C74" s="5"/>
      <c r="J74">
        <f t="shared" ref="J74:J137" si="2">-(B74*A74)</f>
        <v>-3.4654784249999997E-6</v>
      </c>
      <c r="K74" s="5">
        <f t="shared" ref="K74:K137" si="3">B74*1000/$D$7</f>
        <v>0.29616309582309586</v>
      </c>
    </row>
    <row r="75" spans="1:11" x14ac:dyDescent="0.2">
      <c r="A75" s="4">
        <v>0.6</v>
      </c>
      <c r="B75" s="4">
        <v>7.8885510000000003E-6</v>
      </c>
      <c r="C75" s="5"/>
      <c r="J75">
        <f t="shared" si="2"/>
        <v>-4.7331305999999997E-6</v>
      </c>
      <c r="K75" s="5">
        <f t="shared" si="3"/>
        <v>0.38764378378378384</v>
      </c>
    </row>
    <row r="76" spans="1:11" x14ac:dyDescent="0.2">
      <c r="A76" s="4">
        <v>0.625</v>
      </c>
      <c r="B76" s="4">
        <v>1.0166290000000001E-5</v>
      </c>
      <c r="C76" s="5"/>
      <c r="J76">
        <f t="shared" si="2"/>
        <v>-6.3539312500000008E-6</v>
      </c>
      <c r="K76" s="5">
        <f t="shared" si="3"/>
        <v>0.49957199017199017</v>
      </c>
    </row>
    <row r="77" spans="1:11" x14ac:dyDescent="0.2">
      <c r="A77" s="4">
        <v>0.65</v>
      </c>
      <c r="B77" s="4">
        <v>1.3657329999999999E-5</v>
      </c>
      <c r="C77" s="5"/>
      <c r="J77">
        <f t="shared" si="2"/>
        <v>-8.8772645000000001E-6</v>
      </c>
      <c r="K77" s="5">
        <f t="shared" si="3"/>
        <v>0.67112186732186729</v>
      </c>
    </row>
    <row r="78" spans="1:11" x14ac:dyDescent="0.2">
      <c r="A78" s="4">
        <v>0.67500000000000004</v>
      </c>
      <c r="B78" s="4">
        <v>1.6453460000000002E-5</v>
      </c>
      <c r="C78" s="5"/>
      <c r="J78">
        <f t="shared" si="2"/>
        <v>-1.1106085500000002E-5</v>
      </c>
      <c r="K78" s="5">
        <f t="shared" si="3"/>
        <v>0.80852383292383312</v>
      </c>
    </row>
    <row r="79" spans="1:11" x14ac:dyDescent="0.2">
      <c r="A79" s="4">
        <v>0.7</v>
      </c>
      <c r="B79" s="4">
        <v>2.004366E-5</v>
      </c>
      <c r="C79" s="5"/>
      <c r="J79">
        <f t="shared" si="2"/>
        <v>-1.4030561999999998E-5</v>
      </c>
      <c r="K79" s="5">
        <f t="shared" si="3"/>
        <v>0.98494643734643739</v>
      </c>
    </row>
    <row r="80" spans="1:11" x14ac:dyDescent="0.2">
      <c r="A80" s="4">
        <v>0.72499999999999998</v>
      </c>
      <c r="B80" s="4">
        <v>2.410107E-5</v>
      </c>
      <c r="C80" s="5"/>
      <c r="J80">
        <f t="shared" si="2"/>
        <v>-1.747327575E-5</v>
      </c>
      <c r="K80" s="5">
        <f t="shared" si="3"/>
        <v>1.1843277641277641</v>
      </c>
    </row>
    <row r="81" spans="1:11" x14ac:dyDescent="0.2">
      <c r="A81" s="4">
        <v>0.75</v>
      </c>
      <c r="B81" s="4">
        <v>2.8297119999999999E-5</v>
      </c>
      <c r="C81" s="5"/>
      <c r="J81">
        <f t="shared" si="2"/>
        <v>-2.1222839999999999E-5</v>
      </c>
      <c r="K81" s="5">
        <f t="shared" si="3"/>
        <v>1.3905218673218673</v>
      </c>
    </row>
    <row r="82" spans="1:11" x14ac:dyDescent="0.2">
      <c r="A82" s="4">
        <v>0.77500000000000002</v>
      </c>
      <c r="B82" s="4">
        <v>3.3306999999999998E-5</v>
      </c>
      <c r="C82" s="5"/>
      <c r="J82">
        <f t="shared" si="2"/>
        <v>-2.5812925E-5</v>
      </c>
      <c r="K82" s="5">
        <f t="shared" si="3"/>
        <v>1.6367076167076164</v>
      </c>
    </row>
    <row r="83" spans="1:11" x14ac:dyDescent="0.2">
      <c r="A83" s="4">
        <v>0.8</v>
      </c>
      <c r="B83" s="4">
        <v>3.907217E-5</v>
      </c>
      <c r="C83" s="5"/>
      <c r="J83">
        <f t="shared" si="2"/>
        <v>-3.1257736000000002E-5</v>
      </c>
      <c r="K83" s="5">
        <f t="shared" si="3"/>
        <v>1.9200083538083537</v>
      </c>
    </row>
    <row r="84" spans="1:11" x14ac:dyDescent="0.2">
      <c r="A84" s="4">
        <v>0.82499999999999996</v>
      </c>
      <c r="B84" s="4">
        <v>4.4506150000000001E-5</v>
      </c>
      <c r="C84" s="5"/>
      <c r="J84">
        <f t="shared" si="2"/>
        <v>-3.6717573749999999E-5</v>
      </c>
      <c r="K84" s="5">
        <f t="shared" si="3"/>
        <v>2.187034398034398</v>
      </c>
    </row>
    <row r="85" spans="1:11" x14ac:dyDescent="0.2">
      <c r="A85" s="4">
        <v>0.85</v>
      </c>
      <c r="B85" s="4">
        <v>5.034578E-5</v>
      </c>
      <c r="C85" s="5"/>
      <c r="J85">
        <f t="shared" si="2"/>
        <v>-4.2793912999999999E-5</v>
      </c>
      <c r="K85" s="5">
        <f t="shared" si="3"/>
        <v>2.4739941031941033</v>
      </c>
    </row>
    <row r="86" spans="1:11" x14ac:dyDescent="0.2">
      <c r="A86" s="4">
        <v>0.875</v>
      </c>
      <c r="B86" s="4">
        <v>5.6906900000000002E-5</v>
      </c>
      <c r="C86" s="5"/>
      <c r="J86">
        <f t="shared" si="2"/>
        <v>-4.9793537500000003E-5</v>
      </c>
      <c r="K86" s="5">
        <f t="shared" si="3"/>
        <v>2.7964078624078628</v>
      </c>
    </row>
    <row r="87" spans="1:11" x14ac:dyDescent="0.2">
      <c r="A87" s="4">
        <v>0.9</v>
      </c>
      <c r="B87" s="4">
        <v>6.3413250000000001E-5</v>
      </c>
      <c r="C87" s="5"/>
      <c r="J87">
        <f t="shared" si="2"/>
        <v>-5.7071925E-5</v>
      </c>
      <c r="K87" s="5">
        <f t="shared" si="3"/>
        <v>3.1161302211302213</v>
      </c>
    </row>
    <row r="88" spans="1:11" x14ac:dyDescent="0.2">
      <c r="A88" s="4">
        <v>0.92500000000000004</v>
      </c>
      <c r="B88" s="4">
        <v>7.0932170000000003E-5</v>
      </c>
      <c r="C88" s="5"/>
      <c r="J88">
        <f t="shared" si="2"/>
        <v>-6.561225725000001E-5</v>
      </c>
      <c r="K88" s="5">
        <f t="shared" si="3"/>
        <v>3.4856103194103194</v>
      </c>
    </row>
    <row r="89" spans="1:11" x14ac:dyDescent="0.2">
      <c r="A89" s="4">
        <v>0.95</v>
      </c>
      <c r="B89" s="4">
        <v>7.8265369999999996E-5</v>
      </c>
      <c r="C89" s="5"/>
      <c r="J89">
        <f t="shared" si="2"/>
        <v>-7.4352101499999997E-5</v>
      </c>
      <c r="K89" s="5">
        <f t="shared" si="3"/>
        <v>3.8459641277641277</v>
      </c>
    </row>
    <row r="90" spans="1:11" x14ac:dyDescent="0.2">
      <c r="A90" s="4">
        <v>0.97499999999999998</v>
      </c>
      <c r="B90" s="4">
        <v>8.6165499999999994E-5</v>
      </c>
      <c r="C90" s="5"/>
      <c r="J90">
        <f t="shared" si="2"/>
        <v>-8.4011362499999994E-5</v>
      </c>
      <c r="K90" s="5">
        <f t="shared" si="3"/>
        <v>4.2341769041769037</v>
      </c>
    </row>
    <row r="91" spans="1:11" x14ac:dyDescent="0.2">
      <c r="A91" s="4">
        <v>1</v>
      </c>
      <c r="B91" s="4">
        <v>9.5421730000000004E-5</v>
      </c>
      <c r="C91" s="5"/>
      <c r="J91">
        <f t="shared" si="2"/>
        <v>-9.5421730000000004E-5</v>
      </c>
      <c r="K91" s="5">
        <f t="shared" si="3"/>
        <v>4.6890285012285018</v>
      </c>
    </row>
    <row r="92" spans="1:11" x14ac:dyDescent="0.2">
      <c r="A92" s="4">
        <v>1</v>
      </c>
      <c r="B92" s="4">
        <v>9.6059300000000004E-5</v>
      </c>
      <c r="C92" s="5"/>
      <c r="J92">
        <f t="shared" si="2"/>
        <v>-9.6059300000000004E-5</v>
      </c>
      <c r="K92" s="5">
        <f t="shared" si="3"/>
        <v>4.7203587223587222</v>
      </c>
    </row>
    <row r="93" spans="1:11" x14ac:dyDescent="0.2">
      <c r="A93" s="4">
        <v>0.97499999999999998</v>
      </c>
      <c r="B93" s="4">
        <v>8.9659119999999998E-5</v>
      </c>
      <c r="C93" s="5"/>
      <c r="J93">
        <f t="shared" si="2"/>
        <v>-8.7417642000000003E-5</v>
      </c>
      <c r="K93" s="5">
        <f t="shared" si="3"/>
        <v>4.4058535626535624</v>
      </c>
    </row>
    <row r="94" spans="1:11" x14ac:dyDescent="0.2">
      <c r="A94" s="4">
        <v>0.95</v>
      </c>
      <c r="B94" s="4">
        <v>8.2602269999999998E-5</v>
      </c>
      <c r="C94" s="5"/>
      <c r="J94">
        <f t="shared" si="2"/>
        <v>-7.8472156499999988E-5</v>
      </c>
      <c r="K94" s="5">
        <f t="shared" si="3"/>
        <v>4.0590796068796067</v>
      </c>
    </row>
    <row r="95" spans="1:11" x14ac:dyDescent="0.2">
      <c r="A95" s="4">
        <v>0.92500000000000004</v>
      </c>
      <c r="B95" s="4">
        <v>7.593659E-5</v>
      </c>
      <c r="C95" s="5"/>
      <c r="J95">
        <f t="shared" si="2"/>
        <v>-7.0241345750000008E-5</v>
      </c>
      <c r="K95" s="5">
        <f t="shared" si="3"/>
        <v>3.731527764127764</v>
      </c>
    </row>
    <row r="96" spans="1:11" x14ac:dyDescent="0.2">
      <c r="A96" s="4">
        <v>0.9</v>
      </c>
      <c r="B96" s="4">
        <v>6.9352110000000004E-5</v>
      </c>
      <c r="C96" s="5"/>
      <c r="J96">
        <f t="shared" si="2"/>
        <v>-6.2416899000000006E-5</v>
      </c>
      <c r="K96" s="5">
        <f t="shared" si="3"/>
        <v>3.4079660933660936</v>
      </c>
    </row>
    <row r="97" spans="1:11" x14ac:dyDescent="0.2">
      <c r="A97" s="4">
        <v>0.875</v>
      </c>
      <c r="B97" s="4">
        <v>6.209547E-5</v>
      </c>
      <c r="C97" s="5"/>
      <c r="J97">
        <f t="shared" si="2"/>
        <v>-5.4333536250000002E-5</v>
      </c>
      <c r="K97" s="5">
        <f t="shared" si="3"/>
        <v>3.0513744471744473</v>
      </c>
    </row>
    <row r="98" spans="1:11" x14ac:dyDescent="0.2">
      <c r="A98" s="4">
        <v>0.85</v>
      </c>
      <c r="B98" s="4">
        <v>5.6345260000000001E-5</v>
      </c>
      <c r="C98" s="5"/>
      <c r="J98">
        <f t="shared" si="2"/>
        <v>-4.7893470999999999E-5</v>
      </c>
      <c r="K98" s="5">
        <f t="shared" si="3"/>
        <v>2.7688088452088451</v>
      </c>
    </row>
    <row r="99" spans="1:11" x14ac:dyDescent="0.2">
      <c r="A99" s="4">
        <v>0.82499999999999996</v>
      </c>
      <c r="B99" s="4">
        <v>5.0366169999999997E-5</v>
      </c>
      <c r="C99" s="5"/>
      <c r="J99">
        <f t="shared" si="2"/>
        <v>-4.1552090249999996E-5</v>
      </c>
      <c r="K99" s="5">
        <f t="shared" si="3"/>
        <v>2.4749960687960684</v>
      </c>
    </row>
    <row r="100" spans="1:11" x14ac:dyDescent="0.2">
      <c r="A100" s="4">
        <v>0.8</v>
      </c>
      <c r="B100" s="4">
        <v>4.4333940000000002E-5</v>
      </c>
      <c r="C100" s="5"/>
      <c r="J100">
        <f t="shared" si="2"/>
        <v>-3.5467152E-5</v>
      </c>
      <c r="K100" s="5">
        <f t="shared" si="3"/>
        <v>2.1785719901719904</v>
      </c>
    </row>
    <row r="101" spans="1:11" x14ac:dyDescent="0.2">
      <c r="A101" s="4">
        <v>0.77500000000000002</v>
      </c>
      <c r="B101" s="4">
        <v>3.7912969999999999E-5</v>
      </c>
      <c r="C101" s="5"/>
      <c r="J101">
        <f t="shared" si="2"/>
        <v>-2.9382551749999999E-5</v>
      </c>
      <c r="K101" s="5">
        <f t="shared" si="3"/>
        <v>1.8630452088452087</v>
      </c>
    </row>
    <row r="102" spans="1:11" x14ac:dyDescent="0.2">
      <c r="A102" s="4">
        <v>0.75</v>
      </c>
      <c r="B102" s="4">
        <v>3.2683959999999998E-5</v>
      </c>
      <c r="C102" s="5"/>
      <c r="J102">
        <f t="shared" si="2"/>
        <v>-2.4512969999999999E-5</v>
      </c>
      <c r="K102" s="5">
        <f t="shared" si="3"/>
        <v>1.6060914004914004</v>
      </c>
    </row>
    <row r="103" spans="1:11" x14ac:dyDescent="0.2">
      <c r="A103" s="4">
        <v>0.72499999999999998</v>
      </c>
      <c r="B103" s="4">
        <v>2.7840480000000001E-5</v>
      </c>
      <c r="C103" s="5"/>
      <c r="J103">
        <f t="shared" si="2"/>
        <v>-2.0184348000000001E-5</v>
      </c>
      <c r="K103" s="5">
        <f t="shared" si="3"/>
        <v>1.3680825552825553</v>
      </c>
    </row>
    <row r="104" spans="1:11" x14ac:dyDescent="0.2">
      <c r="A104" s="4">
        <v>0.7</v>
      </c>
      <c r="B104" s="4">
        <v>2.3325929999999998E-5</v>
      </c>
      <c r="C104" s="5"/>
      <c r="J104">
        <f t="shared" si="2"/>
        <v>-1.6328150999999997E-5</v>
      </c>
      <c r="K104" s="5">
        <f t="shared" si="3"/>
        <v>1.1462373464373463</v>
      </c>
    </row>
    <row r="105" spans="1:11" x14ac:dyDescent="0.2">
      <c r="A105" s="4">
        <v>0.67500000000000004</v>
      </c>
      <c r="B105" s="4">
        <v>1.9206520000000001E-5</v>
      </c>
      <c r="C105" s="5"/>
      <c r="J105">
        <f t="shared" si="2"/>
        <v>-1.2964401000000002E-5</v>
      </c>
      <c r="K105" s="5">
        <f t="shared" si="3"/>
        <v>0.94380933660933664</v>
      </c>
    </row>
    <row r="106" spans="1:11" x14ac:dyDescent="0.2">
      <c r="A106" s="4">
        <v>0.65</v>
      </c>
      <c r="B106" s="4">
        <v>1.5532650000000001E-5</v>
      </c>
      <c r="C106" s="5"/>
      <c r="J106">
        <f t="shared" si="2"/>
        <v>-1.0096222500000002E-5</v>
      </c>
      <c r="K106" s="5">
        <f t="shared" si="3"/>
        <v>0.76327518427518426</v>
      </c>
    </row>
    <row r="107" spans="1:11" x14ac:dyDescent="0.2">
      <c r="A107" s="4">
        <v>0.625</v>
      </c>
      <c r="B107" s="4">
        <v>1.227115E-5</v>
      </c>
      <c r="C107" s="5"/>
      <c r="J107">
        <f t="shared" si="2"/>
        <v>-7.6694687499999995E-6</v>
      </c>
      <c r="K107" s="5">
        <f t="shared" si="3"/>
        <v>0.60300491400491396</v>
      </c>
    </row>
    <row r="108" spans="1:11" x14ac:dyDescent="0.2">
      <c r="A108" s="4">
        <v>0.6</v>
      </c>
      <c r="B108" s="4">
        <v>9.3239810000000005E-6</v>
      </c>
      <c r="C108" s="5"/>
      <c r="J108">
        <f t="shared" si="2"/>
        <v>-5.5943886000000003E-6</v>
      </c>
      <c r="K108" s="5">
        <f t="shared" si="3"/>
        <v>0.45818088452088451</v>
      </c>
    </row>
    <row r="109" spans="1:11" x14ac:dyDescent="0.2">
      <c r="A109" s="4">
        <v>0.57499999999999996</v>
      </c>
      <c r="B109" s="4">
        <v>7.1852799999999999E-6</v>
      </c>
      <c r="C109" s="5"/>
      <c r="J109">
        <f t="shared" si="2"/>
        <v>-4.1315359999999995E-6</v>
      </c>
      <c r="K109" s="5">
        <f t="shared" si="3"/>
        <v>0.35308501228501227</v>
      </c>
    </row>
    <row r="110" spans="1:11" x14ac:dyDescent="0.2">
      <c r="A110" s="4">
        <v>0.55000000000000004</v>
      </c>
      <c r="B110" s="4">
        <v>5.3772080000000002E-6</v>
      </c>
      <c r="C110" s="5"/>
      <c r="J110">
        <f t="shared" si="2"/>
        <v>-2.9574644000000005E-6</v>
      </c>
      <c r="K110" s="5">
        <f t="shared" si="3"/>
        <v>0.26423626535626538</v>
      </c>
    </row>
    <row r="111" spans="1:11" x14ac:dyDescent="0.2">
      <c r="A111" s="4">
        <v>0.52500000000000002</v>
      </c>
      <c r="B111" s="4">
        <v>3.9943519999999998E-6</v>
      </c>
      <c r="C111" s="5"/>
      <c r="J111">
        <f t="shared" si="2"/>
        <v>-2.0970348E-6</v>
      </c>
      <c r="K111" s="5">
        <f t="shared" si="3"/>
        <v>0.19628265356265354</v>
      </c>
    </row>
    <row r="112" spans="1:11" x14ac:dyDescent="0.2">
      <c r="A112" s="4">
        <v>0.5</v>
      </c>
      <c r="B112" s="4">
        <v>2.9461309999999998E-6</v>
      </c>
      <c r="C112" s="5"/>
      <c r="J112">
        <f t="shared" si="2"/>
        <v>-1.4730654999999999E-6</v>
      </c>
      <c r="K112" s="5">
        <f t="shared" si="3"/>
        <v>0.14477302211302209</v>
      </c>
    </row>
    <row r="113" spans="1:11" x14ac:dyDescent="0.2">
      <c r="A113" s="4">
        <v>0.47499999999999998</v>
      </c>
      <c r="B113" s="4">
        <v>2.196443E-6</v>
      </c>
      <c r="C113" s="5"/>
      <c r="J113">
        <f t="shared" si="2"/>
        <v>-1.0433104249999998E-6</v>
      </c>
      <c r="K113" s="5">
        <f t="shared" si="3"/>
        <v>0.10793331695331697</v>
      </c>
    </row>
    <row r="114" spans="1:11" x14ac:dyDescent="0.2">
      <c r="A114" s="4">
        <v>0.45</v>
      </c>
      <c r="B114" s="4">
        <v>1.682616E-6</v>
      </c>
      <c r="C114" s="5"/>
      <c r="J114">
        <f t="shared" si="2"/>
        <v>-7.5717720000000002E-7</v>
      </c>
      <c r="K114" s="5">
        <f t="shared" si="3"/>
        <v>8.2683832923832926E-2</v>
      </c>
    </row>
    <row r="115" spans="1:11" x14ac:dyDescent="0.2">
      <c r="A115" s="4">
        <v>0.42499999999999999</v>
      </c>
      <c r="B115" s="4">
        <v>1.311757E-6</v>
      </c>
      <c r="C115" s="5"/>
      <c r="J115">
        <f t="shared" si="2"/>
        <v>-5.5749672499999993E-7</v>
      </c>
      <c r="K115" s="5">
        <f t="shared" si="3"/>
        <v>6.445980343980344E-2</v>
      </c>
    </row>
    <row r="116" spans="1:11" x14ac:dyDescent="0.2">
      <c r="A116" s="4">
        <v>0.4</v>
      </c>
      <c r="B116" s="4">
        <v>1.060023E-6</v>
      </c>
      <c r="C116" s="5"/>
      <c r="J116">
        <f t="shared" si="2"/>
        <v>-4.2400920000000001E-7</v>
      </c>
      <c r="K116" s="5">
        <f t="shared" si="3"/>
        <v>5.2089582309582307E-2</v>
      </c>
    </row>
    <row r="117" spans="1:11" x14ac:dyDescent="0.2">
      <c r="A117" s="4">
        <v>0.375</v>
      </c>
      <c r="B117" s="4">
        <v>8.7008999999999998E-7</v>
      </c>
      <c r="C117" s="5"/>
      <c r="J117">
        <f t="shared" si="2"/>
        <v>-3.2628374999999998E-7</v>
      </c>
      <c r="K117" s="5">
        <f t="shared" si="3"/>
        <v>4.2756265356265359E-2</v>
      </c>
    </row>
    <row r="118" spans="1:11" x14ac:dyDescent="0.2">
      <c r="A118" s="4">
        <v>0.35</v>
      </c>
      <c r="B118" s="4">
        <v>7.3722599999999999E-7</v>
      </c>
      <c r="C118" s="5"/>
      <c r="J118">
        <f t="shared" si="2"/>
        <v>-2.5802909999999995E-7</v>
      </c>
      <c r="K118" s="5">
        <f t="shared" si="3"/>
        <v>3.6227321867321867E-2</v>
      </c>
    </row>
    <row r="119" spans="1:11" x14ac:dyDescent="0.2">
      <c r="A119" s="4">
        <v>0.32500000000000001</v>
      </c>
      <c r="B119" s="4">
        <v>6.49301E-7</v>
      </c>
      <c r="C119" s="5"/>
      <c r="J119">
        <f t="shared" si="2"/>
        <v>-2.11022825E-7</v>
      </c>
      <c r="K119" s="5">
        <f t="shared" si="3"/>
        <v>3.1906683046683045E-2</v>
      </c>
    </row>
    <row r="120" spans="1:11" x14ac:dyDescent="0.2">
      <c r="A120" s="4">
        <v>0.3</v>
      </c>
      <c r="B120" s="4">
        <v>5.5593599999999998E-7</v>
      </c>
      <c r="C120" s="5"/>
      <c r="J120">
        <f t="shared" si="2"/>
        <v>-1.6678079999999998E-7</v>
      </c>
      <c r="K120" s="5">
        <f t="shared" si="3"/>
        <v>2.7318722358722354E-2</v>
      </c>
    </row>
    <row r="121" spans="1:11" x14ac:dyDescent="0.2">
      <c r="A121" s="4">
        <v>0.27500000000000002</v>
      </c>
      <c r="B121" s="4">
        <v>4.75015E-7</v>
      </c>
      <c r="C121" s="5"/>
      <c r="J121">
        <f t="shared" si="2"/>
        <v>-1.30629125E-7</v>
      </c>
      <c r="K121" s="5">
        <f t="shared" si="3"/>
        <v>2.3342260442260444E-2</v>
      </c>
    </row>
    <row r="122" spans="1:11" x14ac:dyDescent="0.2">
      <c r="A122" s="4">
        <v>0.25</v>
      </c>
      <c r="B122" s="4">
        <v>4.1629900000000001E-7</v>
      </c>
      <c r="C122" s="5"/>
      <c r="J122">
        <f t="shared" si="2"/>
        <v>-1.0407475E-7</v>
      </c>
      <c r="K122" s="5">
        <f t="shared" si="3"/>
        <v>2.0456953316953318E-2</v>
      </c>
    </row>
    <row r="123" spans="1:11" x14ac:dyDescent="0.2">
      <c r="A123" s="4">
        <v>0.22500000000000001</v>
      </c>
      <c r="B123" s="4">
        <v>3.4549000000000001E-7</v>
      </c>
      <c r="C123" s="5"/>
      <c r="J123">
        <f t="shared" si="2"/>
        <v>-7.7735250000000008E-8</v>
      </c>
      <c r="K123" s="5">
        <f t="shared" si="3"/>
        <v>1.6977395577395579E-2</v>
      </c>
    </row>
    <row r="124" spans="1:11" x14ac:dyDescent="0.2">
      <c r="A124" s="4">
        <v>0.2</v>
      </c>
      <c r="B124" s="4">
        <v>2.9368799999999998E-7</v>
      </c>
      <c r="C124" s="5"/>
      <c r="J124">
        <f t="shared" si="2"/>
        <v>-5.8737599999999998E-8</v>
      </c>
      <c r="K124" s="5">
        <f t="shared" si="3"/>
        <v>1.443184275184275E-2</v>
      </c>
    </row>
    <row r="125" spans="1:11" x14ac:dyDescent="0.2">
      <c r="A125" s="4">
        <v>0.17499999999999999</v>
      </c>
      <c r="B125" s="4">
        <v>2.4149999999999999E-7</v>
      </c>
      <c r="C125" s="5"/>
      <c r="J125">
        <f t="shared" si="2"/>
        <v>-4.2262499999999992E-8</v>
      </c>
      <c r="K125" s="5">
        <f t="shared" si="3"/>
        <v>1.1867321867321867E-2</v>
      </c>
    </row>
    <row r="126" spans="1:11" x14ac:dyDescent="0.2">
      <c r="A126" s="4">
        <v>0.15</v>
      </c>
      <c r="B126" s="4">
        <v>1.89902E-7</v>
      </c>
      <c r="C126" s="5"/>
      <c r="J126">
        <f t="shared" si="2"/>
        <v>-2.84853E-8</v>
      </c>
      <c r="K126" s="5">
        <f t="shared" si="3"/>
        <v>9.331793611793612E-3</v>
      </c>
    </row>
    <row r="127" spans="1:11" x14ac:dyDescent="0.2">
      <c r="A127" s="4">
        <v>0.125</v>
      </c>
      <c r="B127" s="4">
        <v>1.50308E-7</v>
      </c>
      <c r="C127" s="5"/>
      <c r="J127">
        <f t="shared" si="2"/>
        <v>-1.87885E-8</v>
      </c>
      <c r="K127" s="5">
        <f t="shared" si="3"/>
        <v>7.3861425061425064E-3</v>
      </c>
    </row>
    <row r="128" spans="1:11" x14ac:dyDescent="0.2">
      <c r="A128" s="4">
        <v>0.1</v>
      </c>
      <c r="B128" s="4">
        <v>1.12537E-7</v>
      </c>
      <c r="C128" s="5"/>
      <c r="J128">
        <f t="shared" si="2"/>
        <v>-1.12537E-8</v>
      </c>
      <c r="K128" s="5">
        <f t="shared" si="3"/>
        <v>5.5300737100737098E-3</v>
      </c>
    </row>
    <row r="129" spans="1:11" x14ac:dyDescent="0.2">
      <c r="A129" s="4">
        <v>7.4999999999999997E-2</v>
      </c>
      <c r="B129" s="4">
        <v>7.9723000000000005E-8</v>
      </c>
      <c r="C129" s="5"/>
      <c r="J129">
        <f t="shared" si="2"/>
        <v>-5.9792249999999999E-9</v>
      </c>
      <c r="K129" s="5">
        <f t="shared" si="3"/>
        <v>3.9175921375921383E-3</v>
      </c>
    </row>
    <row r="130" spans="1:11" x14ac:dyDescent="0.2">
      <c r="A130" s="4">
        <v>0.05</v>
      </c>
      <c r="B130" s="4">
        <v>4.7927000000000003E-8</v>
      </c>
      <c r="C130" s="5"/>
      <c r="J130">
        <f t="shared" si="2"/>
        <v>-2.3963500000000003E-9</v>
      </c>
      <c r="K130" s="5">
        <f t="shared" si="3"/>
        <v>2.3551351351351352E-3</v>
      </c>
    </row>
    <row r="131" spans="1:11" x14ac:dyDescent="0.2">
      <c r="A131" s="4">
        <v>2.5000000000000001E-2</v>
      </c>
      <c r="B131" s="4">
        <v>1.8193E-8</v>
      </c>
      <c r="C131" s="5"/>
      <c r="J131">
        <f t="shared" si="2"/>
        <v>-4.5482500000000003E-10</v>
      </c>
      <c r="K131" s="5">
        <f t="shared" si="3"/>
        <v>8.9400491400491396E-4</v>
      </c>
    </row>
    <row r="132" spans="1:11" x14ac:dyDescent="0.2">
      <c r="A132" s="4">
        <v>0</v>
      </c>
      <c r="B132" s="4">
        <v>-9.2389999999999992E-9</v>
      </c>
      <c r="C132" s="5"/>
      <c r="J132">
        <f t="shared" si="2"/>
        <v>0</v>
      </c>
      <c r="K132" s="5">
        <f t="shared" si="3"/>
        <v>-4.5400491400491395E-4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9" priority="1" stopIfTrue="1" operator="equal">
      <formula>0</formula>
    </cfRule>
  </conditionalFormatting>
  <conditionalFormatting sqref="E23:E24">
    <cfRule type="cellIs" dxfId="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75</v>
      </c>
    </row>
    <row r="3" spans="1:16" x14ac:dyDescent="0.2">
      <c r="C3" s="1" t="s">
        <v>29</v>
      </c>
      <c r="D3" t="s">
        <v>75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-1.2658489999999999E-4</v>
      </c>
      <c r="C10" s="5"/>
      <c r="D10" s="1" t="s">
        <v>9</v>
      </c>
      <c r="E10" s="7">
        <f>-F10*1000/$D$7</f>
        <v>6.2203882063882068</v>
      </c>
      <c r="F10" s="3">
        <f>((INDEX(A10:B11,1,2)+INDEX(A10:B11,2,2))-((INDEX(A10:B11,1,2)-INDEX(A10:B11,2,2))/(INDEX(A10:B11,1,1)-INDEX(A10:B11,2,1))*(INDEX(A10:B11,1,1)+INDEX(A10:B11,2,1))))/2</f>
        <v>-1.2658489999999999E-4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-6.2203882063882068</v>
      </c>
      <c r="L10" s="1" t="s">
        <v>23</v>
      </c>
      <c r="M10" s="4">
        <f>MAX(E14:E15)/20</f>
        <v>3.2394885123842851E-2</v>
      </c>
      <c r="N10" s="6">
        <f>-E10</f>
        <v>-6.2203882063882068</v>
      </c>
      <c r="O10" s="6">
        <f>-E11</f>
        <v>-5.1997542997543</v>
      </c>
      <c r="P10" s="6">
        <f>-E12</f>
        <v>-6.1316363636363631</v>
      </c>
    </row>
    <row r="11" spans="1:16" x14ac:dyDescent="0.2">
      <c r="A11" s="4">
        <v>-2.5000000000000001E-2</v>
      </c>
      <c r="B11" s="4">
        <v>-1.258403E-4</v>
      </c>
      <c r="C11" s="5"/>
      <c r="D11" s="1" t="s">
        <v>10</v>
      </c>
      <c r="E11" s="7">
        <f>-F11*1000/$D$7</f>
        <v>5.1997542997543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-1.05815E-4</v>
      </c>
      <c r="G11" s="5" t="s">
        <v>101</v>
      </c>
      <c r="H11" t="s">
        <v>102</v>
      </c>
      <c r="J11">
        <f t="shared" si="0"/>
        <v>-3.1460075000000001E-6</v>
      </c>
      <c r="K11" s="5">
        <f t="shared" si="1"/>
        <v>-6.1837985257985251</v>
      </c>
      <c r="L11" s="1"/>
      <c r="M11" s="4">
        <f>-MAX(E15:E16)/20</f>
        <v>-3.2394885123842851E-2</v>
      </c>
      <c r="N11" s="6">
        <f>-E10</f>
        <v>-6.2203882063882068</v>
      </c>
      <c r="O11" s="6">
        <f>-E11</f>
        <v>-5.1997542997543</v>
      </c>
      <c r="P11" s="6">
        <f>-E12</f>
        <v>-6.1316363636363631</v>
      </c>
    </row>
    <row r="12" spans="1:16" x14ac:dyDescent="0.2">
      <c r="A12" s="4">
        <v>-0.05</v>
      </c>
      <c r="B12" s="4">
        <v>-1.2617729999999999E-4</v>
      </c>
      <c r="C12" s="5"/>
      <c r="D12" s="1" t="s">
        <v>11</v>
      </c>
      <c r="E12" s="7">
        <f>-F12*1000/$D$7</f>
        <v>6.1316363636363631</v>
      </c>
      <c r="F12" s="3">
        <f>((INDEX(A131:B132,1,2)+INDEX(A131:B132,2,2))-((INDEX(A131:B132,1,2)-INDEX(A131:B132,2,2))/(INDEX(A131:B132,1,1)-INDEX(A131:B132,2,1))*(INDEX(A131:B132,1,1)+INDEX(A131:B132,2,1))))/2</f>
        <v>-1.2477879999999998E-4</v>
      </c>
      <c r="G12" t="s">
        <v>103</v>
      </c>
      <c r="H12" t="s">
        <v>104</v>
      </c>
      <c r="J12">
        <f t="shared" si="0"/>
        <v>-6.3088649999999999E-6</v>
      </c>
      <c r="K12" s="5">
        <f t="shared" si="1"/>
        <v>-6.2003587223587218</v>
      </c>
      <c r="L12" s="1"/>
    </row>
    <row r="13" spans="1:16" x14ac:dyDescent="0.2">
      <c r="A13" s="4">
        <v>-7.4999999999999997E-2</v>
      </c>
      <c r="B13" s="4">
        <v>-1.271104E-4</v>
      </c>
      <c r="C13" s="5"/>
      <c r="E13" s="3" t="s">
        <v>53</v>
      </c>
      <c r="F13" s="5"/>
      <c r="J13">
        <f t="shared" si="0"/>
        <v>-9.5332799999999993E-6</v>
      </c>
      <c r="K13" s="5">
        <f t="shared" si="1"/>
        <v>-6.2462113022113011</v>
      </c>
      <c r="L13" s="1" t="s">
        <v>24</v>
      </c>
      <c r="M13" s="6">
        <f>E14</f>
        <v>0.64422066888618701</v>
      </c>
      <c r="N13" s="6">
        <f>-MAX(E10:E12)/15</f>
        <v>-0.4146925470925471</v>
      </c>
    </row>
    <row r="14" spans="1:16" x14ac:dyDescent="0.2">
      <c r="A14" s="4">
        <v>-0.1</v>
      </c>
      <c r="B14" s="4">
        <v>-1.2894750000000001E-4</v>
      </c>
      <c r="C14" s="5"/>
      <c r="D14" s="1" t="s">
        <v>12</v>
      </c>
      <c r="E14" s="7">
        <f>F14</f>
        <v>0.64422066888618701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0.64422066888618701</v>
      </c>
      <c r="G14" s="5" t="s">
        <v>113</v>
      </c>
      <c r="H14" t="s">
        <v>114</v>
      </c>
      <c r="J14">
        <f t="shared" si="0"/>
        <v>-1.2894750000000001E-5</v>
      </c>
      <c r="K14" s="5">
        <f t="shared" si="1"/>
        <v>-6.3364864864864865</v>
      </c>
      <c r="L14" s="1"/>
      <c r="M14">
        <f>E14</f>
        <v>0.64422066888618701</v>
      </c>
      <c r="N14" s="6">
        <f>MAX(E10:E12)/15</f>
        <v>0.4146925470925471</v>
      </c>
    </row>
    <row r="15" spans="1:16" x14ac:dyDescent="0.2">
      <c r="A15" s="4">
        <v>-0.125</v>
      </c>
      <c r="B15" s="4">
        <v>-1.30462E-4</v>
      </c>
      <c r="C15" s="5"/>
      <c r="D15" s="1" t="s">
        <v>13</v>
      </c>
      <c r="E15" s="3">
        <f>F15</f>
        <v>0.64789770247685707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0.64789770247685707</v>
      </c>
      <c r="G15" s="5" t="s">
        <v>109</v>
      </c>
      <c r="H15" t="s">
        <v>110</v>
      </c>
      <c r="J15">
        <f t="shared" si="0"/>
        <v>-1.630775E-5</v>
      </c>
      <c r="K15" s="5">
        <f t="shared" si="1"/>
        <v>-6.4109090909090902</v>
      </c>
      <c r="L15" s="1"/>
      <c r="M15" s="6">
        <f>E15</f>
        <v>0.64789770247685707</v>
      </c>
      <c r="N15" s="6">
        <f>-MAX(E10:E12)/15</f>
        <v>-0.4146925470925471</v>
      </c>
    </row>
    <row r="16" spans="1:16" x14ac:dyDescent="0.2">
      <c r="A16" s="4">
        <v>-0.15</v>
      </c>
      <c r="B16" s="4">
        <v>-1.3245830000000001E-4</v>
      </c>
      <c r="C16" s="5"/>
      <c r="E16" s="3"/>
      <c r="J16">
        <f t="shared" si="0"/>
        <v>-1.9868745000000001E-5</v>
      </c>
      <c r="K16" s="5">
        <f t="shared" si="1"/>
        <v>-6.509007371007371</v>
      </c>
      <c r="L16" s="1"/>
      <c r="M16">
        <f>E15</f>
        <v>0.64789770247685707</v>
      </c>
      <c r="N16" s="6">
        <f>MAX(E10:E12)/15</f>
        <v>0.4146925470925471</v>
      </c>
    </row>
    <row r="17" spans="1:19" x14ac:dyDescent="0.2">
      <c r="A17" s="4">
        <v>-0.17499999999999999</v>
      </c>
      <c r="B17" s="4">
        <v>-1.3397600000000001E-4</v>
      </c>
      <c r="C17" s="25"/>
      <c r="D17" s="1" t="s">
        <v>14</v>
      </c>
      <c r="E17" s="9">
        <f>F17</f>
        <v>0.39579308256813833</v>
      </c>
      <c r="F17">
        <f>(-1)*MAX(J30:J91)/F11/E14</f>
        <v>0.39579308256813833</v>
      </c>
      <c r="G17" t="s">
        <v>111</v>
      </c>
      <c r="J17">
        <f t="shared" si="0"/>
        <v>-2.3445799999999998E-5</v>
      </c>
      <c r="K17" s="5">
        <f t="shared" si="1"/>
        <v>-6.5835872235872239</v>
      </c>
      <c r="L17" s="1"/>
      <c r="N17" s="6"/>
    </row>
    <row r="18" spans="1:19" x14ac:dyDescent="0.2">
      <c r="A18" s="4">
        <v>-0.2</v>
      </c>
      <c r="B18" s="4">
        <v>-1.3522539999999999E-4</v>
      </c>
      <c r="C18" s="25"/>
      <c r="D18" s="1" t="s">
        <v>15</v>
      </c>
      <c r="E18" s="9">
        <f>F18</f>
        <v>0.42162798506301546</v>
      </c>
      <c r="F18">
        <f>(-1)*MAX(J91:J130)/F12/E15</f>
        <v>0.42162798506301546</v>
      </c>
      <c r="G18" t="s">
        <v>107</v>
      </c>
      <c r="J18">
        <f t="shared" si="0"/>
        <v>-2.7045080000000002E-5</v>
      </c>
      <c r="K18" s="5">
        <f t="shared" si="1"/>
        <v>-6.6449828009828007</v>
      </c>
      <c r="L18" s="1" t="s">
        <v>25</v>
      </c>
      <c r="M18" s="5">
        <v>0</v>
      </c>
      <c r="N18" s="5">
        <f>INDEX(K30:K91,MATCH(MAX(J30:J91),J30:J91,0),1)</f>
        <v>-2.9462742014742016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-1.3723650000000001E-4</v>
      </c>
      <c r="C19" s="25"/>
      <c r="D19" s="1"/>
      <c r="J19">
        <f t="shared" si="0"/>
        <v>-3.0878212500000003E-5</v>
      </c>
      <c r="K19" s="5">
        <f t="shared" si="1"/>
        <v>-6.7438083538083546</v>
      </c>
      <c r="L19" s="1"/>
      <c r="M19" s="5">
        <f>INDEX(A30:A91,MATCH(MAX(J30:J91),J30:J91,0),1)</f>
        <v>0.45</v>
      </c>
      <c r="N19" s="5">
        <f>INDEX(K30:K91,MATCH(MAX(J30:J91),J30:J91,0),1)</f>
        <v>-2.9462742014742016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-1.3880549999999999E-4</v>
      </c>
      <c r="C20" s="25"/>
      <c r="D20" s="1" t="s">
        <v>16</v>
      </c>
      <c r="E20" s="8">
        <f>F20</f>
        <v>1.3258233906633905E-2</v>
      </c>
      <c r="F20">
        <f>MAX(J30:J91)/D5/D7*1000</f>
        <v>1.3258233906633905E-2</v>
      </c>
      <c r="G20" t="s">
        <v>112</v>
      </c>
      <c r="J20">
        <f t="shared" si="0"/>
        <v>-3.4701374999999998E-5</v>
      </c>
      <c r="K20" s="5">
        <f t="shared" si="1"/>
        <v>-6.8209090909090913</v>
      </c>
      <c r="M20" s="5">
        <f>INDEX(A30:A91,MATCH(MAX(J30:J91),J30:J91,0),1)</f>
        <v>0.45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-1.407483E-4</v>
      </c>
      <c r="C21" s="25"/>
      <c r="D21" s="1" t="s">
        <v>17</v>
      </c>
      <c r="E21" s="8">
        <f>F21</f>
        <v>1.6749901597051593E-2</v>
      </c>
      <c r="F21">
        <f>MAX(J91:J130)/D5/D7*1000</f>
        <v>1.6749901597051593E-2</v>
      </c>
      <c r="G21" t="s">
        <v>108</v>
      </c>
      <c r="J21">
        <f t="shared" si="0"/>
        <v>-3.87057825E-5</v>
      </c>
      <c r="K21" s="5">
        <f t="shared" si="1"/>
        <v>-6.9163783783783783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-1.4252380000000001E-4</v>
      </c>
      <c r="C22" s="5"/>
      <c r="J22">
        <f t="shared" si="0"/>
        <v>-4.275714E-5</v>
      </c>
      <c r="K22" s="5">
        <f t="shared" si="1"/>
        <v>-7.0036265356265357</v>
      </c>
      <c r="M22" s="5">
        <v>0</v>
      </c>
      <c r="N22" s="5">
        <f>INDEX(K91:K130,MATCH(MAX(J91:J130),J91:J130,0),1)</f>
        <v>-3.9411533169533168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-1.4426E-4</v>
      </c>
      <c r="C23" s="5"/>
      <c r="D23" s="1" t="s">
        <v>43</v>
      </c>
      <c r="E23" s="24">
        <f>E11*E14*E17/D5-E20</f>
        <v>0</v>
      </c>
      <c r="J23">
        <f t="shared" si="0"/>
        <v>-4.6884500000000001E-5</v>
      </c>
      <c r="K23" s="5">
        <f t="shared" si="1"/>
        <v>-7.0889434889434888</v>
      </c>
      <c r="M23" s="5">
        <f>INDEX(A91:A130,MATCH(MAX(J91:J130),J91:J130,0),1)</f>
        <v>0.42499999999999999</v>
      </c>
      <c r="N23" s="5">
        <f>INDEX(K91:K130,MATCH(MAX(J91:J130),J91:J130,0),1)</f>
        <v>-3.9411533169533168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-1.455789E-4</v>
      </c>
      <c r="C24" s="5"/>
      <c r="E24" s="24">
        <f>E12*E15*E18/D5-E21</f>
        <v>0</v>
      </c>
      <c r="J24">
        <f t="shared" si="0"/>
        <v>-5.0952614999999998E-5</v>
      </c>
      <c r="K24" s="5">
        <f t="shared" si="1"/>
        <v>-7.1537542997543007</v>
      </c>
      <c r="M24" s="5">
        <f>INDEX(A91:A130,MATCH(MAX(J91:J130),J91:J130,0),1)</f>
        <v>0.42499999999999999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-1.4765819999999999E-4</v>
      </c>
      <c r="C25" s="26"/>
      <c r="J25">
        <f t="shared" si="0"/>
        <v>-5.5371824999999992E-5</v>
      </c>
      <c r="K25" s="5">
        <f t="shared" si="1"/>
        <v>-7.2559312039312038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-1.498689E-4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-5.9947560000000006E-5</v>
      </c>
      <c r="K26" s="5">
        <f t="shared" si="1"/>
        <v>-7.3645651105651107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-1.5108440000000001E-4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-6.4210870000000003E-5</v>
      </c>
      <c r="K27" s="5">
        <f t="shared" si="1"/>
        <v>-7.4242948402948405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-1.5229530000000001E-4</v>
      </c>
      <c r="C28" s="5"/>
      <c r="J28">
        <f t="shared" si="0"/>
        <v>-6.8532885000000001E-5</v>
      </c>
      <c r="K28" s="5">
        <f t="shared" si="1"/>
        <v>-7.4837985257985267</v>
      </c>
    </row>
    <row r="29" spans="1:19" x14ac:dyDescent="0.2">
      <c r="A29" s="4">
        <v>-0.47499999999999998</v>
      </c>
      <c r="B29" s="4">
        <v>-1.5434420000000001E-4</v>
      </c>
      <c r="C29" s="5"/>
      <c r="J29">
        <f t="shared" si="0"/>
        <v>-7.3313495000000008E-5</v>
      </c>
      <c r="K29" s="5">
        <f t="shared" si="1"/>
        <v>-7.5844815724815735</v>
      </c>
    </row>
    <row r="30" spans="1:19" x14ac:dyDescent="0.2">
      <c r="A30" s="4">
        <v>-0.5</v>
      </c>
      <c r="B30" s="4">
        <v>-1.560732E-4</v>
      </c>
      <c r="C30" s="5"/>
      <c r="J30">
        <f t="shared" si="0"/>
        <v>-7.8036599999999998E-5</v>
      </c>
      <c r="K30" s="5">
        <f t="shared" si="1"/>
        <v>-7.6694447174447173</v>
      </c>
    </row>
    <row r="31" spans="1:19" x14ac:dyDescent="0.2">
      <c r="A31" s="4">
        <v>-0.5</v>
      </c>
      <c r="B31" s="4">
        <v>-1.5510050000000001E-4</v>
      </c>
      <c r="C31" s="5"/>
      <c r="J31">
        <f t="shared" si="0"/>
        <v>-7.7550250000000005E-5</v>
      </c>
      <c r="K31" s="5">
        <f t="shared" si="1"/>
        <v>-7.6216461916461915</v>
      </c>
    </row>
    <row r="32" spans="1:19" x14ac:dyDescent="0.2">
      <c r="A32" s="4">
        <v>-0.47499999999999998</v>
      </c>
      <c r="B32" s="4">
        <v>-1.519941E-4</v>
      </c>
      <c r="C32" s="5"/>
      <c r="J32">
        <f t="shared" si="0"/>
        <v>-7.2197197499999997E-5</v>
      </c>
      <c r="K32" s="5">
        <f t="shared" si="1"/>
        <v>-7.4689975429975428</v>
      </c>
    </row>
    <row r="33" spans="1:11" x14ac:dyDescent="0.2">
      <c r="A33" s="4">
        <v>-0.45</v>
      </c>
      <c r="B33" s="4">
        <v>-1.4871160000000001E-4</v>
      </c>
      <c r="C33" s="5"/>
      <c r="J33">
        <f t="shared" si="0"/>
        <v>-6.6920220000000005E-5</v>
      </c>
      <c r="K33" s="5">
        <f t="shared" si="1"/>
        <v>-7.3076953316953315</v>
      </c>
    </row>
    <row r="34" spans="1:11" x14ac:dyDescent="0.2">
      <c r="A34" s="4">
        <v>-0.42499999999999999</v>
      </c>
      <c r="B34" s="4">
        <v>-1.4581650000000001E-4</v>
      </c>
      <c r="C34" s="5"/>
      <c r="J34">
        <f t="shared" si="0"/>
        <v>-6.19720125E-5</v>
      </c>
      <c r="K34" s="5">
        <f t="shared" si="1"/>
        <v>-7.1654299754299764</v>
      </c>
    </row>
    <row r="35" spans="1:11" x14ac:dyDescent="0.2">
      <c r="A35" s="4">
        <v>-0.4</v>
      </c>
      <c r="B35" s="4">
        <v>-1.4285489999999999E-4</v>
      </c>
      <c r="C35" s="5"/>
      <c r="J35">
        <f t="shared" si="0"/>
        <v>-5.714196E-5</v>
      </c>
      <c r="K35" s="5">
        <f t="shared" si="1"/>
        <v>-7.0198968058968063</v>
      </c>
    </row>
    <row r="36" spans="1:11" x14ac:dyDescent="0.2">
      <c r="A36" s="4">
        <v>-0.375</v>
      </c>
      <c r="B36" s="4">
        <v>-1.4091749999999999E-4</v>
      </c>
      <c r="C36" s="5"/>
      <c r="J36">
        <f t="shared" si="0"/>
        <v>-5.2844062499999992E-5</v>
      </c>
      <c r="K36" s="5">
        <f t="shared" si="1"/>
        <v>-6.9246928746928731</v>
      </c>
    </row>
    <row r="37" spans="1:11" x14ac:dyDescent="0.2">
      <c r="A37" s="4">
        <v>-0.35</v>
      </c>
      <c r="B37" s="4">
        <v>-1.3770270000000001E-4</v>
      </c>
      <c r="C37" s="5"/>
      <c r="J37">
        <f t="shared" si="0"/>
        <v>-4.8195945E-5</v>
      </c>
      <c r="K37" s="5">
        <f t="shared" si="1"/>
        <v>-6.766717444717445</v>
      </c>
    </row>
    <row r="38" spans="1:11" x14ac:dyDescent="0.2">
      <c r="A38" s="4">
        <v>-0.32500000000000001</v>
      </c>
      <c r="B38" s="4">
        <v>-1.357292E-4</v>
      </c>
      <c r="C38" s="5"/>
      <c r="J38">
        <f t="shared" si="0"/>
        <v>-4.411199E-5</v>
      </c>
      <c r="K38" s="5">
        <f t="shared" si="1"/>
        <v>-6.6697395577395575</v>
      </c>
    </row>
    <row r="39" spans="1:11" x14ac:dyDescent="0.2">
      <c r="A39" s="4">
        <v>-0.3</v>
      </c>
      <c r="B39" s="4">
        <v>-1.326183E-4</v>
      </c>
      <c r="C39" s="5"/>
      <c r="J39">
        <f t="shared" si="0"/>
        <v>-3.978549E-5</v>
      </c>
      <c r="K39" s="5">
        <f t="shared" si="1"/>
        <v>-6.5168697788697783</v>
      </c>
    </row>
    <row r="40" spans="1:11" x14ac:dyDescent="0.2">
      <c r="A40" s="4">
        <v>-0.27500000000000002</v>
      </c>
      <c r="B40" s="4">
        <v>-1.3034510000000001E-4</v>
      </c>
      <c r="C40" s="5"/>
      <c r="J40">
        <f t="shared" si="0"/>
        <v>-3.5844902500000003E-5</v>
      </c>
      <c r="K40" s="5">
        <f t="shared" si="1"/>
        <v>-6.4051646191646201</v>
      </c>
    </row>
    <row r="41" spans="1:11" x14ac:dyDescent="0.2">
      <c r="A41" s="4">
        <v>-0.25</v>
      </c>
      <c r="B41" s="4">
        <v>-1.276425E-4</v>
      </c>
      <c r="C41" s="5"/>
      <c r="J41">
        <f t="shared" si="0"/>
        <v>-3.1910625000000001E-5</v>
      </c>
      <c r="K41" s="5">
        <f t="shared" si="1"/>
        <v>-6.2723587223587218</v>
      </c>
    </row>
    <row r="42" spans="1:11" x14ac:dyDescent="0.2">
      <c r="A42" s="4">
        <v>-0.22500000000000001</v>
      </c>
      <c r="B42" s="4">
        <v>-1.258322E-4</v>
      </c>
      <c r="C42" s="5"/>
      <c r="J42">
        <f t="shared" si="0"/>
        <v>-2.8312245E-5</v>
      </c>
      <c r="K42" s="5">
        <f t="shared" si="1"/>
        <v>-6.1834004914004916</v>
      </c>
    </row>
    <row r="43" spans="1:11" x14ac:dyDescent="0.2">
      <c r="A43" s="4">
        <v>-0.2</v>
      </c>
      <c r="B43" s="4">
        <v>-1.231312E-4</v>
      </c>
      <c r="C43" s="5"/>
      <c r="J43">
        <f t="shared" si="0"/>
        <v>-2.4626240000000001E-5</v>
      </c>
      <c r="K43" s="5">
        <f t="shared" si="1"/>
        <v>-6.0506732186732188</v>
      </c>
    </row>
    <row r="44" spans="1:11" x14ac:dyDescent="0.2">
      <c r="A44" s="4">
        <v>-0.17499999999999999</v>
      </c>
      <c r="B44" s="4">
        <v>-1.211804E-4</v>
      </c>
      <c r="C44" s="5"/>
      <c r="J44">
        <f t="shared" si="0"/>
        <v>-2.1206569999999999E-5</v>
      </c>
      <c r="K44" s="5">
        <f t="shared" si="1"/>
        <v>-5.9548108108108115</v>
      </c>
    </row>
    <row r="45" spans="1:11" x14ac:dyDescent="0.2">
      <c r="A45" s="4">
        <v>-0.15</v>
      </c>
      <c r="B45" s="4">
        <v>-1.192085E-4</v>
      </c>
      <c r="C45" s="5"/>
      <c r="J45">
        <f t="shared" si="0"/>
        <v>-1.7881274999999999E-5</v>
      </c>
      <c r="K45" s="5">
        <f t="shared" si="1"/>
        <v>-5.8579115479115478</v>
      </c>
    </row>
    <row r="46" spans="1:11" x14ac:dyDescent="0.2">
      <c r="A46" s="4">
        <v>-0.125</v>
      </c>
      <c r="B46" s="4">
        <v>-1.171014E-4</v>
      </c>
      <c r="C46" s="5"/>
      <c r="J46">
        <f t="shared" si="0"/>
        <v>-1.4637675E-5</v>
      </c>
      <c r="K46" s="5">
        <f t="shared" si="1"/>
        <v>-5.7543685503685511</v>
      </c>
    </row>
    <row r="47" spans="1:11" x14ac:dyDescent="0.2">
      <c r="A47" s="4">
        <v>-0.1</v>
      </c>
      <c r="B47" s="4">
        <v>-1.146593E-4</v>
      </c>
      <c r="C47" s="5"/>
      <c r="J47">
        <f t="shared" si="0"/>
        <v>-1.146593E-5</v>
      </c>
      <c r="K47" s="5">
        <f t="shared" si="1"/>
        <v>-5.634363636363636</v>
      </c>
    </row>
    <row r="48" spans="1:11" x14ac:dyDescent="0.2">
      <c r="A48" s="4">
        <v>-7.4999999999999997E-2</v>
      </c>
      <c r="B48" s="4">
        <v>-1.123809E-4</v>
      </c>
      <c r="C48" s="5"/>
      <c r="J48">
        <f t="shared" si="0"/>
        <v>-8.4285675000000003E-6</v>
      </c>
      <c r="K48" s="5">
        <f t="shared" si="1"/>
        <v>-5.5224029484029487</v>
      </c>
    </row>
    <row r="49" spans="1:11" x14ac:dyDescent="0.2">
      <c r="A49" s="4">
        <v>-0.05</v>
      </c>
      <c r="B49" s="4">
        <v>-1.101107E-4</v>
      </c>
      <c r="C49" s="5"/>
      <c r="J49">
        <f t="shared" si="0"/>
        <v>-5.505535E-6</v>
      </c>
      <c r="K49" s="5">
        <f t="shared" si="1"/>
        <v>-5.4108452088452088</v>
      </c>
    </row>
    <row r="50" spans="1:11" x14ac:dyDescent="0.2">
      <c r="A50" s="4">
        <v>-2.5000000000000001E-2</v>
      </c>
      <c r="B50" s="4">
        <v>-1.079363E-4</v>
      </c>
      <c r="C50" s="5"/>
      <c r="J50">
        <f t="shared" si="0"/>
        <v>-2.6984075E-6</v>
      </c>
      <c r="K50" s="5">
        <f t="shared" si="1"/>
        <v>-5.3039950859950862</v>
      </c>
    </row>
    <row r="51" spans="1:11" x14ac:dyDescent="0.2">
      <c r="A51" s="4">
        <v>0</v>
      </c>
      <c r="B51" s="4">
        <v>-1.05815E-4</v>
      </c>
      <c r="C51" s="5"/>
      <c r="J51">
        <f t="shared" si="0"/>
        <v>0</v>
      </c>
      <c r="K51" s="5">
        <f t="shared" si="1"/>
        <v>-5.1997542997543</v>
      </c>
    </row>
    <row r="52" spans="1:11" x14ac:dyDescent="0.2">
      <c r="A52" s="4">
        <v>2.5000000000000001E-2</v>
      </c>
      <c r="B52" s="4">
        <v>-1.0352109999999999E-4</v>
      </c>
      <c r="C52" s="5"/>
      <c r="J52">
        <f t="shared" si="0"/>
        <v>2.5880274999999998E-6</v>
      </c>
      <c r="K52" s="5">
        <f t="shared" si="1"/>
        <v>-5.0870319410319409</v>
      </c>
    </row>
    <row r="53" spans="1:11" x14ac:dyDescent="0.2">
      <c r="A53" s="4">
        <v>0.05</v>
      </c>
      <c r="B53" s="4">
        <v>-1.014041E-4</v>
      </c>
      <c r="C53" s="5"/>
      <c r="J53">
        <f t="shared" si="0"/>
        <v>5.0702050000000005E-6</v>
      </c>
      <c r="K53" s="5">
        <f t="shared" si="1"/>
        <v>-4.9830024570024571</v>
      </c>
    </row>
    <row r="54" spans="1:11" x14ac:dyDescent="0.2">
      <c r="A54" s="4">
        <v>7.4999999999999997E-2</v>
      </c>
      <c r="B54" s="4">
        <v>-1.036085E-4</v>
      </c>
      <c r="C54" s="5"/>
      <c r="J54">
        <f t="shared" si="0"/>
        <v>7.770637499999999E-6</v>
      </c>
      <c r="K54" s="5">
        <f t="shared" si="1"/>
        <v>-5.0913267813267806</v>
      </c>
    </row>
    <row r="55" spans="1:11" x14ac:dyDescent="0.2">
      <c r="A55" s="4">
        <v>0.1</v>
      </c>
      <c r="B55" s="4">
        <v>-9.8770669999999997E-5</v>
      </c>
      <c r="C55" s="5"/>
      <c r="J55">
        <f t="shared" si="0"/>
        <v>9.8770670000000004E-6</v>
      </c>
      <c r="K55" s="5">
        <f t="shared" si="1"/>
        <v>-4.853595577395577</v>
      </c>
    </row>
    <row r="56" spans="1:11" x14ac:dyDescent="0.2">
      <c r="A56" s="4">
        <v>0.125</v>
      </c>
      <c r="B56" s="4">
        <v>-9.6235030000000005E-5</v>
      </c>
      <c r="C56" s="5"/>
      <c r="J56">
        <f t="shared" si="0"/>
        <v>1.2029378750000001E-5</v>
      </c>
      <c r="K56" s="5">
        <f t="shared" si="1"/>
        <v>-4.7289941031941032</v>
      </c>
    </row>
    <row r="57" spans="1:11" x14ac:dyDescent="0.2">
      <c r="A57" s="4">
        <v>0.15</v>
      </c>
      <c r="B57" s="4">
        <v>-9.3632159999999998E-5</v>
      </c>
      <c r="C57" s="5"/>
      <c r="J57">
        <f t="shared" si="0"/>
        <v>1.4044823999999999E-5</v>
      </c>
      <c r="K57" s="5">
        <f t="shared" si="1"/>
        <v>-4.6010889434889428</v>
      </c>
    </row>
    <row r="58" spans="1:11" x14ac:dyDescent="0.2">
      <c r="A58" s="4">
        <v>0.17499999999999999</v>
      </c>
      <c r="B58" s="4">
        <v>-9.0693789999999995E-5</v>
      </c>
      <c r="C58" s="5"/>
      <c r="J58">
        <f t="shared" si="0"/>
        <v>1.587141325E-5</v>
      </c>
      <c r="K58" s="5">
        <f t="shared" si="1"/>
        <v>-4.4566972972972971</v>
      </c>
    </row>
    <row r="59" spans="1:11" x14ac:dyDescent="0.2">
      <c r="A59" s="4">
        <v>0.2</v>
      </c>
      <c r="B59" s="4">
        <v>-8.8216559999999996E-5</v>
      </c>
      <c r="C59" s="5"/>
      <c r="J59">
        <f t="shared" si="0"/>
        <v>1.7643312E-5</v>
      </c>
      <c r="K59" s="5">
        <f t="shared" si="1"/>
        <v>-4.3349660933660932</v>
      </c>
    </row>
    <row r="60" spans="1:11" x14ac:dyDescent="0.2">
      <c r="A60" s="4">
        <v>0.22500000000000001</v>
      </c>
      <c r="B60" s="4">
        <v>-8.5932400000000004E-5</v>
      </c>
      <c r="C60" s="5"/>
      <c r="J60">
        <f t="shared" si="0"/>
        <v>1.9334790000000003E-5</v>
      </c>
      <c r="K60" s="5">
        <f t="shared" si="1"/>
        <v>-4.2227223587223586</v>
      </c>
    </row>
    <row r="61" spans="1:11" x14ac:dyDescent="0.2">
      <c r="A61" s="4">
        <v>0.25</v>
      </c>
      <c r="B61" s="4">
        <v>-8.3174369999999999E-5</v>
      </c>
      <c r="C61" s="5"/>
      <c r="J61">
        <f t="shared" si="0"/>
        <v>2.07935925E-5</v>
      </c>
      <c r="K61" s="5">
        <f t="shared" si="1"/>
        <v>-4.0871926289926286</v>
      </c>
    </row>
    <row r="62" spans="1:11" x14ac:dyDescent="0.2">
      <c r="A62" s="4">
        <v>0.27500000000000002</v>
      </c>
      <c r="B62" s="4">
        <v>-8.0592889999999998E-5</v>
      </c>
      <c r="C62" s="5"/>
      <c r="J62">
        <f t="shared" si="0"/>
        <v>2.2163044750000002E-5</v>
      </c>
      <c r="K62" s="5">
        <f t="shared" si="1"/>
        <v>-3.9603385749385751</v>
      </c>
    </row>
    <row r="63" spans="1:11" x14ac:dyDescent="0.2">
      <c r="A63" s="4">
        <v>0.3</v>
      </c>
      <c r="B63" s="4">
        <v>-7.8220839999999998E-5</v>
      </c>
      <c r="C63" s="5"/>
      <c r="J63">
        <f t="shared" si="0"/>
        <v>2.3466251999999998E-5</v>
      </c>
      <c r="K63" s="5">
        <f t="shared" si="1"/>
        <v>-3.8437759213759213</v>
      </c>
    </row>
    <row r="64" spans="1:11" x14ac:dyDescent="0.2">
      <c r="A64" s="4">
        <v>0.32500000000000001</v>
      </c>
      <c r="B64" s="4">
        <v>-7.5569009999999995E-5</v>
      </c>
      <c r="C64" s="5"/>
      <c r="J64">
        <f t="shared" si="0"/>
        <v>2.4559928250000001E-5</v>
      </c>
      <c r="K64" s="5">
        <f t="shared" si="1"/>
        <v>-3.7134648648648643</v>
      </c>
    </row>
    <row r="65" spans="1:11" x14ac:dyDescent="0.2">
      <c r="A65" s="4">
        <v>0.35</v>
      </c>
      <c r="B65" s="4">
        <v>-7.2789419999999999E-5</v>
      </c>
      <c r="C65" s="5"/>
      <c r="J65">
        <f t="shared" si="0"/>
        <v>2.5476296999999997E-5</v>
      </c>
      <c r="K65" s="5">
        <f t="shared" si="1"/>
        <v>-3.5768756756756752</v>
      </c>
    </row>
    <row r="66" spans="1:11" x14ac:dyDescent="0.2">
      <c r="A66" s="4">
        <v>0.375</v>
      </c>
      <c r="B66" s="4">
        <v>-6.9765490000000001E-5</v>
      </c>
      <c r="C66" s="5"/>
      <c r="J66">
        <f t="shared" si="0"/>
        <v>2.616205875E-5</v>
      </c>
      <c r="K66" s="5">
        <f t="shared" si="1"/>
        <v>-3.4282796068796069</v>
      </c>
    </row>
    <row r="67" spans="1:11" x14ac:dyDescent="0.2">
      <c r="A67" s="4">
        <v>0.4</v>
      </c>
      <c r="B67" s="4">
        <v>-6.6832650000000005E-5</v>
      </c>
      <c r="C67" s="5"/>
      <c r="J67">
        <f t="shared" si="0"/>
        <v>2.6733060000000004E-5</v>
      </c>
      <c r="K67" s="5">
        <f t="shared" si="1"/>
        <v>-3.2841597051597056</v>
      </c>
    </row>
    <row r="68" spans="1:11" x14ac:dyDescent="0.2">
      <c r="A68" s="4">
        <v>0.42499999999999999</v>
      </c>
      <c r="B68" s="4">
        <v>-6.3307829999999999E-5</v>
      </c>
      <c r="C68" s="5"/>
      <c r="J68">
        <f t="shared" si="0"/>
        <v>2.690582775E-5</v>
      </c>
      <c r="K68" s="5">
        <f t="shared" si="1"/>
        <v>-3.1109498771498769</v>
      </c>
    </row>
    <row r="69" spans="1:11" x14ac:dyDescent="0.2">
      <c r="A69" s="4">
        <v>0.45</v>
      </c>
      <c r="B69" s="4">
        <v>-5.995668E-5</v>
      </c>
      <c r="C69" s="5"/>
      <c r="J69">
        <f t="shared" si="0"/>
        <v>2.6980506E-5</v>
      </c>
      <c r="K69" s="5">
        <f t="shared" si="1"/>
        <v>-2.9462742014742016</v>
      </c>
    </row>
    <row r="70" spans="1:11" x14ac:dyDescent="0.2">
      <c r="A70" s="4">
        <v>0.47499999999999998</v>
      </c>
      <c r="B70" s="4">
        <v>-5.5626900000000001E-5</v>
      </c>
      <c r="C70" s="5"/>
      <c r="J70">
        <f t="shared" si="0"/>
        <v>2.6422777499999999E-5</v>
      </c>
      <c r="K70" s="5">
        <f t="shared" si="1"/>
        <v>-2.7335085995085997</v>
      </c>
    </row>
    <row r="71" spans="1:11" x14ac:dyDescent="0.2">
      <c r="A71" s="4">
        <v>0.5</v>
      </c>
      <c r="B71" s="4">
        <v>-5.0824620000000003E-5</v>
      </c>
      <c r="C71" s="5"/>
      <c r="J71">
        <f t="shared" si="0"/>
        <v>2.5412310000000001E-5</v>
      </c>
      <c r="K71" s="5">
        <f t="shared" si="1"/>
        <v>-2.4975243243243246</v>
      </c>
    </row>
    <row r="72" spans="1:11" x14ac:dyDescent="0.2">
      <c r="A72" s="4">
        <v>0.52500000000000002</v>
      </c>
      <c r="B72" s="4">
        <v>-4.5384299999999998E-5</v>
      </c>
      <c r="C72" s="5"/>
      <c r="J72">
        <f t="shared" si="0"/>
        <v>2.3826757500000001E-5</v>
      </c>
      <c r="K72" s="5">
        <f t="shared" si="1"/>
        <v>-2.2301867321867319</v>
      </c>
    </row>
    <row r="73" spans="1:11" x14ac:dyDescent="0.2">
      <c r="A73" s="4">
        <v>0.55000000000000004</v>
      </c>
      <c r="B73" s="4">
        <v>-3.8924899999999997E-5</v>
      </c>
      <c r="C73" s="5"/>
      <c r="J73">
        <f t="shared" si="0"/>
        <v>2.1408695E-5</v>
      </c>
      <c r="K73" s="5">
        <f t="shared" si="1"/>
        <v>-1.9127714987714988</v>
      </c>
    </row>
    <row r="74" spans="1:11" x14ac:dyDescent="0.2">
      <c r="A74" s="4">
        <v>0.57499999999999996</v>
      </c>
      <c r="B74" s="4">
        <v>-3.1254989999999997E-5</v>
      </c>
      <c r="C74" s="5"/>
      <c r="J74">
        <f t="shared" ref="J74:J137" si="2">-(B74*A74)</f>
        <v>1.7971619249999997E-5</v>
      </c>
      <c r="K74" s="5">
        <f t="shared" ref="K74:K137" si="3">B74*1000/$D$7</f>
        <v>-1.5358717444717442</v>
      </c>
    </row>
    <row r="75" spans="1:11" x14ac:dyDescent="0.2">
      <c r="A75" s="4">
        <v>0.6</v>
      </c>
      <c r="B75" s="4">
        <v>-2.1876710000000001E-5</v>
      </c>
      <c r="C75" s="5"/>
      <c r="J75">
        <f t="shared" si="2"/>
        <v>1.3126026E-5</v>
      </c>
      <c r="K75" s="5">
        <f t="shared" si="3"/>
        <v>-1.0750226044226046</v>
      </c>
    </row>
    <row r="76" spans="1:11" x14ac:dyDescent="0.2">
      <c r="A76" s="4">
        <v>0.625</v>
      </c>
      <c r="B76" s="4">
        <v>-1.0514649999999999E-5</v>
      </c>
      <c r="C76" s="5"/>
      <c r="J76">
        <f t="shared" si="2"/>
        <v>6.5716562499999996E-6</v>
      </c>
      <c r="K76" s="5">
        <f t="shared" si="3"/>
        <v>-0.51669041769041757</v>
      </c>
    </row>
    <row r="77" spans="1:11" x14ac:dyDescent="0.2">
      <c r="A77" s="4">
        <v>0.65</v>
      </c>
      <c r="B77" s="4">
        <v>3.1615780000000002E-6</v>
      </c>
      <c r="C77" s="5"/>
      <c r="J77">
        <f t="shared" si="2"/>
        <v>-2.0550257000000003E-6</v>
      </c>
      <c r="K77" s="5">
        <f t="shared" si="3"/>
        <v>0.15536009828009828</v>
      </c>
    </row>
    <row r="78" spans="1:11" x14ac:dyDescent="0.2">
      <c r="A78" s="4">
        <v>0.67500000000000004</v>
      </c>
      <c r="B78" s="4">
        <v>1.9288339999999999E-5</v>
      </c>
      <c r="C78" s="5"/>
      <c r="J78">
        <f t="shared" si="2"/>
        <v>-1.3019629500000001E-5</v>
      </c>
      <c r="K78" s="5">
        <f t="shared" si="3"/>
        <v>0.94782997542997527</v>
      </c>
    </row>
    <row r="79" spans="1:11" x14ac:dyDescent="0.2">
      <c r="A79" s="4">
        <v>0.7</v>
      </c>
      <c r="B79" s="4">
        <v>3.7525540000000001E-5</v>
      </c>
      <c r="C79" s="5"/>
      <c r="J79">
        <f t="shared" si="2"/>
        <v>-2.6267877999999999E-5</v>
      </c>
      <c r="K79" s="5">
        <f t="shared" si="3"/>
        <v>1.8440068796068798</v>
      </c>
    </row>
    <row r="80" spans="1:11" x14ac:dyDescent="0.2">
      <c r="A80" s="4">
        <v>0.72499999999999998</v>
      </c>
      <c r="B80" s="4">
        <v>5.8152570000000001E-5</v>
      </c>
      <c r="C80" s="5"/>
      <c r="J80">
        <f t="shared" si="2"/>
        <v>-4.2160613249999999E-5</v>
      </c>
      <c r="K80" s="5">
        <f t="shared" si="3"/>
        <v>2.8576201474201475</v>
      </c>
    </row>
    <row r="81" spans="1:11" x14ac:dyDescent="0.2">
      <c r="A81" s="4">
        <v>0.75</v>
      </c>
      <c r="B81" s="4">
        <v>8.0597840000000006E-5</v>
      </c>
      <c r="C81" s="5"/>
      <c r="J81">
        <f t="shared" si="2"/>
        <v>-6.0448380000000001E-5</v>
      </c>
      <c r="K81" s="5">
        <f t="shared" si="3"/>
        <v>3.9605818181818182</v>
      </c>
    </row>
    <row r="82" spans="1:11" x14ac:dyDescent="0.2">
      <c r="A82" s="4">
        <v>0.77500000000000002</v>
      </c>
      <c r="B82" s="4">
        <v>1.060141E-4</v>
      </c>
      <c r="C82" s="5"/>
      <c r="J82">
        <f t="shared" si="2"/>
        <v>-8.2160927500000007E-5</v>
      </c>
      <c r="K82" s="5">
        <f t="shared" si="3"/>
        <v>5.2095380835380833</v>
      </c>
    </row>
    <row r="83" spans="1:11" x14ac:dyDescent="0.2">
      <c r="A83" s="4">
        <v>0.8</v>
      </c>
      <c r="B83" s="4">
        <v>1.3057079999999999E-4</v>
      </c>
      <c r="C83" s="5"/>
      <c r="J83">
        <f t="shared" si="2"/>
        <v>-1.0445663999999999E-4</v>
      </c>
      <c r="K83" s="5">
        <f t="shared" si="3"/>
        <v>6.4162555282555278</v>
      </c>
    </row>
    <row r="84" spans="1:11" x14ac:dyDescent="0.2">
      <c r="A84" s="4">
        <v>0.82499999999999996</v>
      </c>
      <c r="B84" s="4">
        <v>1.563964E-4</v>
      </c>
      <c r="C84" s="5"/>
      <c r="J84">
        <f t="shared" si="2"/>
        <v>-1.2902703E-4</v>
      </c>
      <c r="K84" s="5">
        <f t="shared" si="3"/>
        <v>7.6853267813267809</v>
      </c>
    </row>
    <row r="85" spans="1:11" x14ac:dyDescent="0.2">
      <c r="A85" s="4">
        <v>0.85</v>
      </c>
      <c r="B85" s="4">
        <v>1.8290879999999999E-4</v>
      </c>
      <c r="C85" s="5"/>
      <c r="J85">
        <f t="shared" si="2"/>
        <v>-1.5547247999999998E-4</v>
      </c>
      <c r="K85" s="5">
        <f t="shared" si="3"/>
        <v>8.9881474201474187</v>
      </c>
    </row>
    <row r="86" spans="1:11" x14ac:dyDescent="0.2">
      <c r="A86" s="4">
        <v>0.875</v>
      </c>
      <c r="B86" s="4">
        <v>2.101347E-4</v>
      </c>
      <c r="C86" s="5"/>
      <c r="J86">
        <f t="shared" si="2"/>
        <v>-1.8386786249999999E-4</v>
      </c>
      <c r="K86" s="5">
        <f t="shared" si="3"/>
        <v>10.326029484029485</v>
      </c>
    </row>
    <row r="87" spans="1:11" x14ac:dyDescent="0.2">
      <c r="A87" s="4">
        <v>0.9</v>
      </c>
      <c r="B87" s="4">
        <v>2.3753899999999999E-4</v>
      </c>
      <c r="C87" s="5"/>
      <c r="J87">
        <f t="shared" si="2"/>
        <v>-2.1378510000000001E-4</v>
      </c>
      <c r="K87" s="5">
        <f t="shared" si="3"/>
        <v>11.672678132678133</v>
      </c>
    </row>
    <row r="88" spans="1:11" x14ac:dyDescent="0.2">
      <c r="A88" s="4">
        <v>0.92500000000000004</v>
      </c>
      <c r="B88" s="4">
        <v>2.6579830000000003E-4</v>
      </c>
      <c r="C88" s="5"/>
      <c r="J88">
        <f t="shared" si="2"/>
        <v>-2.4586342750000005E-4</v>
      </c>
      <c r="K88" s="5">
        <f t="shared" si="3"/>
        <v>13.061341523341525</v>
      </c>
    </row>
    <row r="89" spans="1:11" x14ac:dyDescent="0.2">
      <c r="A89" s="4">
        <v>0.95</v>
      </c>
      <c r="B89" s="4">
        <v>2.946728E-4</v>
      </c>
      <c r="C89" s="5"/>
      <c r="J89">
        <f t="shared" si="2"/>
        <v>-2.7993916E-4</v>
      </c>
      <c r="K89" s="5">
        <f t="shared" si="3"/>
        <v>14.480235872235873</v>
      </c>
    </row>
    <row r="90" spans="1:11" x14ac:dyDescent="0.2">
      <c r="A90" s="4">
        <v>0.97499999999999998</v>
      </c>
      <c r="B90" s="4">
        <v>3.247476E-4</v>
      </c>
      <c r="C90" s="5"/>
      <c r="J90">
        <f t="shared" si="2"/>
        <v>-3.1662891E-4</v>
      </c>
      <c r="K90" s="5">
        <f t="shared" si="3"/>
        <v>15.958113022113023</v>
      </c>
    </row>
    <row r="91" spans="1:11" x14ac:dyDescent="0.2">
      <c r="A91" s="4">
        <v>1</v>
      </c>
      <c r="B91" s="4">
        <v>3.5571909999999998E-4</v>
      </c>
      <c r="C91" s="5"/>
      <c r="J91">
        <f t="shared" si="2"/>
        <v>-3.5571909999999998E-4</v>
      </c>
      <c r="K91" s="5">
        <f t="shared" si="3"/>
        <v>17.480054054054051</v>
      </c>
    </row>
    <row r="92" spans="1:11" x14ac:dyDescent="0.2">
      <c r="A92" s="4">
        <v>1</v>
      </c>
      <c r="B92" s="4">
        <v>3.5963610000000002E-4</v>
      </c>
      <c r="C92" s="5"/>
      <c r="J92">
        <f t="shared" si="2"/>
        <v>-3.5963610000000002E-4</v>
      </c>
      <c r="K92" s="5">
        <f t="shared" si="3"/>
        <v>17.672535626535627</v>
      </c>
    </row>
    <row r="93" spans="1:11" x14ac:dyDescent="0.2">
      <c r="A93" s="4">
        <v>0.97499999999999998</v>
      </c>
      <c r="B93" s="4">
        <v>3.3484109999999998E-4</v>
      </c>
      <c r="C93" s="5"/>
      <c r="J93">
        <f t="shared" si="2"/>
        <v>-3.2647007249999996E-4</v>
      </c>
      <c r="K93" s="5">
        <f t="shared" si="3"/>
        <v>16.454108108108109</v>
      </c>
    </row>
    <row r="94" spans="1:11" x14ac:dyDescent="0.2">
      <c r="A94" s="4">
        <v>0.95</v>
      </c>
      <c r="B94" s="4">
        <v>3.0840190000000001E-4</v>
      </c>
      <c r="C94" s="5"/>
      <c r="J94">
        <f t="shared" si="2"/>
        <v>-2.9298180499999997E-4</v>
      </c>
      <c r="K94" s="5">
        <f t="shared" si="3"/>
        <v>15.15488452088452</v>
      </c>
    </row>
    <row r="95" spans="1:11" x14ac:dyDescent="0.2">
      <c r="A95" s="4">
        <v>0.92500000000000004</v>
      </c>
      <c r="B95" s="4">
        <v>2.8127970000000002E-4</v>
      </c>
      <c r="C95" s="5"/>
      <c r="J95">
        <f t="shared" si="2"/>
        <v>-2.6018372250000003E-4</v>
      </c>
      <c r="K95" s="5">
        <f t="shared" si="3"/>
        <v>13.822098280098281</v>
      </c>
    </row>
    <row r="96" spans="1:11" x14ac:dyDescent="0.2">
      <c r="A96" s="4">
        <v>0.9</v>
      </c>
      <c r="B96" s="4">
        <v>2.537986E-4</v>
      </c>
      <c r="C96" s="5"/>
      <c r="J96">
        <f t="shared" si="2"/>
        <v>-2.2841874000000001E-4</v>
      </c>
      <c r="K96" s="5">
        <f t="shared" si="3"/>
        <v>12.471675675675675</v>
      </c>
    </row>
    <row r="97" spans="1:11" x14ac:dyDescent="0.2">
      <c r="A97" s="4">
        <v>0.875</v>
      </c>
      <c r="B97" s="4">
        <v>2.262694E-4</v>
      </c>
      <c r="C97" s="5"/>
      <c r="J97">
        <f t="shared" si="2"/>
        <v>-1.97985725E-4</v>
      </c>
      <c r="K97" s="5">
        <f t="shared" si="3"/>
        <v>11.118889434889436</v>
      </c>
    </row>
    <row r="98" spans="1:11" x14ac:dyDescent="0.2">
      <c r="A98" s="4">
        <v>0.85</v>
      </c>
      <c r="B98" s="4">
        <v>1.9807089999999999E-4</v>
      </c>
      <c r="C98" s="5"/>
      <c r="J98">
        <f t="shared" si="2"/>
        <v>-1.6836026499999999E-4</v>
      </c>
      <c r="K98" s="5">
        <f t="shared" si="3"/>
        <v>9.7332137592137595</v>
      </c>
    </row>
    <row r="99" spans="1:11" x14ac:dyDescent="0.2">
      <c r="A99" s="4">
        <v>0.82499999999999996</v>
      </c>
      <c r="B99" s="4">
        <v>1.6991719999999999E-4</v>
      </c>
      <c r="C99" s="5"/>
      <c r="J99">
        <f t="shared" si="2"/>
        <v>-1.4018169E-4</v>
      </c>
      <c r="K99" s="5">
        <f t="shared" si="3"/>
        <v>8.3497395577395572</v>
      </c>
    </row>
    <row r="100" spans="1:11" x14ac:dyDescent="0.2">
      <c r="A100" s="4">
        <v>0.8</v>
      </c>
      <c r="B100" s="4">
        <v>1.421157E-4</v>
      </c>
      <c r="C100" s="5"/>
      <c r="J100">
        <f t="shared" si="2"/>
        <v>-1.1369256000000001E-4</v>
      </c>
      <c r="K100" s="5">
        <f t="shared" si="3"/>
        <v>6.983572481572482</v>
      </c>
    </row>
    <row r="101" spans="1:11" x14ac:dyDescent="0.2">
      <c r="A101" s="4">
        <v>0.77500000000000002</v>
      </c>
      <c r="B101" s="4">
        <v>1.150106E-4</v>
      </c>
      <c r="C101" s="5"/>
      <c r="J101">
        <f t="shared" si="2"/>
        <v>-8.9133214999999997E-5</v>
      </c>
      <c r="K101" s="5">
        <f t="shared" si="3"/>
        <v>5.6516265356265363</v>
      </c>
    </row>
    <row r="102" spans="1:11" x14ac:dyDescent="0.2">
      <c r="A102" s="4">
        <v>0.75</v>
      </c>
      <c r="B102" s="4">
        <v>8.7794019999999995E-5</v>
      </c>
      <c r="C102" s="5"/>
      <c r="J102">
        <f t="shared" si="2"/>
        <v>-6.5845514999999993E-5</v>
      </c>
      <c r="K102" s="5">
        <f t="shared" si="3"/>
        <v>4.3142024570024571</v>
      </c>
    </row>
    <row r="103" spans="1:11" x14ac:dyDescent="0.2">
      <c r="A103" s="4">
        <v>0.72499999999999998</v>
      </c>
      <c r="B103" s="4">
        <v>6.3758189999999995E-5</v>
      </c>
      <c r="C103" s="5"/>
      <c r="J103">
        <f t="shared" si="2"/>
        <v>-4.6224687749999993E-5</v>
      </c>
      <c r="K103" s="5">
        <f t="shared" si="3"/>
        <v>3.1330805896805893</v>
      </c>
    </row>
    <row r="104" spans="1:11" x14ac:dyDescent="0.2">
      <c r="A104" s="4">
        <v>0.7</v>
      </c>
      <c r="B104" s="4">
        <v>4.1041329999999998E-5</v>
      </c>
      <c r="C104" s="5"/>
      <c r="J104">
        <f t="shared" si="2"/>
        <v>-2.8728930999999997E-5</v>
      </c>
      <c r="K104" s="5">
        <f t="shared" si="3"/>
        <v>2.0167729729729729</v>
      </c>
    </row>
    <row r="105" spans="1:11" x14ac:dyDescent="0.2">
      <c r="A105" s="4">
        <v>0.67500000000000004</v>
      </c>
      <c r="B105" s="4">
        <v>2.0428380000000001E-5</v>
      </c>
      <c r="C105" s="5"/>
      <c r="J105">
        <f t="shared" si="2"/>
        <v>-1.3789156500000001E-5</v>
      </c>
      <c r="K105" s="5">
        <f t="shared" si="3"/>
        <v>1.0038515970515971</v>
      </c>
    </row>
    <row r="106" spans="1:11" x14ac:dyDescent="0.2">
      <c r="A106" s="4">
        <v>0.65</v>
      </c>
      <c r="B106" s="4">
        <v>1.3783209999999999E-6</v>
      </c>
      <c r="C106" s="5"/>
      <c r="J106">
        <f t="shared" si="2"/>
        <v>-8.9590865000000001E-7</v>
      </c>
      <c r="K106" s="5">
        <f t="shared" si="3"/>
        <v>6.7730761670761669E-2</v>
      </c>
    </row>
    <row r="107" spans="1:11" x14ac:dyDescent="0.2">
      <c r="A107" s="4">
        <v>0.625</v>
      </c>
      <c r="B107" s="4">
        <v>-1.5012330000000001E-5</v>
      </c>
      <c r="C107" s="5"/>
      <c r="J107">
        <f t="shared" si="2"/>
        <v>9.3827062499999996E-6</v>
      </c>
      <c r="K107" s="5">
        <f t="shared" si="3"/>
        <v>-0.73770663390663394</v>
      </c>
    </row>
    <row r="108" spans="1:11" x14ac:dyDescent="0.2">
      <c r="A108" s="4">
        <v>0.6</v>
      </c>
      <c r="B108" s="4">
        <v>-2.8519039999999999E-5</v>
      </c>
      <c r="C108" s="5"/>
      <c r="J108">
        <f t="shared" si="2"/>
        <v>1.7111423999999999E-5</v>
      </c>
      <c r="K108" s="5">
        <f t="shared" si="3"/>
        <v>-1.401427027027027</v>
      </c>
    </row>
    <row r="109" spans="1:11" x14ac:dyDescent="0.2">
      <c r="A109" s="4">
        <v>0.57499999999999996</v>
      </c>
      <c r="B109" s="4">
        <v>-3.965647E-5</v>
      </c>
      <c r="C109" s="5"/>
      <c r="J109">
        <f t="shared" si="2"/>
        <v>2.2802470249999998E-5</v>
      </c>
      <c r="K109" s="5">
        <f t="shared" si="3"/>
        <v>-1.9487208845208845</v>
      </c>
    </row>
    <row r="110" spans="1:11" x14ac:dyDescent="0.2">
      <c r="A110" s="4">
        <v>0.55000000000000004</v>
      </c>
      <c r="B110" s="4">
        <v>-4.9239039999999997E-5</v>
      </c>
      <c r="C110" s="5"/>
      <c r="J110">
        <f t="shared" si="2"/>
        <v>2.7081472000000002E-5</v>
      </c>
      <c r="K110" s="5">
        <f t="shared" si="3"/>
        <v>-2.4196088452088449</v>
      </c>
    </row>
    <row r="111" spans="1:11" x14ac:dyDescent="0.2">
      <c r="A111" s="4">
        <v>0.52500000000000002</v>
      </c>
      <c r="B111" s="4">
        <v>-5.7389490000000003E-5</v>
      </c>
      <c r="C111" s="5"/>
      <c r="J111">
        <f t="shared" si="2"/>
        <v>3.0129482250000003E-5</v>
      </c>
      <c r="K111" s="5">
        <f t="shared" si="3"/>
        <v>-2.8201223587223589</v>
      </c>
    </row>
    <row r="112" spans="1:11" x14ac:dyDescent="0.2">
      <c r="A112" s="4">
        <v>0.5</v>
      </c>
      <c r="B112" s="4">
        <v>-6.4251879999999999E-5</v>
      </c>
      <c r="C112" s="5"/>
      <c r="J112">
        <f t="shared" si="2"/>
        <v>3.212594E-5</v>
      </c>
      <c r="K112" s="5">
        <f t="shared" si="3"/>
        <v>-3.1573405405405404</v>
      </c>
    </row>
    <row r="113" spans="1:11" x14ac:dyDescent="0.2">
      <c r="A113" s="4">
        <v>0.47499999999999998</v>
      </c>
      <c r="B113" s="4">
        <v>-7.0505449999999994E-5</v>
      </c>
      <c r="C113" s="5"/>
      <c r="J113">
        <f t="shared" si="2"/>
        <v>3.3490088749999997E-5</v>
      </c>
      <c r="K113" s="5">
        <f t="shared" si="3"/>
        <v>-3.4646412776412774</v>
      </c>
    </row>
    <row r="114" spans="1:11" x14ac:dyDescent="0.2">
      <c r="A114" s="4">
        <v>0.45</v>
      </c>
      <c r="B114" s="4">
        <v>-7.5417220000000002E-5</v>
      </c>
      <c r="C114" s="5"/>
      <c r="J114">
        <f t="shared" si="2"/>
        <v>3.3937748999999999E-5</v>
      </c>
      <c r="K114" s="5">
        <f t="shared" si="3"/>
        <v>-3.7060058968058973</v>
      </c>
    </row>
    <row r="115" spans="1:11" x14ac:dyDescent="0.2">
      <c r="A115" s="4">
        <v>0.42499999999999999</v>
      </c>
      <c r="B115" s="4">
        <v>-8.0202469999999994E-5</v>
      </c>
      <c r="C115" s="5"/>
      <c r="J115">
        <f t="shared" si="2"/>
        <v>3.4086049749999996E-5</v>
      </c>
      <c r="K115" s="5">
        <f t="shared" si="3"/>
        <v>-3.9411533169533168</v>
      </c>
    </row>
    <row r="116" spans="1:11" x14ac:dyDescent="0.2">
      <c r="A116" s="4">
        <v>0.4</v>
      </c>
      <c r="B116" s="4">
        <v>-8.4166500000000001E-5</v>
      </c>
      <c r="C116" s="5"/>
      <c r="J116">
        <f t="shared" si="2"/>
        <v>3.3666600000000001E-5</v>
      </c>
      <c r="K116" s="5">
        <f t="shared" si="3"/>
        <v>-4.135945945945946</v>
      </c>
    </row>
    <row r="117" spans="1:11" x14ac:dyDescent="0.2">
      <c r="A117" s="4">
        <v>0.375</v>
      </c>
      <c r="B117" s="4">
        <v>-8.7967409999999995E-5</v>
      </c>
      <c r="C117" s="5"/>
      <c r="J117">
        <f t="shared" si="2"/>
        <v>3.298777875E-5</v>
      </c>
      <c r="K117" s="5">
        <f t="shared" si="3"/>
        <v>-4.3227228501228501</v>
      </c>
    </row>
    <row r="118" spans="1:11" x14ac:dyDescent="0.2">
      <c r="A118" s="4">
        <v>0.35</v>
      </c>
      <c r="B118" s="4">
        <v>-9.0886149999999994E-5</v>
      </c>
      <c r="C118" s="5"/>
      <c r="J118">
        <f t="shared" si="2"/>
        <v>3.1810152499999996E-5</v>
      </c>
      <c r="K118" s="5">
        <f t="shared" si="3"/>
        <v>-4.4661498771498769</v>
      </c>
    </row>
    <row r="119" spans="1:11" x14ac:dyDescent="0.2">
      <c r="A119" s="4">
        <v>0.32500000000000001</v>
      </c>
      <c r="B119" s="4">
        <v>-9.3888350000000004E-5</v>
      </c>
      <c r="C119" s="5"/>
      <c r="J119">
        <f t="shared" si="2"/>
        <v>3.0513713750000002E-5</v>
      </c>
      <c r="K119" s="5">
        <f t="shared" si="3"/>
        <v>-4.6136781326781335</v>
      </c>
    </row>
    <row r="120" spans="1:11" x14ac:dyDescent="0.2">
      <c r="A120" s="4">
        <v>0.3</v>
      </c>
      <c r="B120" s="4">
        <v>-9.6822279999999995E-5</v>
      </c>
      <c r="C120" s="5"/>
      <c r="J120">
        <f t="shared" si="2"/>
        <v>2.9046683999999997E-5</v>
      </c>
      <c r="K120" s="5">
        <f t="shared" si="3"/>
        <v>-4.7578515970515971</v>
      </c>
    </row>
    <row r="121" spans="1:11" x14ac:dyDescent="0.2">
      <c r="A121" s="4">
        <v>0.27500000000000002</v>
      </c>
      <c r="B121" s="4">
        <v>-9.9959349999999994E-5</v>
      </c>
      <c r="C121" s="5"/>
      <c r="J121">
        <f t="shared" si="2"/>
        <v>2.748882125E-5</v>
      </c>
      <c r="K121" s="5">
        <f t="shared" si="3"/>
        <v>-4.9120073710073706</v>
      </c>
    </row>
    <row r="122" spans="1:11" x14ac:dyDescent="0.2">
      <c r="A122" s="4">
        <v>0.25</v>
      </c>
      <c r="B122" s="4">
        <v>-1.027755E-4</v>
      </c>
      <c r="C122" s="5"/>
      <c r="J122">
        <f t="shared" si="2"/>
        <v>2.5693875E-5</v>
      </c>
      <c r="K122" s="5">
        <f t="shared" si="3"/>
        <v>-5.05039312039312</v>
      </c>
    </row>
    <row r="123" spans="1:11" x14ac:dyDescent="0.2">
      <c r="A123" s="4">
        <v>0.22500000000000001</v>
      </c>
      <c r="B123" s="4">
        <v>-1.0472550000000001E-4</v>
      </c>
      <c r="C123" s="5"/>
      <c r="J123">
        <f t="shared" si="2"/>
        <v>2.3563237500000001E-5</v>
      </c>
      <c r="K123" s="5">
        <f t="shared" si="3"/>
        <v>-5.1462162162162164</v>
      </c>
    </row>
    <row r="124" spans="1:11" x14ac:dyDescent="0.2">
      <c r="A124" s="4">
        <v>0.2</v>
      </c>
      <c r="B124" s="4">
        <v>-1.0806079999999999E-4</v>
      </c>
      <c r="C124" s="5"/>
      <c r="J124">
        <f t="shared" si="2"/>
        <v>2.161216E-5</v>
      </c>
      <c r="K124" s="5">
        <f t="shared" si="3"/>
        <v>-5.3101130221130219</v>
      </c>
    </row>
    <row r="125" spans="1:11" x14ac:dyDescent="0.2">
      <c r="A125" s="4">
        <v>0.17499999999999999</v>
      </c>
      <c r="B125" s="4">
        <v>-1.098416E-4</v>
      </c>
      <c r="C125" s="5"/>
      <c r="J125">
        <f t="shared" si="2"/>
        <v>1.9222279999999999E-5</v>
      </c>
      <c r="K125" s="5">
        <f t="shared" si="3"/>
        <v>-5.3976216216216217</v>
      </c>
    </row>
    <row r="126" spans="1:11" x14ac:dyDescent="0.2">
      <c r="A126" s="4">
        <v>0.15</v>
      </c>
      <c r="B126" s="4">
        <v>-1.117648E-4</v>
      </c>
      <c r="C126" s="5"/>
      <c r="J126">
        <f t="shared" si="2"/>
        <v>1.676472E-5</v>
      </c>
      <c r="K126" s="5">
        <f t="shared" si="3"/>
        <v>-5.4921277641277637</v>
      </c>
    </row>
    <row r="127" spans="1:11" x14ac:dyDescent="0.2">
      <c r="A127" s="4">
        <v>0.125</v>
      </c>
      <c r="B127" s="4">
        <v>-1.1372450000000001E-4</v>
      </c>
      <c r="C127" s="5"/>
      <c r="J127">
        <f t="shared" si="2"/>
        <v>1.4215562500000001E-5</v>
      </c>
      <c r="K127" s="5">
        <f t="shared" si="3"/>
        <v>-5.5884275184275189</v>
      </c>
    </row>
    <row r="128" spans="1:11" x14ac:dyDescent="0.2">
      <c r="A128" s="4">
        <v>0.1</v>
      </c>
      <c r="B128" s="4">
        <v>-1.167001E-4</v>
      </c>
      <c r="C128" s="5"/>
      <c r="J128">
        <f t="shared" si="2"/>
        <v>1.1670010000000001E-5</v>
      </c>
      <c r="K128" s="5">
        <f t="shared" si="3"/>
        <v>-5.7346486486486485</v>
      </c>
    </row>
    <row r="129" spans="1:11" x14ac:dyDescent="0.2">
      <c r="A129" s="4">
        <v>7.4999999999999997E-2</v>
      </c>
      <c r="B129" s="4">
        <v>-1.183199E-4</v>
      </c>
      <c r="C129" s="5"/>
      <c r="J129">
        <f t="shared" si="2"/>
        <v>8.8739924999999996E-6</v>
      </c>
      <c r="K129" s="5">
        <f t="shared" si="3"/>
        <v>-5.8142457002457002</v>
      </c>
    </row>
    <row r="130" spans="1:11" x14ac:dyDescent="0.2">
      <c r="A130" s="4">
        <v>0.05</v>
      </c>
      <c r="B130" s="4">
        <v>-1.200843E-4</v>
      </c>
      <c r="C130" s="5"/>
      <c r="J130">
        <f t="shared" si="2"/>
        <v>6.0042150000000002E-6</v>
      </c>
      <c r="K130" s="5">
        <f t="shared" si="3"/>
        <v>-5.9009484029484032</v>
      </c>
    </row>
    <row r="131" spans="1:11" x14ac:dyDescent="0.2">
      <c r="A131" s="4">
        <v>2.5000000000000001E-2</v>
      </c>
      <c r="B131" s="4">
        <v>-1.224423E-4</v>
      </c>
      <c r="C131" s="5"/>
      <c r="J131">
        <f t="shared" si="2"/>
        <v>3.0610575000000002E-6</v>
      </c>
      <c r="K131" s="5">
        <f t="shared" si="3"/>
        <v>-6.0168206388206391</v>
      </c>
    </row>
    <row r="132" spans="1:11" x14ac:dyDescent="0.2">
      <c r="A132" s="4">
        <v>0</v>
      </c>
      <c r="B132" s="4">
        <v>-1.2477880000000001E-4</v>
      </c>
      <c r="C132" s="5"/>
      <c r="J132">
        <f t="shared" si="2"/>
        <v>0</v>
      </c>
      <c r="K132" s="5">
        <f t="shared" si="3"/>
        <v>-6.131636363636364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7" priority="1" stopIfTrue="1" operator="equal">
      <formula>0</formula>
    </cfRule>
  </conditionalFormatting>
  <conditionalFormatting sqref="E23:E24">
    <cfRule type="cellIs" dxfId="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73</v>
      </c>
    </row>
    <row r="3" spans="1:16" x14ac:dyDescent="0.2">
      <c r="C3" s="1" t="s">
        <v>29</v>
      </c>
      <c r="D3" t="s">
        <v>73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4.3649999999999997E-9</v>
      </c>
      <c r="C10" s="5"/>
      <c r="D10" s="1" t="s">
        <v>9</v>
      </c>
      <c r="E10" s="7">
        <f>-F10*1000/$D$7</f>
        <v>-2.1449631449631706E-4</v>
      </c>
      <c r="F10" s="3">
        <f>((INDEX(A10:B11,1,2)+INDEX(A10:B11,2,2))-((INDEX(A10:B11,1,2)-INDEX(A10:B11,2,2))/(INDEX(A10:B11,1,1)-INDEX(A10:B11,2,1))*(INDEX(A10:B11,1,1)+INDEX(A10:B11,2,1))))/2</f>
        <v>4.3650000000000527E-9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2.1449631449631449E-4</v>
      </c>
      <c r="L10" s="1" t="s">
        <v>23</v>
      </c>
      <c r="M10" s="4" t="e">
        <f>MAX(E14:E15)/20</f>
        <v>#REF!</v>
      </c>
      <c r="N10" s="6">
        <f>-E10</f>
        <v>2.1449631449631706E-4</v>
      </c>
      <c r="O10" s="6">
        <f>-E11</f>
        <v>1.7975429975429806E-4</v>
      </c>
      <c r="P10" s="6">
        <f>-E12</f>
        <v>3.2791154791154644E-4</v>
      </c>
    </row>
    <row r="11" spans="1:16" x14ac:dyDescent="0.2">
      <c r="A11" s="4">
        <v>-2.5000000000000001E-2</v>
      </c>
      <c r="B11" s="4">
        <v>-8.9885799999999999E-7</v>
      </c>
      <c r="C11" s="5"/>
      <c r="D11" s="1" t="s">
        <v>10</v>
      </c>
      <c r="E11" s="7">
        <f>-F11*1000/$D$7</f>
        <v>-1.7975429975429806E-4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3.6579999999999657E-9</v>
      </c>
      <c r="G11" s="5" t="s">
        <v>101</v>
      </c>
      <c r="H11" t="s">
        <v>102</v>
      </c>
      <c r="J11">
        <f t="shared" si="0"/>
        <v>-2.2471450000000001E-8</v>
      </c>
      <c r="K11" s="5">
        <f t="shared" si="1"/>
        <v>-4.416992628992629E-2</v>
      </c>
      <c r="L11" s="1"/>
      <c r="M11" s="4" t="e">
        <f>-MAX(E15:E16)/20</f>
        <v>#REF!</v>
      </c>
      <c r="N11" s="6">
        <f>-E10</f>
        <v>2.1449631449631706E-4</v>
      </c>
      <c r="O11" s="6">
        <f>-E11</f>
        <v>1.7975429975429806E-4</v>
      </c>
      <c r="P11" s="6">
        <f>-E12</f>
        <v>3.2791154791154644E-4</v>
      </c>
    </row>
    <row r="12" spans="1:16" x14ac:dyDescent="0.2">
      <c r="A12" s="4">
        <v>-0.05</v>
      </c>
      <c r="B12" s="4">
        <v>-1.7839279999999999E-6</v>
      </c>
      <c r="C12" s="5"/>
      <c r="D12" s="1" t="s">
        <v>11</v>
      </c>
      <c r="E12" s="7">
        <f>-F12*1000/$D$7</f>
        <v>-3.2791154791154644E-4</v>
      </c>
      <c r="F12" s="3">
        <f>((INDEX(A131:B132,1,2)+INDEX(A131:B132,2,2))-((INDEX(A131:B132,1,2)-INDEX(A131:B132,2,2))/(INDEX(A131:B132,1,1)-INDEX(A131:B132,2,1))*(INDEX(A131:B132,1,1)+INDEX(A131:B132,2,1))))/2</f>
        <v>6.6729999999999698E-9</v>
      </c>
      <c r="G12" t="s">
        <v>103</v>
      </c>
      <c r="H12" t="s">
        <v>104</v>
      </c>
      <c r="J12">
        <f t="shared" si="0"/>
        <v>-8.9196399999999995E-8</v>
      </c>
      <c r="K12" s="5">
        <f t="shared" si="1"/>
        <v>-8.7662309582309583E-2</v>
      </c>
      <c r="L12" s="1"/>
    </row>
    <row r="13" spans="1:16" x14ac:dyDescent="0.2">
      <c r="A13" s="4">
        <v>-7.4999999999999997E-2</v>
      </c>
      <c r="B13" s="4">
        <v>-2.6760389999999999E-6</v>
      </c>
      <c r="C13" s="5"/>
      <c r="E13" s="3" t="s">
        <v>53</v>
      </c>
      <c r="F13" s="5"/>
      <c r="J13">
        <f t="shared" si="0"/>
        <v>-2.0070292499999999E-7</v>
      </c>
      <c r="K13" s="5">
        <f t="shared" si="1"/>
        <v>-0.13150068796068795</v>
      </c>
      <c r="L13" s="1" t="s">
        <v>24</v>
      </c>
      <c r="M13" s="6">
        <f>E14</f>
        <v>-1.1335957110539426E-4</v>
      </c>
      <c r="N13" s="6">
        <f>-MAX(E10:E12)/15</f>
        <v>1.198361998361987E-5</v>
      </c>
    </row>
    <row r="14" spans="1:16" x14ac:dyDescent="0.2">
      <c r="A14" s="4">
        <v>-0.1</v>
      </c>
      <c r="B14" s="4">
        <v>-3.578972E-6</v>
      </c>
      <c r="C14" s="5"/>
      <c r="D14" s="1" t="s">
        <v>12</v>
      </c>
      <c r="E14" s="7">
        <f>F14</f>
        <v>-1.1335957110539426E-4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-1.1335957110539426E-4</v>
      </c>
      <c r="G14" s="5" t="s">
        <v>113</v>
      </c>
      <c r="H14" t="s">
        <v>114</v>
      </c>
      <c r="J14">
        <f t="shared" si="0"/>
        <v>-3.578972E-7</v>
      </c>
      <c r="K14" s="5">
        <f t="shared" si="1"/>
        <v>-0.17587085995085996</v>
      </c>
      <c r="L14" s="1"/>
      <c r="M14">
        <f>E14</f>
        <v>-1.1335957110539426E-4</v>
      </c>
      <c r="N14" s="6">
        <f>MAX(E10:E12)/15</f>
        <v>-1.198361998361987E-5</v>
      </c>
    </row>
    <row r="15" spans="1:16" x14ac:dyDescent="0.2">
      <c r="A15" s="4">
        <v>-0.125</v>
      </c>
      <c r="B15" s="4">
        <v>-4.4977150000000004E-6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-5.6221437500000004E-7</v>
      </c>
      <c r="K15" s="5">
        <f t="shared" si="1"/>
        <v>-0.22101793611793613</v>
      </c>
      <c r="L15" s="1"/>
      <c r="M15" s="6" t="e">
        <f>E15</f>
        <v>#REF!</v>
      </c>
      <c r="N15" s="6">
        <f>-MAX(E10:E12)/15</f>
        <v>1.198361998361987E-5</v>
      </c>
    </row>
    <row r="16" spans="1:16" x14ac:dyDescent="0.2">
      <c r="A16" s="4">
        <v>-0.15</v>
      </c>
      <c r="B16" s="4">
        <v>-5.4321299999999996E-6</v>
      </c>
      <c r="C16" s="5"/>
      <c r="E16" s="3"/>
      <c r="J16">
        <f t="shared" si="0"/>
        <v>-8.1481949999999992E-7</v>
      </c>
      <c r="K16" s="5">
        <f t="shared" si="1"/>
        <v>-0.26693513513513512</v>
      </c>
      <c r="L16" s="1"/>
      <c r="M16" t="e">
        <f>E15</f>
        <v>#REF!</v>
      </c>
      <c r="N16" s="6">
        <f>MAX(E10:E12)/15</f>
        <v>-1.198361998361987E-5</v>
      </c>
    </row>
    <row r="17" spans="1:19" x14ac:dyDescent="0.2">
      <c r="A17" s="4">
        <v>-0.17499999999999999</v>
      </c>
      <c r="B17" s="4">
        <v>-6.3775460000000003E-6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-1.1160705499999999E-6</v>
      </c>
      <c r="K17" s="5">
        <f t="shared" si="1"/>
        <v>-0.31339292383292383</v>
      </c>
      <c r="L17" s="1"/>
      <c r="N17" s="6"/>
    </row>
    <row r="18" spans="1:19" x14ac:dyDescent="0.2">
      <c r="A18" s="4">
        <v>-0.2</v>
      </c>
      <c r="B18" s="4">
        <v>-7.3363649999999999E-6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-1.467273E-6</v>
      </c>
      <c r="K18" s="5">
        <f t="shared" si="1"/>
        <v>-0.36050933660933659</v>
      </c>
      <c r="L18" s="1" t="s">
        <v>25</v>
      </c>
      <c r="M18" s="5">
        <v>0</v>
      </c>
      <c r="N18" s="5">
        <f>INDEX(K30:K91,MATCH(MAX(J30:J91),J30:J91,0),1)</f>
        <v>1.7975429975429976E-4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-8.3058189999999996E-6</v>
      </c>
      <c r="C19" s="25"/>
      <c r="D19" s="1"/>
      <c r="J19">
        <f t="shared" si="0"/>
        <v>-1.8688092749999999E-6</v>
      </c>
      <c r="K19" s="5">
        <f t="shared" si="1"/>
        <v>-0.40814835380835374</v>
      </c>
      <c r="L19" s="1"/>
      <c r="M19" s="5">
        <f>INDEX(A30:A91,MATCH(MAX(J30:J91),J30:J91,0),1)</f>
        <v>0</v>
      </c>
      <c r="N19" s="5">
        <f>INDEX(K30:K91,MATCH(MAX(J30:J91),J30:J91,0),1)</f>
        <v>1.7975429975429976E-4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-9.2921039999999996E-6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-2.3230259999999999E-6</v>
      </c>
      <c r="K20" s="5">
        <f t="shared" si="1"/>
        <v>-0.4566144471744471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-1.0286189999999999E-5</v>
      </c>
      <c r="C21" s="25"/>
      <c r="D21" s="1" t="s">
        <v>17</v>
      </c>
      <c r="E21" s="8">
        <f>F21</f>
        <v>-7.1182702702702705E-5</v>
      </c>
      <c r="F21">
        <f>MAX(J91:J130)/D5/D7*1000</f>
        <v>-7.1182702702702705E-5</v>
      </c>
      <c r="G21" t="s">
        <v>108</v>
      </c>
      <c r="J21">
        <f t="shared" si="0"/>
        <v>-2.82870225E-6</v>
      </c>
      <c r="K21" s="5">
        <f t="shared" si="1"/>
        <v>-0.50546388206388204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-1.119248E-5</v>
      </c>
      <c r="C22" s="5"/>
      <c r="J22">
        <f t="shared" si="0"/>
        <v>-3.357744E-6</v>
      </c>
      <c r="K22" s="5">
        <f t="shared" si="1"/>
        <v>-0.54999901719901723</v>
      </c>
      <c r="M22" s="5">
        <v>0</v>
      </c>
      <c r="N22" s="5">
        <f>INDEX(K91:K130,MATCH(MAX(J91:J130),J91:J130,0),1)</f>
        <v>0.1423654054054054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-1.222242E-5</v>
      </c>
      <c r="C23" s="5"/>
      <c r="D23" s="1" t="s">
        <v>43</v>
      </c>
      <c r="E23" s="24">
        <f>E11*E14*E17/D5-E20</f>
        <v>0</v>
      </c>
      <c r="J23">
        <f t="shared" si="0"/>
        <v>-3.9722864999999998E-6</v>
      </c>
      <c r="K23" s="5">
        <f t="shared" si="1"/>
        <v>-0.60061031941031939</v>
      </c>
      <c r="M23" s="5">
        <f>INDEX(A91:A130,MATCH(MAX(J91:J130),J91:J130,0),1)</f>
        <v>0.05</v>
      </c>
      <c r="N23" s="5">
        <f>INDEX(K91:K130,MATCH(MAX(J91:J130),J91:J130,0),1)</f>
        <v>0.1423654054054054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-1.3292509999999999E-5</v>
      </c>
      <c r="C24" s="5"/>
      <c r="E24" s="24" t="e">
        <f>E12*E15*E18/D5-E21</f>
        <v>#REF!</v>
      </c>
      <c r="J24">
        <f t="shared" si="0"/>
        <v>-4.6523784999999992E-6</v>
      </c>
      <c r="K24" s="5">
        <f t="shared" si="1"/>
        <v>-0.6531945945945945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-1.4353599999999999E-5</v>
      </c>
      <c r="C25" s="26"/>
      <c r="J25">
        <f t="shared" si="0"/>
        <v>-5.3825999999999999E-6</v>
      </c>
      <c r="K25" s="5">
        <f t="shared" si="1"/>
        <v>-0.70533660933660935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-1.5475250000000001E-5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-6.1901000000000002E-6</v>
      </c>
      <c r="K26" s="5">
        <f t="shared" si="1"/>
        <v>-0.76045454545454549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-1.6611659999999999E-5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-7.0599554999999993E-6</v>
      </c>
      <c r="K27" s="5">
        <f t="shared" si="1"/>
        <v>-0.81629778869778868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-1.781435E-5</v>
      </c>
      <c r="C28" s="5"/>
      <c r="J28">
        <f t="shared" si="0"/>
        <v>-8.0164575000000007E-6</v>
      </c>
      <c r="K28" s="5">
        <f t="shared" si="1"/>
        <v>-0.87539803439803443</v>
      </c>
    </row>
    <row r="29" spans="1:19" x14ac:dyDescent="0.2">
      <c r="A29" s="4">
        <v>-0.47499999999999998</v>
      </c>
      <c r="B29" s="4">
        <v>-1.9057939999999999E-5</v>
      </c>
      <c r="C29" s="5"/>
      <c r="J29">
        <f t="shared" si="0"/>
        <v>-9.0525214999999989E-6</v>
      </c>
      <c r="K29" s="5">
        <f t="shared" si="1"/>
        <v>-0.93650810810810803</v>
      </c>
    </row>
    <row r="30" spans="1:19" x14ac:dyDescent="0.2">
      <c r="A30" s="4">
        <v>-0.5</v>
      </c>
      <c r="B30" s="4">
        <v>-2.0320629999999999E-5</v>
      </c>
      <c r="C30" s="5"/>
      <c r="J30">
        <f t="shared" si="0"/>
        <v>-1.0160314999999999E-5</v>
      </c>
      <c r="K30" s="5">
        <f t="shared" si="1"/>
        <v>-0.9985567567567567</v>
      </c>
    </row>
    <row r="31" spans="1:19" x14ac:dyDescent="0.2">
      <c r="A31" s="4">
        <v>-0.5</v>
      </c>
      <c r="B31" s="4">
        <v>-2.0275839999999999E-5</v>
      </c>
      <c r="C31" s="5"/>
      <c r="J31">
        <f t="shared" si="0"/>
        <v>-1.013792E-5</v>
      </c>
      <c r="K31" s="5">
        <f t="shared" si="1"/>
        <v>-0.9963557739557739</v>
      </c>
    </row>
    <row r="32" spans="1:19" x14ac:dyDescent="0.2">
      <c r="A32" s="4">
        <v>-0.47499999999999998</v>
      </c>
      <c r="B32" s="4">
        <v>-1.8874810000000002E-5</v>
      </c>
      <c r="C32" s="5"/>
      <c r="J32">
        <f t="shared" si="0"/>
        <v>-8.9655347500000009E-6</v>
      </c>
      <c r="K32" s="5">
        <f t="shared" si="1"/>
        <v>-0.92750909090909106</v>
      </c>
    </row>
    <row r="33" spans="1:11" x14ac:dyDescent="0.2">
      <c r="A33" s="4">
        <v>-0.45</v>
      </c>
      <c r="B33" s="4">
        <v>-1.7473559999999999E-5</v>
      </c>
      <c r="C33" s="5"/>
      <c r="J33">
        <f t="shared" si="0"/>
        <v>-7.8631019999999998E-6</v>
      </c>
      <c r="K33" s="5">
        <f t="shared" si="1"/>
        <v>-0.85865159705159699</v>
      </c>
    </row>
    <row r="34" spans="1:11" x14ac:dyDescent="0.2">
      <c r="A34" s="4">
        <v>-0.42499999999999999</v>
      </c>
      <c r="B34" s="4">
        <v>-1.6182480000000002E-5</v>
      </c>
      <c r="C34" s="5"/>
      <c r="J34">
        <f t="shared" si="0"/>
        <v>-6.8775540000000009E-6</v>
      </c>
      <c r="K34" s="5">
        <f t="shared" si="1"/>
        <v>-0.79520786240786256</v>
      </c>
    </row>
    <row r="35" spans="1:11" x14ac:dyDescent="0.2">
      <c r="A35" s="4">
        <v>-0.4</v>
      </c>
      <c r="B35" s="4">
        <v>-1.493785E-5</v>
      </c>
      <c r="C35" s="5"/>
      <c r="J35">
        <f t="shared" si="0"/>
        <v>-5.97514E-6</v>
      </c>
      <c r="K35" s="5">
        <f t="shared" si="1"/>
        <v>-0.73404668304668297</v>
      </c>
    </row>
    <row r="36" spans="1:11" x14ac:dyDescent="0.2">
      <c r="A36" s="4">
        <v>-0.375</v>
      </c>
      <c r="B36" s="4">
        <v>-1.374079E-5</v>
      </c>
      <c r="C36" s="5"/>
      <c r="J36">
        <f t="shared" si="0"/>
        <v>-5.1527962499999998E-6</v>
      </c>
      <c r="K36" s="5">
        <f t="shared" si="1"/>
        <v>-0.67522309582309581</v>
      </c>
    </row>
    <row r="37" spans="1:11" x14ac:dyDescent="0.2">
      <c r="A37" s="4">
        <v>-0.35</v>
      </c>
      <c r="B37" s="4">
        <v>-1.258409E-5</v>
      </c>
      <c r="C37" s="5"/>
      <c r="J37">
        <f t="shared" si="0"/>
        <v>-4.4044314999999992E-6</v>
      </c>
      <c r="K37" s="5">
        <f t="shared" si="1"/>
        <v>-0.61838280098280096</v>
      </c>
    </row>
    <row r="38" spans="1:11" x14ac:dyDescent="0.2">
      <c r="A38" s="4">
        <v>-0.32500000000000001</v>
      </c>
      <c r="B38" s="4">
        <v>-1.148387E-5</v>
      </c>
      <c r="C38" s="5"/>
      <c r="J38">
        <f t="shared" si="0"/>
        <v>-3.7322577500000001E-6</v>
      </c>
      <c r="K38" s="5">
        <f t="shared" si="1"/>
        <v>-0.56431793611793613</v>
      </c>
    </row>
    <row r="39" spans="1:11" x14ac:dyDescent="0.2">
      <c r="A39" s="4">
        <v>-0.3</v>
      </c>
      <c r="B39" s="4">
        <v>-1.042026E-5</v>
      </c>
      <c r="C39" s="5"/>
      <c r="J39">
        <f t="shared" si="0"/>
        <v>-3.1260779999999998E-6</v>
      </c>
      <c r="K39" s="5">
        <f t="shared" si="1"/>
        <v>-0.51205208845208838</v>
      </c>
    </row>
    <row r="40" spans="1:11" x14ac:dyDescent="0.2">
      <c r="A40" s="4">
        <v>-0.27500000000000002</v>
      </c>
      <c r="B40" s="4">
        <v>-9.4256929999999994E-6</v>
      </c>
      <c r="C40" s="5"/>
      <c r="J40">
        <f t="shared" si="0"/>
        <v>-2.5920655749999999E-6</v>
      </c>
      <c r="K40" s="5">
        <f t="shared" si="1"/>
        <v>-0.46317901719901716</v>
      </c>
    </row>
    <row r="41" spans="1:11" x14ac:dyDescent="0.2">
      <c r="A41" s="4">
        <v>-0.25</v>
      </c>
      <c r="B41" s="4">
        <v>-8.4301969999999995E-6</v>
      </c>
      <c r="C41" s="5"/>
      <c r="J41">
        <f t="shared" si="0"/>
        <v>-2.1075492499999999E-6</v>
      </c>
      <c r="K41" s="5">
        <f t="shared" si="1"/>
        <v>-0.41426029484029475</v>
      </c>
    </row>
    <row r="42" spans="1:11" x14ac:dyDescent="0.2">
      <c r="A42" s="4">
        <v>-0.22500000000000001</v>
      </c>
      <c r="B42" s="4">
        <v>-7.4861469999999996E-6</v>
      </c>
      <c r="C42" s="5"/>
      <c r="J42">
        <f t="shared" si="0"/>
        <v>-1.684383075E-6</v>
      </c>
      <c r="K42" s="5">
        <f t="shared" si="1"/>
        <v>-0.36786963144963142</v>
      </c>
    </row>
    <row r="43" spans="1:11" x14ac:dyDescent="0.2">
      <c r="A43" s="4">
        <v>-0.2</v>
      </c>
      <c r="B43" s="4">
        <v>-6.5764880000000001E-6</v>
      </c>
      <c r="C43" s="5"/>
      <c r="J43">
        <f t="shared" si="0"/>
        <v>-1.3152976000000001E-6</v>
      </c>
      <c r="K43" s="5">
        <f t="shared" si="1"/>
        <v>-0.32316894348894348</v>
      </c>
    </row>
    <row r="44" spans="1:11" x14ac:dyDescent="0.2">
      <c r="A44" s="4">
        <v>-0.17499999999999999</v>
      </c>
      <c r="B44" s="4">
        <v>-5.6929759999999997E-6</v>
      </c>
      <c r="C44" s="5"/>
      <c r="J44">
        <f t="shared" si="0"/>
        <v>-9.9627079999999984E-7</v>
      </c>
      <c r="K44" s="5">
        <f t="shared" si="1"/>
        <v>-0.27975312039312039</v>
      </c>
    </row>
    <row r="45" spans="1:11" x14ac:dyDescent="0.2">
      <c r="A45" s="4">
        <v>-0.15</v>
      </c>
      <c r="B45" s="4">
        <v>-4.8337680000000002E-6</v>
      </c>
      <c r="C45" s="5"/>
      <c r="J45">
        <f t="shared" si="0"/>
        <v>-7.2506520000000003E-7</v>
      </c>
      <c r="K45" s="5">
        <f t="shared" si="1"/>
        <v>-0.23753159705159707</v>
      </c>
    </row>
    <row r="46" spans="1:11" x14ac:dyDescent="0.2">
      <c r="A46" s="4">
        <v>-0.125</v>
      </c>
      <c r="B46" s="4">
        <v>-3.9976490000000004E-6</v>
      </c>
      <c r="C46" s="5"/>
      <c r="J46">
        <f t="shared" si="0"/>
        <v>-4.9970612500000004E-7</v>
      </c>
      <c r="K46" s="5">
        <f t="shared" si="1"/>
        <v>-0.19644466830466834</v>
      </c>
    </row>
    <row r="47" spans="1:11" x14ac:dyDescent="0.2">
      <c r="A47" s="4">
        <v>-0.1</v>
      </c>
      <c r="B47" s="4">
        <v>-3.1832669999999998E-6</v>
      </c>
      <c r="C47" s="5"/>
      <c r="J47">
        <f t="shared" si="0"/>
        <v>-3.1832670000000001E-7</v>
      </c>
      <c r="K47" s="5">
        <f t="shared" si="1"/>
        <v>-0.15642589680589677</v>
      </c>
    </row>
    <row r="48" spans="1:11" x14ac:dyDescent="0.2">
      <c r="A48" s="4">
        <v>-7.4999999999999997E-2</v>
      </c>
      <c r="B48" s="4">
        <v>-2.380249E-6</v>
      </c>
      <c r="C48" s="5"/>
      <c r="J48">
        <f t="shared" si="0"/>
        <v>-1.78518675E-7</v>
      </c>
      <c r="K48" s="5">
        <f t="shared" si="1"/>
        <v>-0.11696555282555283</v>
      </c>
    </row>
    <row r="49" spans="1:11" x14ac:dyDescent="0.2">
      <c r="A49" s="4">
        <v>-0.05</v>
      </c>
      <c r="B49" s="4">
        <v>-1.5880380000000001E-6</v>
      </c>
      <c r="C49" s="5"/>
      <c r="J49">
        <f t="shared" si="0"/>
        <v>-7.9401900000000006E-8</v>
      </c>
      <c r="K49" s="5">
        <f t="shared" si="1"/>
        <v>-7.8036265356265358E-2</v>
      </c>
    </row>
    <row r="50" spans="1:11" x14ac:dyDescent="0.2">
      <c r="A50" s="4">
        <v>-2.5000000000000001E-2</v>
      </c>
      <c r="B50" s="4">
        <v>-8.0306700000000003E-7</v>
      </c>
      <c r="C50" s="5"/>
      <c r="J50">
        <f t="shared" si="0"/>
        <v>-2.0076675000000001E-8</v>
      </c>
      <c r="K50" s="5">
        <f t="shared" si="1"/>
        <v>-3.9462751842751845E-2</v>
      </c>
    </row>
    <row r="51" spans="1:11" x14ac:dyDescent="0.2">
      <c r="A51" s="4">
        <v>0</v>
      </c>
      <c r="B51" s="4">
        <v>3.658E-9</v>
      </c>
      <c r="C51" s="5"/>
      <c r="J51">
        <f t="shared" si="0"/>
        <v>0</v>
      </c>
      <c r="K51" s="5">
        <f t="shared" si="1"/>
        <v>1.7975429975429976E-4</v>
      </c>
    </row>
    <row r="52" spans="1:11" x14ac:dyDescent="0.2">
      <c r="A52" s="4">
        <v>2.5000000000000001E-2</v>
      </c>
      <c r="B52" s="4">
        <v>8.4109800000000003E-7</v>
      </c>
      <c r="C52" s="5"/>
      <c r="J52">
        <f t="shared" si="0"/>
        <v>-2.1027450000000001E-8</v>
      </c>
      <c r="K52" s="5">
        <f t="shared" si="1"/>
        <v>4.1331597051597058E-2</v>
      </c>
    </row>
    <row r="53" spans="1:11" x14ac:dyDescent="0.2">
      <c r="A53" s="4">
        <v>0.05</v>
      </c>
      <c r="B53" s="4">
        <v>1.741232E-6</v>
      </c>
      <c r="C53" s="5"/>
      <c r="J53">
        <f t="shared" si="0"/>
        <v>-8.7061600000000007E-8</v>
      </c>
      <c r="K53" s="5">
        <f t="shared" si="1"/>
        <v>8.5564226044226033E-2</v>
      </c>
    </row>
    <row r="54" spans="1:11" x14ac:dyDescent="0.2">
      <c r="A54" s="4">
        <v>7.4999999999999997E-2</v>
      </c>
      <c r="B54" s="4">
        <v>2.7069669999999998E-6</v>
      </c>
      <c r="C54" s="5"/>
      <c r="J54">
        <f t="shared" si="0"/>
        <v>-2.0302252499999998E-7</v>
      </c>
      <c r="K54" s="5">
        <f t="shared" si="1"/>
        <v>0.13302049140049138</v>
      </c>
    </row>
    <row r="55" spans="1:11" x14ac:dyDescent="0.2">
      <c r="A55" s="4">
        <v>0.1</v>
      </c>
      <c r="B55" s="4">
        <v>3.7673240000000002E-6</v>
      </c>
      <c r="C55" s="5"/>
      <c r="J55">
        <f t="shared" si="0"/>
        <v>-3.7673240000000004E-7</v>
      </c>
      <c r="K55" s="5">
        <f t="shared" si="1"/>
        <v>0.1851264864864865</v>
      </c>
    </row>
    <row r="56" spans="1:11" x14ac:dyDescent="0.2">
      <c r="A56" s="4">
        <v>0.125</v>
      </c>
      <c r="B56" s="4">
        <v>4.9450659999999998E-6</v>
      </c>
      <c r="C56" s="5"/>
      <c r="J56">
        <f t="shared" si="0"/>
        <v>-6.1813324999999997E-7</v>
      </c>
      <c r="K56" s="5">
        <f t="shared" si="1"/>
        <v>0.24300078624078622</v>
      </c>
    </row>
    <row r="57" spans="1:11" x14ac:dyDescent="0.2">
      <c r="A57" s="4">
        <v>0.15</v>
      </c>
      <c r="B57" s="4">
        <v>6.2719220000000002E-6</v>
      </c>
      <c r="C57" s="5"/>
      <c r="J57">
        <f t="shared" si="0"/>
        <v>-9.4078829999999997E-7</v>
      </c>
      <c r="K57" s="5">
        <f t="shared" si="1"/>
        <v>0.3082025552825553</v>
      </c>
    </row>
    <row r="58" spans="1:11" x14ac:dyDescent="0.2">
      <c r="A58" s="4">
        <v>0.17499999999999999</v>
      </c>
      <c r="B58" s="4">
        <v>7.7683149999999992E-6</v>
      </c>
      <c r="C58" s="5"/>
      <c r="J58">
        <f t="shared" si="0"/>
        <v>-1.3594551249999998E-6</v>
      </c>
      <c r="K58" s="5">
        <f t="shared" si="1"/>
        <v>0.38173538083538083</v>
      </c>
    </row>
    <row r="59" spans="1:11" x14ac:dyDescent="0.2">
      <c r="A59" s="4">
        <v>0.2</v>
      </c>
      <c r="B59" s="4">
        <v>9.4691140000000005E-6</v>
      </c>
      <c r="C59" s="5"/>
      <c r="J59">
        <f t="shared" si="0"/>
        <v>-1.8938228000000001E-6</v>
      </c>
      <c r="K59" s="5">
        <f t="shared" si="1"/>
        <v>0.46531272727272732</v>
      </c>
    </row>
    <row r="60" spans="1:11" x14ac:dyDescent="0.2">
      <c r="A60" s="4">
        <v>0.22500000000000001</v>
      </c>
      <c r="B60" s="4">
        <v>1.1664510000000001E-5</v>
      </c>
      <c r="C60" s="5"/>
      <c r="J60">
        <f t="shared" si="0"/>
        <v>-2.6245147500000004E-6</v>
      </c>
      <c r="K60" s="5">
        <f t="shared" si="1"/>
        <v>0.57319459459459465</v>
      </c>
    </row>
    <row r="61" spans="1:11" x14ac:dyDescent="0.2">
      <c r="A61" s="4">
        <v>0.25</v>
      </c>
      <c r="B61" s="4">
        <v>1.388226E-5</v>
      </c>
      <c r="C61" s="5"/>
      <c r="J61">
        <f t="shared" si="0"/>
        <v>-3.4705649999999999E-6</v>
      </c>
      <c r="K61" s="5">
        <f t="shared" si="1"/>
        <v>0.68217493857493861</v>
      </c>
    </row>
    <row r="62" spans="1:11" x14ac:dyDescent="0.2">
      <c r="A62" s="4">
        <v>0.27500000000000002</v>
      </c>
      <c r="B62" s="4">
        <v>1.6400919999999999E-5</v>
      </c>
      <c r="C62" s="5"/>
      <c r="J62">
        <f t="shared" si="0"/>
        <v>-4.5102530000000004E-6</v>
      </c>
      <c r="K62" s="5">
        <f t="shared" si="1"/>
        <v>0.80594201474201466</v>
      </c>
    </row>
    <row r="63" spans="1:11" x14ac:dyDescent="0.2">
      <c r="A63" s="4">
        <v>0.3</v>
      </c>
      <c r="B63" s="4">
        <v>1.931073E-5</v>
      </c>
      <c r="C63" s="5"/>
      <c r="J63">
        <f t="shared" si="0"/>
        <v>-5.7932190000000002E-6</v>
      </c>
      <c r="K63" s="5">
        <f t="shared" si="1"/>
        <v>0.94893022113022119</v>
      </c>
    </row>
    <row r="64" spans="1:11" x14ac:dyDescent="0.2">
      <c r="A64" s="4">
        <v>0.32500000000000001</v>
      </c>
      <c r="B64" s="4">
        <v>2.26863E-5</v>
      </c>
      <c r="C64" s="5"/>
      <c r="J64">
        <f t="shared" si="0"/>
        <v>-7.3730475000000003E-6</v>
      </c>
      <c r="K64" s="5">
        <f t="shared" si="1"/>
        <v>1.1148058968058967</v>
      </c>
    </row>
    <row r="65" spans="1:11" x14ac:dyDescent="0.2">
      <c r="A65" s="4">
        <v>0.35</v>
      </c>
      <c r="B65" s="4">
        <v>2.661923E-5</v>
      </c>
      <c r="C65" s="5"/>
      <c r="J65">
        <f t="shared" si="0"/>
        <v>-9.3167304999999985E-6</v>
      </c>
      <c r="K65" s="5">
        <f t="shared" si="1"/>
        <v>1.3080702702702702</v>
      </c>
    </row>
    <row r="66" spans="1:11" x14ac:dyDescent="0.2">
      <c r="A66" s="4">
        <v>0.375</v>
      </c>
      <c r="B66" s="4">
        <v>3.124651E-5</v>
      </c>
      <c r="C66" s="5"/>
      <c r="J66">
        <f t="shared" si="0"/>
        <v>-1.171744125E-5</v>
      </c>
      <c r="K66" s="5">
        <f t="shared" si="1"/>
        <v>1.535455036855037</v>
      </c>
    </row>
    <row r="67" spans="1:11" x14ac:dyDescent="0.2">
      <c r="A67" s="4">
        <v>0.4</v>
      </c>
      <c r="B67" s="4">
        <v>3.6657060000000002E-5</v>
      </c>
      <c r="C67" s="5"/>
      <c r="J67">
        <f t="shared" si="0"/>
        <v>-1.4662824000000002E-5</v>
      </c>
      <c r="K67" s="5">
        <f t="shared" si="1"/>
        <v>1.8013297297297299</v>
      </c>
    </row>
    <row r="68" spans="1:11" x14ac:dyDescent="0.2">
      <c r="A68" s="4">
        <v>0.42499999999999999</v>
      </c>
      <c r="B68" s="4">
        <v>4.299949E-5</v>
      </c>
      <c r="C68" s="5"/>
      <c r="J68">
        <f t="shared" si="0"/>
        <v>-1.8274783249999999E-5</v>
      </c>
      <c r="K68" s="5">
        <f t="shared" si="1"/>
        <v>2.1129970515970515</v>
      </c>
    </row>
    <row r="69" spans="1:11" x14ac:dyDescent="0.2">
      <c r="A69" s="4">
        <v>0.45</v>
      </c>
      <c r="B69" s="4">
        <v>5.0317749999999998E-5</v>
      </c>
      <c r="C69" s="5"/>
      <c r="J69">
        <f t="shared" si="0"/>
        <v>-2.2642987499999999E-5</v>
      </c>
      <c r="K69" s="5">
        <f t="shared" si="1"/>
        <v>2.4726167076167074</v>
      </c>
    </row>
    <row r="70" spans="1:11" x14ac:dyDescent="0.2">
      <c r="A70" s="4">
        <v>0.47499999999999998</v>
      </c>
      <c r="B70" s="4">
        <v>5.8680510000000002E-5</v>
      </c>
      <c r="C70" s="5"/>
      <c r="J70">
        <f t="shared" si="0"/>
        <v>-2.787324225E-5</v>
      </c>
      <c r="K70" s="5">
        <f t="shared" si="1"/>
        <v>2.8835631449631451</v>
      </c>
    </row>
    <row r="71" spans="1:11" x14ac:dyDescent="0.2">
      <c r="A71" s="4">
        <v>0.5</v>
      </c>
      <c r="B71" s="4">
        <v>6.8100430000000005E-5</v>
      </c>
      <c r="C71" s="5"/>
      <c r="J71">
        <f t="shared" si="0"/>
        <v>-3.4050215000000002E-5</v>
      </c>
      <c r="K71" s="5">
        <f t="shared" si="1"/>
        <v>3.3464584766584768</v>
      </c>
    </row>
    <row r="72" spans="1:11" x14ac:dyDescent="0.2">
      <c r="A72" s="4">
        <v>0.52500000000000002</v>
      </c>
      <c r="B72" s="4">
        <v>7.858799E-5</v>
      </c>
      <c r="C72" s="5"/>
      <c r="J72">
        <f t="shared" si="0"/>
        <v>-4.1258694749999999E-5</v>
      </c>
      <c r="K72" s="5">
        <f t="shared" si="1"/>
        <v>3.8618176904176904</v>
      </c>
    </row>
    <row r="73" spans="1:11" x14ac:dyDescent="0.2">
      <c r="A73" s="4">
        <v>0.55000000000000004</v>
      </c>
      <c r="B73" s="4">
        <v>9.0070890000000005E-5</v>
      </c>
      <c r="C73" s="5"/>
      <c r="J73">
        <f t="shared" si="0"/>
        <v>-4.9538989500000009E-5</v>
      </c>
      <c r="K73" s="5">
        <f t="shared" si="1"/>
        <v>4.4260879606879611</v>
      </c>
    </row>
    <row r="74" spans="1:11" x14ac:dyDescent="0.2">
      <c r="A74" s="4">
        <v>0.57499999999999996</v>
      </c>
      <c r="B74" s="4">
        <v>1.024746E-4</v>
      </c>
      <c r="C74" s="5"/>
      <c r="J74">
        <f t="shared" ref="J74:J137" si="2">-(B74*A74)</f>
        <v>-5.8922894999999991E-5</v>
      </c>
      <c r="K74" s="5">
        <f t="shared" ref="K74:K137" si="3">B74*1000/$D$7</f>
        <v>5.0356068796068794</v>
      </c>
    </row>
    <row r="75" spans="1:11" x14ac:dyDescent="0.2">
      <c r="A75" s="4">
        <v>0.6</v>
      </c>
      <c r="B75" s="4">
        <v>1.168024E-4</v>
      </c>
      <c r="C75" s="5"/>
      <c r="J75">
        <f t="shared" si="2"/>
        <v>-7.0081439999999999E-5</v>
      </c>
      <c r="K75" s="5">
        <f t="shared" si="3"/>
        <v>5.7396756756756755</v>
      </c>
    </row>
    <row r="76" spans="1:11" x14ac:dyDescent="0.2">
      <c r="A76" s="4">
        <v>0.625</v>
      </c>
      <c r="B76" s="4">
        <v>1.3061769999999999E-4</v>
      </c>
      <c r="C76" s="5"/>
      <c r="J76">
        <f t="shared" si="2"/>
        <v>-8.1636062499999997E-5</v>
      </c>
      <c r="K76" s="5">
        <f t="shared" si="3"/>
        <v>6.4185601965601968</v>
      </c>
    </row>
    <row r="77" spans="1:11" x14ac:dyDescent="0.2">
      <c r="A77" s="4">
        <v>0.65</v>
      </c>
      <c r="B77" s="4">
        <v>1.451894E-4</v>
      </c>
      <c r="C77" s="5"/>
      <c r="J77">
        <f t="shared" si="2"/>
        <v>-9.4373110000000007E-5</v>
      </c>
      <c r="K77" s="5">
        <f t="shared" si="3"/>
        <v>7.1346142506142503</v>
      </c>
    </row>
    <row r="78" spans="1:11" x14ac:dyDescent="0.2">
      <c r="A78" s="4">
        <v>0.67500000000000004</v>
      </c>
      <c r="B78" s="4">
        <v>1.605357E-4</v>
      </c>
      <c r="C78" s="5"/>
      <c r="J78">
        <f t="shared" si="2"/>
        <v>-1.0836159750000001E-4</v>
      </c>
      <c r="K78" s="5">
        <f t="shared" si="3"/>
        <v>7.8887321867321871</v>
      </c>
    </row>
    <row r="79" spans="1:11" x14ac:dyDescent="0.2">
      <c r="A79" s="4">
        <v>0.7</v>
      </c>
      <c r="B79" s="4">
        <v>1.765181E-4</v>
      </c>
      <c r="C79" s="5"/>
      <c r="J79">
        <f t="shared" si="2"/>
        <v>-1.2356267E-4</v>
      </c>
      <c r="K79" s="5">
        <f t="shared" si="3"/>
        <v>8.6741081081081095</v>
      </c>
    </row>
    <row r="80" spans="1:11" x14ac:dyDescent="0.2">
      <c r="A80" s="4">
        <v>0.72499999999999998</v>
      </c>
      <c r="B80" s="4">
        <v>1.932441E-4</v>
      </c>
      <c r="C80" s="5"/>
      <c r="J80">
        <f t="shared" si="2"/>
        <v>-1.401019725E-4</v>
      </c>
      <c r="K80" s="5">
        <f t="shared" si="3"/>
        <v>9.49602457002457</v>
      </c>
    </row>
    <row r="81" spans="1:11" x14ac:dyDescent="0.2">
      <c r="A81" s="4">
        <v>0.75</v>
      </c>
      <c r="B81" s="4">
        <v>2.105609E-4</v>
      </c>
      <c r="C81" s="5"/>
      <c r="J81">
        <f t="shared" si="2"/>
        <v>-1.5792067499999999E-4</v>
      </c>
      <c r="K81" s="5">
        <f t="shared" si="3"/>
        <v>10.346972972972972</v>
      </c>
    </row>
    <row r="82" spans="1:11" x14ac:dyDescent="0.2">
      <c r="A82" s="4">
        <v>0.77500000000000002</v>
      </c>
      <c r="B82" s="4">
        <v>2.2849219999999999E-4</v>
      </c>
      <c r="C82" s="5"/>
      <c r="J82">
        <f t="shared" si="2"/>
        <v>-1.7708145499999999E-4</v>
      </c>
      <c r="K82" s="5">
        <f t="shared" si="3"/>
        <v>11.228117936117936</v>
      </c>
    </row>
    <row r="83" spans="1:11" x14ac:dyDescent="0.2">
      <c r="A83" s="4">
        <v>0.8</v>
      </c>
      <c r="B83" s="4">
        <v>2.4724419999999999E-4</v>
      </c>
      <c r="C83" s="5"/>
      <c r="J83">
        <f t="shared" si="2"/>
        <v>-1.9779536000000001E-4</v>
      </c>
      <c r="K83" s="5">
        <f t="shared" si="3"/>
        <v>12.149592137592137</v>
      </c>
    </row>
    <row r="84" spans="1:11" x14ac:dyDescent="0.2">
      <c r="A84" s="4">
        <v>0.82499999999999996</v>
      </c>
      <c r="B84" s="4">
        <v>2.6682129999999998E-4</v>
      </c>
      <c r="C84" s="5"/>
      <c r="J84">
        <f t="shared" si="2"/>
        <v>-2.2012757249999996E-4</v>
      </c>
      <c r="K84" s="5">
        <f t="shared" si="3"/>
        <v>13.111611793611793</v>
      </c>
    </row>
    <row r="85" spans="1:11" x14ac:dyDescent="0.2">
      <c r="A85" s="4">
        <v>0.85</v>
      </c>
      <c r="B85" s="4">
        <v>2.8711779999999998E-4</v>
      </c>
      <c r="C85" s="5"/>
      <c r="J85">
        <f t="shared" si="2"/>
        <v>-2.4405012999999999E-4</v>
      </c>
      <c r="K85" s="5">
        <f t="shared" si="3"/>
        <v>14.108982800982799</v>
      </c>
    </row>
    <row r="86" spans="1:11" x14ac:dyDescent="0.2">
      <c r="A86" s="4">
        <v>0.875</v>
      </c>
      <c r="B86" s="4">
        <v>3.0829209999999998E-4</v>
      </c>
      <c r="C86" s="5"/>
      <c r="J86">
        <f t="shared" si="2"/>
        <v>-2.6975558749999998E-4</v>
      </c>
      <c r="K86" s="5">
        <f t="shared" si="3"/>
        <v>15.149488943488942</v>
      </c>
    </row>
    <row r="87" spans="1:11" x14ac:dyDescent="0.2">
      <c r="A87" s="4">
        <v>0.9</v>
      </c>
      <c r="B87" s="4">
        <v>3.3036540000000003E-4</v>
      </c>
      <c r="C87" s="5"/>
      <c r="J87">
        <f t="shared" si="2"/>
        <v>-2.9732886000000006E-4</v>
      </c>
      <c r="K87" s="5">
        <f t="shared" si="3"/>
        <v>16.234171990171991</v>
      </c>
    </row>
    <row r="88" spans="1:11" x14ac:dyDescent="0.2">
      <c r="A88" s="4">
        <v>0.92500000000000004</v>
      </c>
      <c r="B88" s="4">
        <v>3.5317950000000002E-4</v>
      </c>
      <c r="C88" s="5"/>
      <c r="J88">
        <f t="shared" si="2"/>
        <v>-3.2669103750000006E-4</v>
      </c>
      <c r="K88" s="5">
        <f t="shared" si="3"/>
        <v>17.355257985257985</v>
      </c>
    </row>
    <row r="89" spans="1:11" x14ac:dyDescent="0.2">
      <c r="A89" s="4">
        <v>0.95</v>
      </c>
      <c r="B89" s="4">
        <v>3.7702079999999999E-4</v>
      </c>
      <c r="C89" s="5"/>
      <c r="J89">
        <f t="shared" si="2"/>
        <v>-3.5816975999999998E-4</v>
      </c>
      <c r="K89" s="5">
        <f t="shared" si="3"/>
        <v>18.526820638820638</v>
      </c>
    </row>
    <row r="90" spans="1:11" x14ac:dyDescent="0.2">
      <c r="A90" s="4">
        <v>0.97499999999999998</v>
      </c>
      <c r="B90" s="4">
        <v>4.0186079999999998E-4</v>
      </c>
      <c r="C90" s="5"/>
      <c r="J90">
        <f t="shared" si="2"/>
        <v>-3.9181427999999995E-4</v>
      </c>
      <c r="K90" s="5">
        <f t="shared" si="3"/>
        <v>19.747459459459456</v>
      </c>
    </row>
    <row r="91" spans="1:11" x14ac:dyDescent="0.2">
      <c r="A91" s="4">
        <v>1</v>
      </c>
      <c r="B91" s="4">
        <v>4.2739539999999998E-4</v>
      </c>
      <c r="C91" s="5"/>
      <c r="J91">
        <f t="shared" si="2"/>
        <v>-4.2739539999999998E-4</v>
      </c>
      <c r="K91" s="5">
        <f t="shared" si="3"/>
        <v>21.002230958230957</v>
      </c>
    </row>
    <row r="92" spans="1:11" x14ac:dyDescent="0.2">
      <c r="A92" s="4">
        <v>1</v>
      </c>
      <c r="B92" s="4">
        <v>4.290947E-4</v>
      </c>
      <c r="C92" s="5"/>
      <c r="J92">
        <f t="shared" si="2"/>
        <v>-4.290947E-4</v>
      </c>
      <c r="K92" s="5">
        <f t="shared" si="3"/>
        <v>21.085734643734643</v>
      </c>
    </row>
    <row r="93" spans="1:11" x14ac:dyDescent="0.2">
      <c r="A93" s="4">
        <v>0.97499999999999998</v>
      </c>
      <c r="B93" s="4">
        <v>4.0604040000000001E-4</v>
      </c>
      <c r="C93" s="5"/>
      <c r="J93">
        <f t="shared" si="2"/>
        <v>-3.9588938999999998E-4</v>
      </c>
      <c r="K93" s="5">
        <f t="shared" si="3"/>
        <v>19.952845208845211</v>
      </c>
    </row>
    <row r="94" spans="1:11" x14ac:dyDescent="0.2">
      <c r="A94" s="4">
        <v>0.95</v>
      </c>
      <c r="B94" s="4">
        <v>3.8353829999999999E-4</v>
      </c>
      <c r="C94" s="5"/>
      <c r="J94">
        <f t="shared" si="2"/>
        <v>-3.6436138499999998E-4</v>
      </c>
      <c r="K94" s="5">
        <f t="shared" si="3"/>
        <v>18.847090909090909</v>
      </c>
    </row>
    <row r="95" spans="1:11" x14ac:dyDescent="0.2">
      <c r="A95" s="4">
        <v>0.92500000000000004</v>
      </c>
      <c r="B95" s="4">
        <v>3.6125399999999998E-4</v>
      </c>
      <c r="C95" s="5"/>
      <c r="J95">
        <f t="shared" si="2"/>
        <v>-3.3415995E-4</v>
      </c>
      <c r="K95" s="5">
        <f t="shared" si="3"/>
        <v>17.752039312039312</v>
      </c>
    </row>
    <row r="96" spans="1:11" x14ac:dyDescent="0.2">
      <c r="A96" s="4">
        <v>0.9</v>
      </c>
      <c r="B96" s="4">
        <v>3.3950920000000001E-4</v>
      </c>
      <c r="C96" s="5"/>
      <c r="J96">
        <f t="shared" si="2"/>
        <v>-3.0555828000000001E-4</v>
      </c>
      <c r="K96" s="5">
        <f t="shared" si="3"/>
        <v>16.683498771498773</v>
      </c>
    </row>
    <row r="97" spans="1:11" x14ac:dyDescent="0.2">
      <c r="A97" s="4">
        <v>0.875</v>
      </c>
      <c r="B97" s="4">
        <v>3.1859549999999998E-4</v>
      </c>
      <c r="C97" s="5"/>
      <c r="J97">
        <f t="shared" si="2"/>
        <v>-2.787710625E-4</v>
      </c>
      <c r="K97" s="5">
        <f t="shared" si="3"/>
        <v>15.655798525798524</v>
      </c>
    </row>
    <row r="98" spans="1:11" x14ac:dyDescent="0.2">
      <c r="A98" s="4">
        <v>0.85</v>
      </c>
      <c r="B98" s="4">
        <v>2.9810550000000001E-4</v>
      </c>
      <c r="C98" s="5"/>
      <c r="J98">
        <f t="shared" si="2"/>
        <v>-2.5338967499999998E-4</v>
      </c>
      <c r="K98" s="5">
        <f t="shared" si="3"/>
        <v>14.64891891891892</v>
      </c>
    </row>
    <row r="99" spans="1:11" x14ac:dyDescent="0.2">
      <c r="A99" s="4">
        <v>0.82499999999999996</v>
      </c>
      <c r="B99" s="4">
        <v>2.7826720000000002E-4</v>
      </c>
      <c r="C99" s="5"/>
      <c r="J99">
        <f t="shared" si="2"/>
        <v>-2.2957044000000002E-4</v>
      </c>
      <c r="K99" s="5">
        <f t="shared" si="3"/>
        <v>13.674063882063884</v>
      </c>
    </row>
    <row r="100" spans="1:11" x14ac:dyDescent="0.2">
      <c r="A100" s="4">
        <v>0.8</v>
      </c>
      <c r="B100" s="4">
        <v>2.5914759999999998E-4</v>
      </c>
      <c r="C100" s="5"/>
      <c r="J100">
        <f t="shared" si="2"/>
        <v>-2.0731807999999999E-4</v>
      </c>
      <c r="K100" s="5">
        <f t="shared" si="3"/>
        <v>12.734525798525798</v>
      </c>
    </row>
    <row r="101" spans="1:11" x14ac:dyDescent="0.2">
      <c r="A101" s="4">
        <v>0.77500000000000002</v>
      </c>
      <c r="B101" s="4">
        <v>2.4067049999999999E-4</v>
      </c>
      <c r="C101" s="5"/>
      <c r="J101">
        <f t="shared" si="2"/>
        <v>-1.8651963750000001E-4</v>
      </c>
      <c r="K101" s="5">
        <f t="shared" si="3"/>
        <v>11.826560196560196</v>
      </c>
    </row>
    <row r="102" spans="1:11" x14ac:dyDescent="0.2">
      <c r="A102" s="4">
        <v>0.75</v>
      </c>
      <c r="B102" s="4">
        <v>2.2293829999999999E-4</v>
      </c>
      <c r="C102" s="5"/>
      <c r="J102">
        <f t="shared" si="2"/>
        <v>-1.6720372499999999E-4</v>
      </c>
      <c r="K102" s="5">
        <f t="shared" si="3"/>
        <v>10.955199017199018</v>
      </c>
    </row>
    <row r="103" spans="1:11" x14ac:dyDescent="0.2">
      <c r="A103" s="4">
        <v>0.72499999999999998</v>
      </c>
      <c r="B103" s="4">
        <v>2.058215E-4</v>
      </c>
      <c r="C103" s="5"/>
      <c r="J103">
        <f t="shared" si="2"/>
        <v>-1.4922058749999999E-4</v>
      </c>
      <c r="K103" s="5">
        <f t="shared" si="3"/>
        <v>10.114078624078624</v>
      </c>
    </row>
    <row r="104" spans="1:11" x14ac:dyDescent="0.2">
      <c r="A104" s="4">
        <v>0.7</v>
      </c>
      <c r="B104" s="4">
        <v>1.8935290000000001E-4</v>
      </c>
      <c r="C104" s="5"/>
      <c r="J104">
        <f t="shared" si="2"/>
        <v>-1.3254702999999999E-4</v>
      </c>
      <c r="K104" s="5">
        <f t="shared" si="3"/>
        <v>9.3048108108108121</v>
      </c>
    </row>
    <row r="105" spans="1:11" x14ac:dyDescent="0.2">
      <c r="A105" s="4">
        <v>0.67500000000000004</v>
      </c>
      <c r="B105" s="4">
        <v>1.7351230000000001E-4</v>
      </c>
      <c r="C105" s="5"/>
      <c r="J105">
        <f t="shared" si="2"/>
        <v>-1.1712080250000001E-4</v>
      </c>
      <c r="K105" s="5">
        <f t="shared" si="3"/>
        <v>8.5264029484029482</v>
      </c>
    </row>
    <row r="106" spans="1:11" x14ac:dyDescent="0.2">
      <c r="A106" s="4">
        <v>0.65</v>
      </c>
      <c r="B106" s="4">
        <v>1.5832420000000001E-4</v>
      </c>
      <c r="C106" s="5"/>
      <c r="J106">
        <f t="shared" si="2"/>
        <v>-1.0291073000000001E-4</v>
      </c>
      <c r="K106" s="5">
        <f t="shared" si="3"/>
        <v>7.7800589680589676</v>
      </c>
    </row>
    <row r="107" spans="1:11" x14ac:dyDescent="0.2">
      <c r="A107" s="4">
        <v>0.625</v>
      </c>
      <c r="B107" s="4">
        <v>1.4381870000000001E-4</v>
      </c>
      <c r="C107" s="5"/>
      <c r="J107">
        <f t="shared" si="2"/>
        <v>-8.9886687500000004E-5</v>
      </c>
      <c r="K107" s="5">
        <f t="shared" si="3"/>
        <v>7.0672579852579851</v>
      </c>
    </row>
    <row r="108" spans="1:11" x14ac:dyDescent="0.2">
      <c r="A108" s="4">
        <v>0.6</v>
      </c>
      <c r="B108" s="4">
        <v>1.3006270000000001E-4</v>
      </c>
      <c r="C108" s="5"/>
      <c r="J108">
        <f t="shared" si="2"/>
        <v>-7.8037620000000001E-5</v>
      </c>
      <c r="K108" s="5">
        <f t="shared" si="3"/>
        <v>6.3912874692874695</v>
      </c>
    </row>
    <row r="109" spans="1:11" x14ac:dyDescent="0.2">
      <c r="A109" s="4">
        <v>0.57499999999999996</v>
      </c>
      <c r="B109" s="4">
        <v>1.170262E-4</v>
      </c>
      <c r="C109" s="5"/>
      <c r="J109">
        <f t="shared" si="2"/>
        <v>-6.7290064999999999E-5</v>
      </c>
      <c r="K109" s="5">
        <f t="shared" si="3"/>
        <v>5.7506732186732181</v>
      </c>
    </row>
    <row r="110" spans="1:11" x14ac:dyDescent="0.2">
      <c r="A110" s="4">
        <v>0.55000000000000004</v>
      </c>
      <c r="B110" s="4">
        <v>1.047762E-4</v>
      </c>
      <c r="C110" s="5"/>
      <c r="J110">
        <f t="shared" si="2"/>
        <v>-5.7626910000000003E-5</v>
      </c>
      <c r="K110" s="5">
        <f t="shared" si="3"/>
        <v>5.1487076167076165</v>
      </c>
    </row>
    <row r="111" spans="1:11" x14ac:dyDescent="0.2">
      <c r="A111" s="4">
        <v>0.52500000000000002</v>
      </c>
      <c r="B111" s="4">
        <v>9.3067730000000006E-5</v>
      </c>
      <c r="C111" s="5"/>
      <c r="J111">
        <f t="shared" si="2"/>
        <v>-4.8860558250000002E-5</v>
      </c>
      <c r="K111" s="5">
        <f t="shared" si="3"/>
        <v>4.573352825552826</v>
      </c>
    </row>
    <row r="112" spans="1:11" x14ac:dyDescent="0.2">
      <c r="A112" s="4">
        <v>0.5</v>
      </c>
      <c r="B112" s="4">
        <v>8.265461E-5</v>
      </c>
      <c r="C112" s="5"/>
      <c r="J112">
        <f t="shared" si="2"/>
        <v>-4.1327305E-5</v>
      </c>
      <c r="K112" s="5">
        <f t="shared" si="3"/>
        <v>4.061651597051597</v>
      </c>
    </row>
    <row r="113" spans="1:11" x14ac:dyDescent="0.2">
      <c r="A113" s="4">
        <v>0.47499999999999998</v>
      </c>
      <c r="B113" s="4">
        <v>7.3104009999999997E-5</v>
      </c>
      <c r="C113" s="5"/>
      <c r="J113">
        <f t="shared" si="2"/>
        <v>-3.4724404749999997E-5</v>
      </c>
      <c r="K113" s="5">
        <f t="shared" si="3"/>
        <v>3.5923346437346435</v>
      </c>
    </row>
    <row r="114" spans="1:11" x14ac:dyDescent="0.2">
      <c r="A114" s="4">
        <v>0.45</v>
      </c>
      <c r="B114" s="4">
        <v>6.4453549999999999E-5</v>
      </c>
      <c r="C114" s="5"/>
      <c r="J114">
        <f t="shared" si="2"/>
        <v>-2.9004097499999999E-5</v>
      </c>
      <c r="K114" s="5">
        <f t="shared" si="3"/>
        <v>3.167250614250614</v>
      </c>
    </row>
    <row r="115" spans="1:11" x14ac:dyDescent="0.2">
      <c r="A115" s="4">
        <v>0.42499999999999999</v>
      </c>
      <c r="B115" s="4">
        <v>5.6680500000000001E-5</v>
      </c>
      <c r="C115" s="5"/>
      <c r="J115">
        <f t="shared" si="2"/>
        <v>-2.4089212500000001E-5</v>
      </c>
      <c r="K115" s="5">
        <f t="shared" si="3"/>
        <v>2.7852825552825555</v>
      </c>
    </row>
    <row r="116" spans="1:11" x14ac:dyDescent="0.2">
      <c r="A116" s="4">
        <v>0.4</v>
      </c>
      <c r="B116" s="4">
        <v>4.9748379999999998E-5</v>
      </c>
      <c r="C116" s="5"/>
      <c r="J116">
        <f t="shared" si="2"/>
        <v>-1.9899352E-5</v>
      </c>
      <c r="K116" s="5">
        <f t="shared" si="3"/>
        <v>2.4446378378378375</v>
      </c>
    </row>
    <row r="117" spans="1:11" x14ac:dyDescent="0.2">
      <c r="A117" s="4">
        <v>0.375</v>
      </c>
      <c r="B117" s="4">
        <v>4.3569149999999999E-5</v>
      </c>
      <c r="C117" s="5"/>
      <c r="J117">
        <f t="shared" si="2"/>
        <v>-1.633843125E-5</v>
      </c>
      <c r="K117" s="5">
        <f t="shared" si="3"/>
        <v>2.1409901719901718</v>
      </c>
    </row>
    <row r="118" spans="1:11" x14ac:dyDescent="0.2">
      <c r="A118" s="4">
        <v>0.35</v>
      </c>
      <c r="B118" s="4">
        <v>3.8086629999999998E-5</v>
      </c>
      <c r="C118" s="5"/>
      <c r="J118">
        <f t="shared" si="2"/>
        <v>-1.3330320499999998E-5</v>
      </c>
      <c r="K118" s="5">
        <f t="shared" si="3"/>
        <v>1.8715788697788696</v>
      </c>
    </row>
    <row r="119" spans="1:11" x14ac:dyDescent="0.2">
      <c r="A119" s="4">
        <v>0.32500000000000001</v>
      </c>
      <c r="B119" s="4">
        <v>3.3195879999999997E-5</v>
      </c>
      <c r="C119" s="5"/>
      <c r="J119">
        <f t="shared" si="2"/>
        <v>-1.0788660999999999E-5</v>
      </c>
      <c r="K119" s="5">
        <f t="shared" si="3"/>
        <v>1.6312471744471744</v>
      </c>
    </row>
    <row r="120" spans="1:11" x14ac:dyDescent="0.2">
      <c r="A120" s="4">
        <v>0.3</v>
      </c>
      <c r="B120" s="4">
        <v>2.882118E-5</v>
      </c>
      <c r="C120" s="5"/>
      <c r="J120">
        <f t="shared" si="2"/>
        <v>-8.6463539999999999E-6</v>
      </c>
      <c r="K120" s="5">
        <f t="shared" si="3"/>
        <v>1.4162742014742014</v>
      </c>
    </row>
    <row r="121" spans="1:11" x14ac:dyDescent="0.2">
      <c r="A121" s="4">
        <v>0.27500000000000002</v>
      </c>
      <c r="B121" s="4">
        <v>2.4897370000000001E-5</v>
      </c>
      <c r="C121" s="5"/>
      <c r="J121">
        <f t="shared" si="2"/>
        <v>-6.8467767500000008E-6</v>
      </c>
      <c r="K121" s="5">
        <f t="shared" si="3"/>
        <v>1.2234579852579854</v>
      </c>
    </row>
    <row r="122" spans="1:11" x14ac:dyDescent="0.2">
      <c r="A122" s="4">
        <v>0.25</v>
      </c>
      <c r="B122" s="4">
        <v>2.1366639999999999E-5</v>
      </c>
      <c r="C122" s="5"/>
      <c r="J122">
        <f t="shared" si="2"/>
        <v>-5.3416599999999998E-6</v>
      </c>
      <c r="K122" s="5">
        <f t="shared" si="3"/>
        <v>1.0499577395577395</v>
      </c>
    </row>
    <row r="123" spans="1:11" x14ac:dyDescent="0.2">
      <c r="A123" s="4">
        <v>0.22500000000000001</v>
      </c>
      <c r="B123" s="4">
        <v>1.8182089999999999E-5</v>
      </c>
      <c r="C123" s="5"/>
      <c r="J123">
        <f t="shared" si="2"/>
        <v>-4.0909702499999997E-6</v>
      </c>
      <c r="K123" s="5">
        <f t="shared" si="3"/>
        <v>0.89346879606879592</v>
      </c>
    </row>
    <row r="124" spans="1:11" x14ac:dyDescent="0.2">
      <c r="A124" s="4">
        <v>0.2</v>
      </c>
      <c r="B124" s="4">
        <v>1.5305569999999999E-5</v>
      </c>
      <c r="C124" s="5"/>
      <c r="J124">
        <f t="shared" si="2"/>
        <v>-3.0611140000000002E-6</v>
      </c>
      <c r="K124" s="5">
        <f t="shared" si="3"/>
        <v>0.75211646191646186</v>
      </c>
    </row>
    <row r="125" spans="1:11" x14ac:dyDescent="0.2">
      <c r="A125" s="4">
        <v>0.17499999999999999</v>
      </c>
      <c r="B125" s="4">
        <v>1.269747E-5</v>
      </c>
      <c r="C125" s="5"/>
      <c r="J125">
        <f t="shared" si="2"/>
        <v>-2.2220572499999996E-6</v>
      </c>
      <c r="K125" s="5">
        <f t="shared" si="3"/>
        <v>0.62395429975429972</v>
      </c>
    </row>
    <row r="126" spans="1:11" x14ac:dyDescent="0.2">
      <c r="A126" s="4">
        <v>0.15</v>
      </c>
      <c r="B126" s="4">
        <v>1.03452E-5</v>
      </c>
      <c r="C126" s="5"/>
      <c r="J126">
        <f t="shared" si="2"/>
        <v>-1.55178E-6</v>
      </c>
      <c r="K126" s="5">
        <f t="shared" si="3"/>
        <v>0.50836363636363635</v>
      </c>
    </row>
    <row r="127" spans="1:11" x14ac:dyDescent="0.2">
      <c r="A127" s="4">
        <v>0.125</v>
      </c>
      <c r="B127" s="4">
        <v>8.1689189999999993E-6</v>
      </c>
      <c r="C127" s="5"/>
      <c r="J127">
        <f t="shared" si="2"/>
        <v>-1.0211148749999999E-6</v>
      </c>
      <c r="K127" s="5">
        <f t="shared" si="3"/>
        <v>0.40142108108108099</v>
      </c>
    </row>
    <row r="128" spans="1:11" x14ac:dyDescent="0.2">
      <c r="A128" s="4">
        <v>0.1</v>
      </c>
      <c r="B128" s="4">
        <v>6.2475459999999999E-6</v>
      </c>
      <c r="C128" s="5"/>
      <c r="J128">
        <f t="shared" si="2"/>
        <v>-6.2475459999999999E-7</v>
      </c>
      <c r="K128" s="5">
        <f t="shared" si="3"/>
        <v>0.30700471744471741</v>
      </c>
    </row>
    <row r="129" spans="1:11" x14ac:dyDescent="0.2">
      <c r="A129" s="4">
        <v>7.4999999999999997E-2</v>
      </c>
      <c r="B129" s="4">
        <v>4.4994810000000004E-6</v>
      </c>
      <c r="C129" s="5"/>
      <c r="J129">
        <f t="shared" si="2"/>
        <v>-3.3746107500000004E-7</v>
      </c>
      <c r="K129" s="5">
        <f t="shared" si="3"/>
        <v>0.22110471744471746</v>
      </c>
    </row>
    <row r="130" spans="1:11" x14ac:dyDescent="0.2">
      <c r="A130" s="4">
        <v>0.05</v>
      </c>
      <c r="B130" s="4">
        <v>2.8971359999999999E-6</v>
      </c>
      <c r="C130" s="5"/>
      <c r="J130">
        <f t="shared" si="2"/>
        <v>-1.448568E-7</v>
      </c>
      <c r="K130" s="5">
        <f t="shared" si="3"/>
        <v>0.1423654054054054</v>
      </c>
    </row>
    <row r="131" spans="1:11" x14ac:dyDescent="0.2">
      <c r="A131" s="4">
        <v>2.5000000000000001E-2</v>
      </c>
      <c r="B131" s="4">
        <v>1.41237E-6</v>
      </c>
      <c r="C131" s="5"/>
      <c r="J131">
        <f t="shared" si="2"/>
        <v>-3.5309250000000002E-8</v>
      </c>
      <c r="K131" s="5">
        <f t="shared" si="3"/>
        <v>6.9403931203931207E-2</v>
      </c>
    </row>
    <row r="132" spans="1:11" x14ac:dyDescent="0.2">
      <c r="A132" s="4">
        <v>0</v>
      </c>
      <c r="B132" s="4">
        <v>6.6729999999999996E-9</v>
      </c>
      <c r="C132" s="5"/>
      <c r="J132">
        <f t="shared" si="2"/>
        <v>0</v>
      </c>
      <c r="K132" s="5">
        <f t="shared" si="3"/>
        <v>3.279115479115479E-4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5" priority="1" stopIfTrue="1" operator="equal">
      <formula>0</formula>
    </cfRule>
  </conditionalFormatting>
  <conditionalFormatting sqref="E23:E24">
    <cfRule type="cellIs" dxfId="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71</v>
      </c>
    </row>
    <row r="3" spans="1:16" x14ac:dyDescent="0.2">
      <c r="C3" s="1" t="s">
        <v>29</v>
      </c>
      <c r="D3" t="s">
        <v>71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-6.8206379999999995E-4</v>
      </c>
      <c r="C10" s="5"/>
      <c r="D10" s="1" t="s">
        <v>9</v>
      </c>
      <c r="E10" s="7">
        <f>-F10*1000/$D$7</f>
        <v>33.516648648648648</v>
      </c>
      <c r="F10" s="3">
        <f>((INDEX(A10:B11,1,2)+INDEX(A10:B11,2,2))-((INDEX(A10:B11,1,2)-INDEX(A10:B11,2,2))/(INDEX(A10:B11,1,1)-INDEX(A10:B11,2,1))*(INDEX(A10:B11,1,1)+INDEX(A10:B11,2,1))))/2</f>
        <v>-6.8206379999999995E-4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-33.516648648648648</v>
      </c>
      <c r="L10" s="1" t="s">
        <v>23</v>
      </c>
      <c r="M10" s="4">
        <f>MAX(E14:E15)/20</f>
        <v>2.7042144098070552E-2</v>
      </c>
      <c r="N10" s="6">
        <f>-E10</f>
        <v>-33.516648648648648</v>
      </c>
      <c r="O10" s="6">
        <f>-E11</f>
        <v>-33.473144963144961</v>
      </c>
      <c r="P10" s="6">
        <f>-E12</f>
        <v>-34.298943488943479</v>
      </c>
    </row>
    <row r="11" spans="1:16" x14ac:dyDescent="0.2">
      <c r="A11" s="4">
        <v>-2.5000000000000001E-2</v>
      </c>
      <c r="B11" s="4">
        <v>-7.056117E-4</v>
      </c>
      <c r="C11" s="5"/>
      <c r="D11" s="1" t="s">
        <v>10</v>
      </c>
      <c r="E11" s="7">
        <f>-F11*1000/$D$7</f>
        <v>33.473144963144961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-6.811784999999999E-4</v>
      </c>
      <c r="G11" s="5" t="s">
        <v>101</v>
      </c>
      <c r="H11" t="s">
        <v>102</v>
      </c>
      <c r="J11">
        <f t="shared" si="0"/>
        <v>-1.7640292500000001E-5</v>
      </c>
      <c r="K11" s="5">
        <f t="shared" si="1"/>
        <v>-34.673793611793613</v>
      </c>
      <c r="L11" s="1"/>
      <c r="M11" s="4">
        <f>-MAX(E15:E16)/20</f>
        <v>-2.7042144098070552E-2</v>
      </c>
      <c r="N11" s="6">
        <f>-E10</f>
        <v>-33.516648648648648</v>
      </c>
      <c r="O11" s="6">
        <f>-E11</f>
        <v>-33.473144963144961</v>
      </c>
      <c r="P11" s="6">
        <f>-E12</f>
        <v>-34.298943488943479</v>
      </c>
    </row>
    <row r="12" spans="1:16" x14ac:dyDescent="0.2">
      <c r="A12" s="4">
        <v>-0.05</v>
      </c>
      <c r="B12" s="4">
        <v>-7.2676860000000002E-4</v>
      </c>
      <c r="C12" s="5"/>
      <c r="D12" s="1" t="s">
        <v>11</v>
      </c>
      <c r="E12" s="7">
        <f>-F12*1000/$D$7</f>
        <v>34.298943488943479</v>
      </c>
      <c r="F12" s="3">
        <f>((INDEX(A131:B132,1,2)+INDEX(A131:B132,2,2))-((INDEX(A131:B132,1,2)-INDEX(A131:B132,2,2))/(INDEX(A131:B132,1,1)-INDEX(A131:B132,2,1))*(INDEX(A131:B132,1,1)+INDEX(A131:B132,2,1))))/2</f>
        <v>-6.9798349999999985E-4</v>
      </c>
      <c r="G12" t="s">
        <v>103</v>
      </c>
      <c r="H12" t="s">
        <v>104</v>
      </c>
      <c r="J12">
        <f t="shared" si="0"/>
        <v>-3.633843E-5</v>
      </c>
      <c r="K12" s="5">
        <f t="shared" si="1"/>
        <v>-35.713444717444716</v>
      </c>
      <c r="L12" s="1"/>
    </row>
    <row r="13" spans="1:16" x14ac:dyDescent="0.2">
      <c r="A13" s="4">
        <v>-7.4999999999999997E-2</v>
      </c>
      <c r="B13" s="4">
        <v>-7.4955170000000002E-4</v>
      </c>
      <c r="C13" s="5"/>
      <c r="E13" s="3" t="s">
        <v>53</v>
      </c>
      <c r="F13" s="5"/>
      <c r="J13">
        <f t="shared" si="0"/>
        <v>-5.6216377500000001E-5</v>
      </c>
      <c r="K13" s="5">
        <f t="shared" si="1"/>
        <v>-36.833007371007376</v>
      </c>
      <c r="L13" s="1" t="s">
        <v>24</v>
      </c>
      <c r="M13" s="6">
        <f>E14</f>
        <v>0.53251298028992722</v>
      </c>
      <c r="N13" s="6">
        <f>-MAX(E10:E12)/15</f>
        <v>-2.2865962325962319</v>
      </c>
    </row>
    <row r="14" spans="1:16" x14ac:dyDescent="0.2">
      <c r="A14" s="4">
        <v>-0.1</v>
      </c>
      <c r="B14" s="4">
        <v>-7.7130600000000003E-4</v>
      </c>
      <c r="C14" s="5"/>
      <c r="D14" s="1" t="s">
        <v>12</v>
      </c>
      <c r="E14" s="7">
        <f>F14</f>
        <v>0.53251298028992722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0.53251298028992722</v>
      </c>
      <c r="G14" s="5" t="s">
        <v>113</v>
      </c>
      <c r="H14" t="s">
        <v>114</v>
      </c>
      <c r="J14">
        <f t="shared" si="0"/>
        <v>-7.7130600000000003E-5</v>
      </c>
      <c r="K14" s="5">
        <f t="shared" si="1"/>
        <v>-37.902014742014742</v>
      </c>
      <c r="L14" s="1"/>
      <c r="M14">
        <f>E14</f>
        <v>0.53251298028992722</v>
      </c>
      <c r="N14" s="6">
        <f>MAX(E10:E12)/15</f>
        <v>2.2865962325962319</v>
      </c>
    </row>
    <row r="15" spans="1:16" x14ac:dyDescent="0.2">
      <c r="A15" s="4">
        <v>-0.125</v>
      </c>
      <c r="B15" s="4">
        <v>-7.9191159999999995E-4</v>
      </c>
      <c r="C15" s="5"/>
      <c r="D15" s="1" t="s">
        <v>13</v>
      </c>
      <c r="E15" s="3">
        <f>F15</f>
        <v>0.54084288196141106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0.54084288196141106</v>
      </c>
      <c r="G15" s="5" t="s">
        <v>109</v>
      </c>
      <c r="H15" t="s">
        <v>110</v>
      </c>
      <c r="J15">
        <f t="shared" si="0"/>
        <v>-9.8988949999999994E-5</v>
      </c>
      <c r="K15" s="5">
        <f t="shared" si="1"/>
        <v>-38.914574938574937</v>
      </c>
      <c r="L15" s="1"/>
      <c r="M15" s="6">
        <f>E15</f>
        <v>0.54084288196141106</v>
      </c>
      <c r="N15" s="6">
        <f>-MAX(E10:E12)/15</f>
        <v>-2.2865962325962319</v>
      </c>
    </row>
    <row r="16" spans="1:16" x14ac:dyDescent="0.2">
      <c r="A16" s="4">
        <v>-0.15</v>
      </c>
      <c r="B16" s="4">
        <v>-8.1100829999999999E-4</v>
      </c>
      <c r="C16" s="5"/>
      <c r="E16" s="3"/>
      <c r="J16">
        <f t="shared" si="0"/>
        <v>-1.2165124499999999E-4</v>
      </c>
      <c r="K16" s="5">
        <f t="shared" si="1"/>
        <v>-39.852987714987712</v>
      </c>
      <c r="L16" s="1"/>
      <c r="M16">
        <f>E15</f>
        <v>0.54084288196141106</v>
      </c>
      <c r="N16" s="6">
        <f>MAX(E10:E12)/15</f>
        <v>2.2865962325962319</v>
      </c>
    </row>
    <row r="17" spans="1:19" x14ac:dyDescent="0.2">
      <c r="A17" s="4">
        <v>-0.17499999999999999</v>
      </c>
      <c r="B17" s="4">
        <v>-8.3348769999999997E-4</v>
      </c>
      <c r="C17" s="25"/>
      <c r="D17" s="1" t="s">
        <v>14</v>
      </c>
      <c r="E17" s="9">
        <f>F17</f>
        <v>0.289556105990671</v>
      </c>
      <c r="F17">
        <f>(-1)*MAX(J30:J91)/F11/E14</f>
        <v>0.289556105990671</v>
      </c>
      <c r="G17" t="s">
        <v>111</v>
      </c>
      <c r="J17">
        <f t="shared" si="0"/>
        <v>-1.4586034749999998E-4</v>
      </c>
      <c r="K17" s="5">
        <f t="shared" si="1"/>
        <v>-40.957626535626531</v>
      </c>
      <c r="L17" s="1"/>
      <c r="N17" s="6"/>
    </row>
    <row r="18" spans="1:19" x14ac:dyDescent="0.2">
      <c r="A18" s="4">
        <v>-0.2</v>
      </c>
      <c r="B18" s="4">
        <v>-8.6020810000000004E-4</v>
      </c>
      <c r="C18" s="25"/>
      <c r="D18" s="1" t="s">
        <v>15</v>
      </c>
      <c r="E18" s="9">
        <f>F18</f>
        <v>0.29479603869469623</v>
      </c>
      <c r="F18">
        <f>(-1)*MAX(J91:J130)/F12/E15</f>
        <v>0.29479603869469623</v>
      </c>
      <c r="G18" t="s">
        <v>107</v>
      </c>
      <c r="J18">
        <f t="shared" si="0"/>
        <v>-1.7204162000000002E-4</v>
      </c>
      <c r="K18" s="5">
        <f t="shared" si="1"/>
        <v>-42.270668304668305</v>
      </c>
      <c r="L18" s="1" t="s">
        <v>25</v>
      </c>
      <c r="M18" s="5">
        <v>0</v>
      </c>
      <c r="N18" s="5">
        <f>INDEX(K30:K91,MATCH(MAX(J30:J91),J30:J91,0),1)</f>
        <v>-18.76837837837838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-8.7813949999999996E-4</v>
      </c>
      <c r="C19" s="25"/>
      <c r="D19" s="1"/>
      <c r="J19">
        <f t="shared" si="0"/>
        <v>-1.975813875E-4</v>
      </c>
      <c r="K19" s="5">
        <f t="shared" si="1"/>
        <v>-43.151818181818179</v>
      </c>
      <c r="L19" s="1"/>
      <c r="M19" s="5">
        <f>INDEX(A30:A91,MATCH(MAX(J30:J91),J30:J91,0),1)</f>
        <v>0.27500000000000002</v>
      </c>
      <c r="N19" s="5">
        <f>INDEX(K30:K91,MATCH(MAX(J30:J91),J30:J91,0),1)</f>
        <v>-18.76837837837838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-8.9758060000000002E-4</v>
      </c>
      <c r="C20" s="25"/>
      <c r="D20" s="1" t="s">
        <v>16</v>
      </c>
      <c r="E20" s="8">
        <f>F20</f>
        <v>5.1613040540540535E-2</v>
      </c>
      <c r="F20">
        <f>MAX(J30:J91)/D5/D7*1000</f>
        <v>5.1613040540540535E-2</v>
      </c>
      <c r="G20" t="s">
        <v>112</v>
      </c>
      <c r="J20">
        <f t="shared" si="0"/>
        <v>-2.2439515000000001E-4</v>
      </c>
      <c r="K20" s="5">
        <f t="shared" si="1"/>
        <v>-44.107154791154791</v>
      </c>
      <c r="M20" s="5">
        <f>INDEX(A30:A91,MATCH(MAX(J30:J91),J30:J91,0),1)</f>
        <v>0.27500000000000002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-9.1528119999999995E-4</v>
      </c>
      <c r="C21" s="25"/>
      <c r="D21" s="1" t="s">
        <v>17</v>
      </c>
      <c r="E21" s="8">
        <f>F21</f>
        <v>5.4685665847665842E-2</v>
      </c>
      <c r="F21">
        <f>MAX(J91:J130)/D5/D7*1000</f>
        <v>5.4685665847665842E-2</v>
      </c>
      <c r="G21" t="s">
        <v>108</v>
      </c>
      <c r="J21">
        <f t="shared" si="0"/>
        <v>-2.5170233000000001E-4</v>
      </c>
      <c r="K21" s="5">
        <f t="shared" si="1"/>
        <v>-44.976963144963143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-9.3570060000000002E-4</v>
      </c>
      <c r="C22" s="5"/>
      <c r="J22">
        <f t="shared" si="0"/>
        <v>-2.8071017999999997E-4</v>
      </c>
      <c r="K22" s="5">
        <f t="shared" si="1"/>
        <v>-45.980373464373464</v>
      </c>
      <c r="M22" s="5">
        <v>0</v>
      </c>
      <c r="N22" s="5">
        <f>INDEX(K91:K130,MATCH(MAX(J91:J130),J91:J130,0),1)</f>
        <v>-18.228555282555281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-9.533206E-4</v>
      </c>
      <c r="C23" s="5"/>
      <c r="D23" s="1" t="s">
        <v>43</v>
      </c>
      <c r="E23" s="24">
        <f>E11*E14*E17/D5-E20</f>
        <v>0</v>
      </c>
      <c r="J23">
        <f t="shared" si="0"/>
        <v>-3.09829195E-4</v>
      </c>
      <c r="K23" s="5">
        <f t="shared" si="1"/>
        <v>-46.846221130221132</v>
      </c>
      <c r="M23" s="5">
        <f>INDEX(A91:A130,MATCH(MAX(J91:J130),J91:J130,0),1)</f>
        <v>0.3</v>
      </c>
      <c r="N23" s="5">
        <f>INDEX(K91:K130,MATCH(MAX(J91:J130),J91:J130,0),1)</f>
        <v>-18.228555282555281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-9.7262740000000002E-4</v>
      </c>
      <c r="C24" s="5"/>
      <c r="E24" s="24">
        <f>E12*E15*E18/D5-E21</f>
        <v>0</v>
      </c>
      <c r="J24">
        <f t="shared" si="0"/>
        <v>-3.4041958999999998E-4</v>
      </c>
      <c r="K24" s="5">
        <f t="shared" si="1"/>
        <v>-47.79495823095823</v>
      </c>
      <c r="M24" s="5">
        <f>INDEX(A91:A130,MATCH(MAX(J91:J130),J91:J130,0),1)</f>
        <v>0.3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-9.918278999999999E-4</v>
      </c>
      <c r="C25" s="26"/>
      <c r="J25">
        <f t="shared" si="0"/>
        <v>-3.7193546249999999E-4</v>
      </c>
      <c r="K25" s="5">
        <f t="shared" si="1"/>
        <v>-48.738471744471738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-1.008218E-3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-4.0328720000000002E-4</v>
      </c>
      <c r="K26" s="5">
        <f t="shared" si="1"/>
        <v>-49.543882063882066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-1.0254839999999999E-3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-4.3583069999999992E-4</v>
      </c>
      <c r="K27" s="5">
        <f t="shared" si="1"/>
        <v>-50.392334152334143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-1.0413099999999999E-3</v>
      </c>
      <c r="C28" s="5"/>
      <c r="J28">
        <f t="shared" si="0"/>
        <v>-4.685895E-4</v>
      </c>
      <c r="K28" s="5">
        <f t="shared" si="1"/>
        <v>-51.170024570024566</v>
      </c>
    </row>
    <row r="29" spans="1:19" x14ac:dyDescent="0.2">
      <c r="A29" s="4">
        <v>-0.47499999999999998</v>
      </c>
      <c r="B29" s="4">
        <v>-1.062272E-3</v>
      </c>
      <c r="C29" s="5"/>
      <c r="J29">
        <f t="shared" si="0"/>
        <v>-5.0457919999999997E-4</v>
      </c>
      <c r="K29" s="5">
        <f t="shared" si="1"/>
        <v>-52.200098280098274</v>
      </c>
    </row>
    <row r="30" spans="1:19" x14ac:dyDescent="0.2">
      <c r="A30" s="4">
        <v>-0.5</v>
      </c>
      <c r="B30" s="4">
        <v>-1.0788009999999999E-3</v>
      </c>
      <c r="C30" s="5"/>
      <c r="J30">
        <f t="shared" si="0"/>
        <v>-5.3940049999999995E-4</v>
      </c>
      <c r="K30" s="5">
        <f t="shared" si="1"/>
        <v>-53.012334152334148</v>
      </c>
    </row>
    <row r="31" spans="1:19" x14ac:dyDescent="0.2">
      <c r="A31" s="4">
        <v>-0.5</v>
      </c>
      <c r="B31" s="4">
        <v>-1.079013E-3</v>
      </c>
      <c r="C31" s="5"/>
      <c r="J31">
        <f t="shared" si="0"/>
        <v>-5.3950649999999999E-4</v>
      </c>
      <c r="K31" s="5">
        <f t="shared" si="1"/>
        <v>-53.022751842751845</v>
      </c>
    </row>
    <row r="32" spans="1:19" x14ac:dyDescent="0.2">
      <c r="A32" s="4">
        <v>-0.47499999999999998</v>
      </c>
      <c r="B32" s="4">
        <v>-1.063842E-3</v>
      </c>
      <c r="C32" s="5"/>
      <c r="J32">
        <f t="shared" si="0"/>
        <v>-5.0532494999999992E-4</v>
      </c>
      <c r="K32" s="5">
        <f t="shared" si="1"/>
        <v>-52.277248157248152</v>
      </c>
    </row>
    <row r="33" spans="1:11" x14ac:dyDescent="0.2">
      <c r="A33" s="4">
        <v>-0.45</v>
      </c>
      <c r="B33" s="4">
        <v>-1.044421E-3</v>
      </c>
      <c r="C33" s="5"/>
      <c r="J33">
        <f t="shared" si="0"/>
        <v>-4.6998945000000002E-4</v>
      </c>
      <c r="K33" s="5">
        <f t="shared" si="1"/>
        <v>-51.322899262899263</v>
      </c>
    </row>
    <row r="34" spans="1:11" x14ac:dyDescent="0.2">
      <c r="A34" s="4">
        <v>-0.42499999999999999</v>
      </c>
      <c r="B34" s="4">
        <v>-1.0272020000000001E-3</v>
      </c>
      <c r="C34" s="5"/>
      <c r="J34">
        <f t="shared" si="0"/>
        <v>-4.3656085000000003E-4</v>
      </c>
      <c r="K34" s="5">
        <f t="shared" si="1"/>
        <v>-50.476756756756764</v>
      </c>
    </row>
    <row r="35" spans="1:11" x14ac:dyDescent="0.2">
      <c r="A35" s="4">
        <v>-0.4</v>
      </c>
      <c r="B35" s="4">
        <v>-1.011236E-3</v>
      </c>
      <c r="C35" s="5"/>
      <c r="J35">
        <f t="shared" si="0"/>
        <v>-4.0449440000000001E-4</v>
      </c>
      <c r="K35" s="5">
        <f t="shared" si="1"/>
        <v>-49.692186732186734</v>
      </c>
    </row>
    <row r="36" spans="1:11" x14ac:dyDescent="0.2">
      <c r="A36" s="4">
        <v>-0.375</v>
      </c>
      <c r="B36" s="4">
        <v>-9.9319430000000008E-4</v>
      </c>
      <c r="C36" s="5"/>
      <c r="J36">
        <f t="shared" si="0"/>
        <v>-3.7244786250000006E-4</v>
      </c>
      <c r="K36" s="5">
        <f t="shared" si="1"/>
        <v>-48.805616707616714</v>
      </c>
    </row>
    <row r="37" spans="1:11" x14ac:dyDescent="0.2">
      <c r="A37" s="4">
        <v>-0.35</v>
      </c>
      <c r="B37" s="4">
        <v>-9.7386260000000002E-4</v>
      </c>
      <c r="C37" s="5"/>
      <c r="J37">
        <f t="shared" si="0"/>
        <v>-3.4085190999999998E-4</v>
      </c>
      <c r="K37" s="5">
        <f t="shared" si="1"/>
        <v>-47.855656019656024</v>
      </c>
    </row>
    <row r="38" spans="1:11" x14ac:dyDescent="0.2">
      <c r="A38" s="4">
        <v>-0.32500000000000001</v>
      </c>
      <c r="B38" s="4">
        <v>-9.5388669999999995E-4</v>
      </c>
      <c r="C38" s="5"/>
      <c r="J38">
        <f t="shared" si="0"/>
        <v>-3.1001317749999998E-4</v>
      </c>
      <c r="K38" s="5">
        <f t="shared" si="1"/>
        <v>-46.874039312039308</v>
      </c>
    </row>
    <row r="39" spans="1:11" x14ac:dyDescent="0.2">
      <c r="A39" s="4">
        <v>-0.3</v>
      </c>
      <c r="B39" s="4">
        <v>-9.3599069999999996E-4</v>
      </c>
      <c r="C39" s="5"/>
      <c r="J39">
        <f t="shared" si="0"/>
        <v>-2.8079720999999998E-4</v>
      </c>
      <c r="K39" s="5">
        <f t="shared" si="1"/>
        <v>-45.994628992628989</v>
      </c>
    </row>
    <row r="40" spans="1:11" x14ac:dyDescent="0.2">
      <c r="A40" s="4">
        <v>-0.27500000000000002</v>
      </c>
      <c r="B40" s="4">
        <v>-9.1745019999999995E-4</v>
      </c>
      <c r="C40" s="5"/>
      <c r="J40">
        <f t="shared" si="0"/>
        <v>-2.5229880500000001E-4</v>
      </c>
      <c r="K40" s="5">
        <f t="shared" si="1"/>
        <v>-45.08354791154791</v>
      </c>
    </row>
    <row r="41" spans="1:11" x14ac:dyDescent="0.2">
      <c r="A41" s="4">
        <v>-0.25</v>
      </c>
      <c r="B41" s="4">
        <v>-8.9439339999999997E-4</v>
      </c>
      <c r="C41" s="5"/>
      <c r="J41">
        <f t="shared" si="0"/>
        <v>-2.2359834999999999E-4</v>
      </c>
      <c r="K41" s="5">
        <f t="shared" si="1"/>
        <v>-43.950535626535626</v>
      </c>
    </row>
    <row r="42" spans="1:11" x14ac:dyDescent="0.2">
      <c r="A42" s="4">
        <v>-0.22500000000000001</v>
      </c>
      <c r="B42" s="4">
        <v>-8.7477500000000005E-4</v>
      </c>
      <c r="C42" s="5"/>
      <c r="J42">
        <f t="shared" si="0"/>
        <v>-1.96824375E-4</v>
      </c>
      <c r="K42" s="5">
        <f t="shared" si="1"/>
        <v>-42.986486486486491</v>
      </c>
    </row>
    <row r="43" spans="1:11" x14ac:dyDescent="0.2">
      <c r="A43" s="4">
        <v>-0.2</v>
      </c>
      <c r="B43" s="4">
        <v>-8.573036E-4</v>
      </c>
      <c r="C43" s="5"/>
      <c r="J43">
        <f t="shared" si="0"/>
        <v>-1.7146072000000001E-4</v>
      </c>
      <c r="K43" s="5">
        <f t="shared" si="1"/>
        <v>-42.127941031941035</v>
      </c>
    </row>
    <row r="44" spans="1:11" x14ac:dyDescent="0.2">
      <c r="A44" s="4">
        <v>-0.17499999999999999</v>
      </c>
      <c r="B44" s="4">
        <v>-8.3534440000000005E-4</v>
      </c>
      <c r="C44" s="5"/>
      <c r="J44">
        <f t="shared" si="0"/>
        <v>-1.4618526999999999E-4</v>
      </c>
      <c r="K44" s="5">
        <f t="shared" si="1"/>
        <v>-41.048864864864868</v>
      </c>
    </row>
    <row r="45" spans="1:11" x14ac:dyDescent="0.2">
      <c r="A45" s="4">
        <v>-0.15</v>
      </c>
      <c r="B45" s="4">
        <v>-8.1558119999999997E-4</v>
      </c>
      <c r="C45" s="5"/>
      <c r="J45">
        <f t="shared" si="0"/>
        <v>-1.2233717999999999E-4</v>
      </c>
      <c r="K45" s="5">
        <f t="shared" si="1"/>
        <v>-40.077700245700242</v>
      </c>
    </row>
    <row r="46" spans="1:11" x14ac:dyDescent="0.2">
      <c r="A46" s="4">
        <v>-0.125</v>
      </c>
      <c r="B46" s="4">
        <v>-7.9459530000000004E-4</v>
      </c>
      <c r="C46" s="5"/>
      <c r="J46">
        <f t="shared" si="0"/>
        <v>-9.9324412500000005E-5</v>
      </c>
      <c r="K46" s="5">
        <f t="shared" si="1"/>
        <v>-39.046452088452085</v>
      </c>
    </row>
    <row r="47" spans="1:11" x14ac:dyDescent="0.2">
      <c r="A47" s="4">
        <v>-0.1</v>
      </c>
      <c r="B47" s="4">
        <v>-7.7158209999999997E-4</v>
      </c>
      <c r="C47" s="5"/>
      <c r="J47">
        <f t="shared" si="0"/>
        <v>-7.7158209999999997E-5</v>
      </c>
      <c r="K47" s="5">
        <f t="shared" si="1"/>
        <v>-37.915582309582305</v>
      </c>
    </row>
    <row r="48" spans="1:11" x14ac:dyDescent="0.2">
      <c r="A48" s="4">
        <v>-7.4999999999999997E-2</v>
      </c>
      <c r="B48" s="4">
        <v>-7.5087820000000003E-4</v>
      </c>
      <c r="C48" s="5"/>
      <c r="J48">
        <f t="shared" si="0"/>
        <v>-5.6315864999999998E-5</v>
      </c>
      <c r="K48" s="5">
        <f t="shared" si="1"/>
        <v>-36.898191646191648</v>
      </c>
    </row>
    <row r="49" spans="1:11" x14ac:dyDescent="0.2">
      <c r="A49" s="4">
        <v>-0.05</v>
      </c>
      <c r="B49" s="4">
        <v>-7.2810959999999999E-4</v>
      </c>
      <c r="C49" s="5"/>
      <c r="J49">
        <f t="shared" si="0"/>
        <v>-3.6405480000000001E-5</v>
      </c>
      <c r="K49" s="5">
        <f t="shared" si="1"/>
        <v>-35.779341523341522</v>
      </c>
    </row>
    <row r="50" spans="1:11" x14ac:dyDescent="0.2">
      <c r="A50" s="4">
        <v>-2.5000000000000001E-2</v>
      </c>
      <c r="B50" s="4">
        <v>-7.0579829999999999E-4</v>
      </c>
      <c r="C50" s="5"/>
      <c r="J50">
        <f t="shared" si="0"/>
        <v>-1.7644957500000002E-5</v>
      </c>
      <c r="K50" s="5">
        <f t="shared" si="1"/>
        <v>-34.682963144963146</v>
      </c>
    </row>
    <row r="51" spans="1:11" x14ac:dyDescent="0.2">
      <c r="A51" s="4">
        <v>0</v>
      </c>
      <c r="B51" s="4">
        <v>-6.8117850000000001E-4</v>
      </c>
      <c r="C51" s="5"/>
      <c r="J51">
        <f t="shared" si="0"/>
        <v>0</v>
      </c>
      <c r="K51" s="5">
        <f t="shared" si="1"/>
        <v>-33.473144963144961</v>
      </c>
    </row>
    <row r="52" spans="1:11" x14ac:dyDescent="0.2">
      <c r="A52" s="4">
        <v>2.5000000000000001E-2</v>
      </c>
      <c r="B52" s="4">
        <v>-6.5584249999999997E-4</v>
      </c>
      <c r="C52" s="5"/>
      <c r="J52">
        <f t="shared" si="0"/>
        <v>1.6396062500000001E-5</v>
      </c>
      <c r="K52" s="5">
        <f t="shared" si="1"/>
        <v>-32.228132678132681</v>
      </c>
    </row>
    <row r="53" spans="1:11" x14ac:dyDescent="0.2">
      <c r="A53" s="4">
        <v>0.05</v>
      </c>
      <c r="B53" s="4">
        <v>-6.3188320000000004E-4</v>
      </c>
      <c r="C53" s="5"/>
      <c r="J53">
        <f t="shared" si="0"/>
        <v>3.159416E-5</v>
      </c>
      <c r="K53" s="5">
        <f t="shared" si="1"/>
        <v>-31.050771498771503</v>
      </c>
    </row>
    <row r="54" spans="1:11" x14ac:dyDescent="0.2">
      <c r="A54" s="4">
        <v>7.4999999999999997E-2</v>
      </c>
      <c r="B54" s="4">
        <v>-6.060881E-4</v>
      </c>
      <c r="C54" s="5"/>
      <c r="J54">
        <f t="shared" si="0"/>
        <v>4.5456607499999998E-5</v>
      </c>
      <c r="K54" s="5">
        <f t="shared" si="1"/>
        <v>-29.783199017199017</v>
      </c>
    </row>
    <row r="55" spans="1:11" x14ac:dyDescent="0.2">
      <c r="A55" s="4">
        <v>0.1</v>
      </c>
      <c r="B55" s="4">
        <v>-5.8196449999999998E-4</v>
      </c>
      <c r="C55" s="5"/>
      <c r="J55">
        <f t="shared" si="0"/>
        <v>5.8196450000000001E-5</v>
      </c>
      <c r="K55" s="5">
        <f t="shared" si="1"/>
        <v>-28.597764127764126</v>
      </c>
    </row>
    <row r="56" spans="1:11" x14ac:dyDescent="0.2">
      <c r="A56" s="4">
        <v>0.125</v>
      </c>
      <c r="B56" s="4">
        <v>-5.5412129999999997E-4</v>
      </c>
      <c r="C56" s="5"/>
      <c r="J56">
        <f t="shared" si="0"/>
        <v>6.9265162499999996E-5</v>
      </c>
      <c r="K56" s="5">
        <f t="shared" si="1"/>
        <v>-27.229547911547908</v>
      </c>
    </row>
    <row r="57" spans="1:11" x14ac:dyDescent="0.2">
      <c r="A57" s="4">
        <v>0.15</v>
      </c>
      <c r="B57" s="4">
        <v>-5.2821960000000001E-4</v>
      </c>
      <c r="C57" s="5"/>
      <c r="J57">
        <f t="shared" si="0"/>
        <v>7.9232940000000001E-5</v>
      </c>
      <c r="K57" s="5">
        <f t="shared" si="1"/>
        <v>-25.956737100737101</v>
      </c>
    </row>
    <row r="58" spans="1:11" x14ac:dyDescent="0.2">
      <c r="A58" s="4">
        <v>0.17499999999999999</v>
      </c>
      <c r="B58" s="4">
        <v>-5.0060179999999999E-4</v>
      </c>
      <c r="C58" s="5"/>
      <c r="J58">
        <f t="shared" si="0"/>
        <v>8.7605314999999987E-5</v>
      </c>
      <c r="K58" s="5">
        <f t="shared" si="1"/>
        <v>-24.599597051597051</v>
      </c>
    </row>
    <row r="59" spans="1:11" x14ac:dyDescent="0.2">
      <c r="A59" s="4">
        <v>0.2</v>
      </c>
      <c r="B59" s="4">
        <v>-4.7276259999999999E-4</v>
      </c>
      <c r="C59" s="5"/>
      <c r="J59">
        <f t="shared" si="0"/>
        <v>9.4552520000000008E-5</v>
      </c>
      <c r="K59" s="5">
        <f t="shared" si="1"/>
        <v>-23.231577395577393</v>
      </c>
    </row>
    <row r="60" spans="1:11" x14ac:dyDescent="0.2">
      <c r="A60" s="4">
        <v>0.22500000000000001</v>
      </c>
      <c r="B60" s="4">
        <v>-4.4392489999999998E-4</v>
      </c>
      <c r="C60" s="5"/>
      <c r="J60">
        <f t="shared" si="0"/>
        <v>9.9883102500000003E-5</v>
      </c>
      <c r="K60" s="5">
        <f t="shared" si="1"/>
        <v>-21.814491400491399</v>
      </c>
    </row>
    <row r="61" spans="1:11" x14ac:dyDescent="0.2">
      <c r="A61" s="4">
        <v>0.25</v>
      </c>
      <c r="B61" s="4">
        <v>-4.1293070000000001E-4</v>
      </c>
      <c r="C61" s="5"/>
      <c r="J61">
        <f t="shared" si="0"/>
        <v>1.03232675E-4</v>
      </c>
      <c r="K61" s="5">
        <f t="shared" si="1"/>
        <v>-20.291434889434893</v>
      </c>
    </row>
    <row r="62" spans="1:11" x14ac:dyDescent="0.2">
      <c r="A62" s="4">
        <v>0.27500000000000002</v>
      </c>
      <c r="B62" s="4">
        <v>-3.8193649999999999E-4</v>
      </c>
      <c r="C62" s="5"/>
      <c r="J62">
        <f t="shared" si="0"/>
        <v>1.050325375E-4</v>
      </c>
      <c r="K62" s="5">
        <f t="shared" si="1"/>
        <v>-18.76837837837838</v>
      </c>
    </row>
    <row r="63" spans="1:11" x14ac:dyDescent="0.2">
      <c r="A63" s="4">
        <v>0.3</v>
      </c>
      <c r="B63" s="4">
        <v>-3.5004969999999998E-4</v>
      </c>
      <c r="C63" s="5"/>
      <c r="J63">
        <f t="shared" si="0"/>
        <v>1.0501490999999999E-4</v>
      </c>
      <c r="K63" s="5">
        <f t="shared" si="1"/>
        <v>-17.201459459459457</v>
      </c>
    </row>
    <row r="64" spans="1:11" x14ac:dyDescent="0.2">
      <c r="A64" s="4">
        <v>0.32500000000000001</v>
      </c>
      <c r="B64" s="4">
        <v>-3.166496E-4</v>
      </c>
      <c r="C64" s="5"/>
      <c r="J64">
        <f t="shared" si="0"/>
        <v>1.0291112E-4</v>
      </c>
      <c r="K64" s="5">
        <f t="shared" si="1"/>
        <v>-15.560176904176902</v>
      </c>
    </row>
    <row r="65" spans="1:11" x14ac:dyDescent="0.2">
      <c r="A65" s="4">
        <v>0.35</v>
      </c>
      <c r="B65" s="4">
        <v>-2.825104E-4</v>
      </c>
      <c r="C65" s="5"/>
      <c r="J65">
        <f t="shared" si="0"/>
        <v>9.8878640000000002E-5</v>
      </c>
      <c r="K65" s="5">
        <f t="shared" si="1"/>
        <v>-13.882574938574939</v>
      </c>
    </row>
    <row r="66" spans="1:11" x14ac:dyDescent="0.2">
      <c r="A66" s="4">
        <v>0.375</v>
      </c>
      <c r="B66" s="4">
        <v>-2.469587E-4</v>
      </c>
      <c r="C66" s="5"/>
      <c r="J66">
        <f t="shared" si="0"/>
        <v>9.2609512499999992E-5</v>
      </c>
      <c r="K66" s="5">
        <f t="shared" si="1"/>
        <v>-12.135562653562653</v>
      </c>
    </row>
    <row r="67" spans="1:11" x14ac:dyDescent="0.2">
      <c r="A67" s="4">
        <v>0.4</v>
      </c>
      <c r="B67" s="4">
        <v>-2.1000350000000001E-4</v>
      </c>
      <c r="C67" s="5"/>
      <c r="J67">
        <f t="shared" si="0"/>
        <v>8.4001400000000012E-5</v>
      </c>
      <c r="K67" s="5">
        <f t="shared" si="1"/>
        <v>-10.31958230958231</v>
      </c>
    </row>
    <row r="68" spans="1:11" x14ac:dyDescent="0.2">
      <c r="A68" s="4">
        <v>0.42499999999999999</v>
      </c>
      <c r="B68" s="4">
        <v>-1.722107E-4</v>
      </c>
      <c r="C68" s="5"/>
      <c r="J68">
        <f t="shared" si="0"/>
        <v>7.3189547500000001E-5</v>
      </c>
      <c r="K68" s="5">
        <f t="shared" si="1"/>
        <v>-8.4624422604422609</v>
      </c>
    </row>
    <row r="69" spans="1:11" x14ac:dyDescent="0.2">
      <c r="A69" s="4">
        <v>0.45</v>
      </c>
      <c r="B69" s="4">
        <v>-1.329325E-4</v>
      </c>
      <c r="C69" s="5"/>
      <c r="J69">
        <f t="shared" si="0"/>
        <v>5.9819625000000001E-5</v>
      </c>
      <c r="K69" s="5">
        <f t="shared" si="1"/>
        <v>-6.5323095823095825</v>
      </c>
    </row>
    <row r="70" spans="1:11" x14ac:dyDescent="0.2">
      <c r="A70" s="4">
        <v>0.47499999999999998</v>
      </c>
      <c r="B70" s="4">
        <v>-9.4512000000000006E-5</v>
      </c>
      <c r="C70" s="5"/>
      <c r="J70">
        <f t="shared" si="0"/>
        <v>4.4893199999999999E-5</v>
      </c>
      <c r="K70" s="5">
        <f t="shared" si="1"/>
        <v>-4.6443243243243248</v>
      </c>
    </row>
    <row r="71" spans="1:11" x14ac:dyDescent="0.2">
      <c r="A71" s="4">
        <v>0.5</v>
      </c>
      <c r="B71" s="4">
        <v>-5.3819439999999998E-5</v>
      </c>
      <c r="C71" s="5"/>
      <c r="J71">
        <f t="shared" si="0"/>
        <v>2.6909719999999999E-5</v>
      </c>
      <c r="K71" s="5">
        <f t="shared" si="1"/>
        <v>-2.6446899262899262</v>
      </c>
    </row>
    <row r="72" spans="1:11" x14ac:dyDescent="0.2">
      <c r="A72" s="4">
        <v>0.52500000000000002</v>
      </c>
      <c r="B72" s="4">
        <v>-1.252174E-5</v>
      </c>
      <c r="C72" s="5"/>
      <c r="J72">
        <f t="shared" si="0"/>
        <v>6.5739135000000001E-6</v>
      </c>
      <c r="K72" s="5">
        <f t="shared" si="1"/>
        <v>-0.61531891891891888</v>
      </c>
    </row>
    <row r="73" spans="1:11" x14ac:dyDescent="0.2">
      <c r="A73" s="4">
        <v>0.55000000000000004</v>
      </c>
      <c r="B73" s="4">
        <v>2.9145279999999999E-5</v>
      </c>
      <c r="C73" s="5"/>
      <c r="J73">
        <f t="shared" si="0"/>
        <v>-1.6029904000000001E-5</v>
      </c>
      <c r="K73" s="5">
        <f t="shared" si="1"/>
        <v>1.4322004914004913</v>
      </c>
    </row>
    <row r="74" spans="1:11" x14ac:dyDescent="0.2">
      <c r="A74" s="4">
        <v>0.57499999999999996</v>
      </c>
      <c r="B74" s="4">
        <v>7.1162769999999994E-5</v>
      </c>
      <c r="C74" s="5"/>
      <c r="J74">
        <f t="shared" ref="J74:J137" si="2">-(B74*A74)</f>
        <v>-4.0918592749999993E-5</v>
      </c>
      <c r="K74" s="5">
        <f t="shared" ref="K74:K137" si="3">B74*1000/$D$7</f>
        <v>3.4969420147420149</v>
      </c>
    </row>
    <row r="75" spans="1:11" x14ac:dyDescent="0.2">
      <c r="A75" s="4">
        <v>0.6</v>
      </c>
      <c r="B75" s="4">
        <v>1.1341359999999999E-4</v>
      </c>
      <c r="C75" s="5"/>
      <c r="J75">
        <f t="shared" si="2"/>
        <v>-6.8048159999999994E-5</v>
      </c>
      <c r="K75" s="5">
        <f t="shared" si="3"/>
        <v>5.5731498771498762</v>
      </c>
    </row>
    <row r="76" spans="1:11" x14ac:dyDescent="0.2">
      <c r="A76" s="4">
        <v>0.625</v>
      </c>
      <c r="B76" s="4">
        <v>1.5682580000000001E-4</v>
      </c>
      <c r="C76" s="5"/>
      <c r="J76">
        <f t="shared" si="2"/>
        <v>-9.8016125000000007E-5</v>
      </c>
      <c r="K76" s="5">
        <f t="shared" si="3"/>
        <v>7.7064275184275193</v>
      </c>
    </row>
    <row r="77" spans="1:11" x14ac:dyDescent="0.2">
      <c r="A77" s="4">
        <v>0.65</v>
      </c>
      <c r="B77" s="4">
        <v>2.007329E-4</v>
      </c>
      <c r="C77" s="5"/>
      <c r="J77">
        <f t="shared" si="2"/>
        <v>-1.3047638500000001E-4</v>
      </c>
      <c r="K77" s="5">
        <f t="shared" si="3"/>
        <v>9.8640245700245703</v>
      </c>
    </row>
    <row r="78" spans="1:11" x14ac:dyDescent="0.2">
      <c r="A78" s="4">
        <v>0.67500000000000004</v>
      </c>
      <c r="B78" s="4">
        <v>2.4543459999999998E-4</v>
      </c>
      <c r="C78" s="5"/>
      <c r="J78">
        <f t="shared" si="2"/>
        <v>-1.6566835499999999E-4</v>
      </c>
      <c r="K78" s="5">
        <f t="shared" si="3"/>
        <v>12.060668304668303</v>
      </c>
    </row>
    <row r="79" spans="1:11" x14ac:dyDescent="0.2">
      <c r="A79" s="4">
        <v>0.7</v>
      </c>
      <c r="B79" s="4">
        <v>2.9079529999999999E-4</v>
      </c>
      <c r="C79" s="5"/>
      <c r="J79">
        <f t="shared" si="2"/>
        <v>-2.0355670999999998E-4</v>
      </c>
      <c r="K79" s="5">
        <f t="shared" si="3"/>
        <v>14.289695331695331</v>
      </c>
    </row>
    <row r="80" spans="1:11" x14ac:dyDescent="0.2">
      <c r="A80" s="4">
        <v>0.72499999999999998</v>
      </c>
      <c r="B80" s="4">
        <v>3.3702960000000002E-4</v>
      </c>
      <c r="C80" s="5"/>
      <c r="J80">
        <f t="shared" si="2"/>
        <v>-2.4434646E-4</v>
      </c>
      <c r="K80" s="5">
        <f t="shared" si="3"/>
        <v>16.561651105651109</v>
      </c>
    </row>
    <row r="81" spans="1:11" x14ac:dyDescent="0.2">
      <c r="A81" s="4">
        <v>0.75</v>
      </c>
      <c r="B81" s="4">
        <v>3.8415489999999998E-4</v>
      </c>
      <c r="C81" s="5"/>
      <c r="J81">
        <f t="shared" si="2"/>
        <v>-2.88116175E-4</v>
      </c>
      <c r="K81" s="5">
        <f t="shared" si="3"/>
        <v>18.877390663390663</v>
      </c>
    </row>
    <row r="82" spans="1:11" x14ac:dyDescent="0.2">
      <c r="A82" s="4">
        <v>0.77500000000000002</v>
      </c>
      <c r="B82" s="4">
        <v>4.3230360000000003E-4</v>
      </c>
      <c r="C82" s="5"/>
      <c r="J82">
        <f t="shared" si="2"/>
        <v>-3.3503529000000005E-4</v>
      </c>
      <c r="K82" s="5">
        <f t="shared" si="3"/>
        <v>21.243420147420149</v>
      </c>
    </row>
    <row r="83" spans="1:11" x14ac:dyDescent="0.2">
      <c r="A83" s="4">
        <v>0.8</v>
      </c>
      <c r="B83" s="4">
        <v>4.8140709999999997E-4</v>
      </c>
      <c r="C83" s="5"/>
      <c r="J83">
        <f t="shared" si="2"/>
        <v>-3.8512567999999999E-4</v>
      </c>
      <c r="K83" s="5">
        <f t="shared" si="3"/>
        <v>23.656368550368548</v>
      </c>
    </row>
    <row r="84" spans="1:11" x14ac:dyDescent="0.2">
      <c r="A84" s="4">
        <v>0.82499999999999996</v>
      </c>
      <c r="B84" s="4">
        <v>5.3127280000000001E-4</v>
      </c>
      <c r="C84" s="5"/>
      <c r="J84">
        <f t="shared" si="2"/>
        <v>-4.3830006000000001E-4</v>
      </c>
      <c r="K84" s="5">
        <f t="shared" si="3"/>
        <v>26.106771498771497</v>
      </c>
    </row>
    <row r="85" spans="1:11" x14ac:dyDescent="0.2">
      <c r="A85" s="4">
        <v>0.85</v>
      </c>
      <c r="B85" s="4">
        <v>5.8245080000000004E-4</v>
      </c>
      <c r="C85" s="5"/>
      <c r="J85">
        <f t="shared" si="2"/>
        <v>-4.9508318000000004E-4</v>
      </c>
      <c r="K85" s="5">
        <f t="shared" si="3"/>
        <v>28.621660933660937</v>
      </c>
    </row>
    <row r="86" spans="1:11" x14ac:dyDescent="0.2">
      <c r="A86" s="4">
        <v>0.875</v>
      </c>
      <c r="B86" s="4">
        <v>6.3435680000000004E-4</v>
      </c>
      <c r="C86" s="5"/>
      <c r="J86">
        <f t="shared" si="2"/>
        <v>-5.5506220000000001E-4</v>
      </c>
      <c r="K86" s="5">
        <f t="shared" si="3"/>
        <v>31.172324324324325</v>
      </c>
    </row>
    <row r="87" spans="1:11" x14ac:dyDescent="0.2">
      <c r="A87" s="4">
        <v>0.9</v>
      </c>
      <c r="B87" s="4">
        <v>6.8733569999999999E-4</v>
      </c>
      <c r="C87" s="5"/>
      <c r="J87">
        <f t="shared" si="2"/>
        <v>-6.1860213000000002E-4</v>
      </c>
      <c r="K87" s="5">
        <f t="shared" si="3"/>
        <v>33.775710073710073</v>
      </c>
    </row>
    <row r="88" spans="1:11" x14ac:dyDescent="0.2">
      <c r="A88" s="4">
        <v>0.92500000000000004</v>
      </c>
      <c r="B88" s="4">
        <v>7.4140239999999997E-4</v>
      </c>
      <c r="C88" s="5"/>
      <c r="J88">
        <f t="shared" si="2"/>
        <v>-6.8579722000000002E-4</v>
      </c>
      <c r="K88" s="5">
        <f t="shared" si="3"/>
        <v>36.432550368550366</v>
      </c>
    </row>
    <row r="89" spans="1:11" x14ac:dyDescent="0.2">
      <c r="A89" s="4">
        <v>0.95</v>
      </c>
      <c r="B89" s="4">
        <v>7.9625500000000005E-4</v>
      </c>
      <c r="C89" s="5"/>
      <c r="J89">
        <f t="shared" si="2"/>
        <v>-7.5644225000000005E-4</v>
      </c>
      <c r="K89" s="5">
        <f t="shared" si="3"/>
        <v>39.12800982800983</v>
      </c>
    </row>
    <row r="90" spans="1:11" x14ac:dyDescent="0.2">
      <c r="A90" s="4">
        <v>0.97499999999999998</v>
      </c>
      <c r="B90" s="4">
        <v>8.5221410000000004E-4</v>
      </c>
      <c r="C90" s="5"/>
      <c r="J90">
        <f t="shared" si="2"/>
        <v>-8.3090874750000004E-4</v>
      </c>
      <c r="K90" s="5">
        <f t="shared" si="3"/>
        <v>41.877842751842756</v>
      </c>
    </row>
    <row r="91" spans="1:11" x14ac:dyDescent="0.2">
      <c r="A91" s="4">
        <v>1</v>
      </c>
      <c r="B91" s="4">
        <v>9.0913509999999997E-4</v>
      </c>
      <c r="C91" s="5"/>
      <c r="J91">
        <f t="shared" si="2"/>
        <v>-9.0913509999999997E-4</v>
      </c>
      <c r="K91" s="5">
        <f t="shared" si="3"/>
        <v>44.674943488943491</v>
      </c>
    </row>
    <row r="92" spans="1:11" x14ac:dyDescent="0.2">
      <c r="A92" s="4">
        <v>1</v>
      </c>
      <c r="B92" s="4">
        <v>9.118342E-4</v>
      </c>
      <c r="C92" s="5"/>
      <c r="J92">
        <f t="shared" si="2"/>
        <v>-9.118342E-4</v>
      </c>
      <c r="K92" s="5">
        <f t="shared" si="3"/>
        <v>44.807577395577397</v>
      </c>
    </row>
    <row r="93" spans="1:11" x14ac:dyDescent="0.2">
      <c r="A93" s="4">
        <v>0.97499999999999998</v>
      </c>
      <c r="B93" s="4">
        <v>8.5925650000000004E-4</v>
      </c>
      <c r="C93" s="5"/>
      <c r="J93">
        <f t="shared" si="2"/>
        <v>-8.377750875E-4</v>
      </c>
      <c r="K93" s="5">
        <f t="shared" si="3"/>
        <v>42.223906633906637</v>
      </c>
    </row>
    <row r="94" spans="1:11" x14ac:dyDescent="0.2">
      <c r="A94" s="4">
        <v>0.95</v>
      </c>
      <c r="B94" s="4">
        <v>8.0782840000000005E-4</v>
      </c>
      <c r="C94" s="5"/>
      <c r="J94">
        <f t="shared" si="2"/>
        <v>-7.6743698000000002E-4</v>
      </c>
      <c r="K94" s="5">
        <f t="shared" si="3"/>
        <v>39.696727272727273</v>
      </c>
    </row>
    <row r="95" spans="1:11" x14ac:dyDescent="0.2">
      <c r="A95" s="4">
        <v>0.92500000000000004</v>
      </c>
      <c r="B95" s="4">
        <v>7.5547560000000001E-4</v>
      </c>
      <c r="C95" s="5"/>
      <c r="J95">
        <f t="shared" si="2"/>
        <v>-6.9881493000000005E-4</v>
      </c>
      <c r="K95" s="5">
        <f t="shared" si="3"/>
        <v>37.124108108108111</v>
      </c>
    </row>
    <row r="96" spans="1:11" x14ac:dyDescent="0.2">
      <c r="A96" s="4">
        <v>0.9</v>
      </c>
      <c r="B96" s="4">
        <v>7.0311739999999998E-4</v>
      </c>
      <c r="C96" s="5"/>
      <c r="J96">
        <f t="shared" si="2"/>
        <v>-6.3280566000000003E-4</v>
      </c>
      <c r="K96" s="5">
        <f t="shared" si="3"/>
        <v>34.551223587223589</v>
      </c>
    </row>
    <row r="97" spans="1:11" x14ac:dyDescent="0.2">
      <c r="A97" s="4">
        <v>0.875</v>
      </c>
      <c r="B97" s="4">
        <v>6.5063559999999998E-4</v>
      </c>
      <c r="C97" s="5"/>
      <c r="J97">
        <f t="shared" si="2"/>
        <v>-5.6930614999999994E-4</v>
      </c>
      <c r="K97" s="5">
        <f t="shared" si="3"/>
        <v>31.972265356265357</v>
      </c>
    </row>
    <row r="98" spans="1:11" x14ac:dyDescent="0.2">
      <c r="A98" s="4">
        <v>0.85</v>
      </c>
      <c r="B98" s="4">
        <v>5.9879379999999997E-4</v>
      </c>
      <c r="C98" s="5"/>
      <c r="J98">
        <f t="shared" si="2"/>
        <v>-5.0897472999999994E-4</v>
      </c>
      <c r="K98" s="5">
        <f t="shared" si="3"/>
        <v>29.424756756756754</v>
      </c>
    </row>
    <row r="99" spans="1:11" x14ac:dyDescent="0.2">
      <c r="A99" s="4">
        <v>0.82499999999999996</v>
      </c>
      <c r="B99" s="4">
        <v>5.4674669999999999E-4</v>
      </c>
      <c r="C99" s="5"/>
      <c r="J99">
        <f t="shared" si="2"/>
        <v>-4.5106602749999997E-4</v>
      </c>
      <c r="K99" s="5">
        <f t="shared" si="3"/>
        <v>26.867159705159708</v>
      </c>
    </row>
    <row r="100" spans="1:11" x14ac:dyDescent="0.2">
      <c r="A100" s="4">
        <v>0.8</v>
      </c>
      <c r="B100" s="4">
        <v>4.9560350000000001E-4</v>
      </c>
      <c r="C100" s="5"/>
      <c r="J100">
        <f t="shared" si="2"/>
        <v>-3.9648280000000003E-4</v>
      </c>
      <c r="K100" s="5">
        <f t="shared" si="3"/>
        <v>24.353980343980346</v>
      </c>
    </row>
    <row r="101" spans="1:11" x14ac:dyDescent="0.2">
      <c r="A101" s="4">
        <v>0.77500000000000002</v>
      </c>
      <c r="B101" s="4">
        <v>4.4528679999999998E-4</v>
      </c>
      <c r="C101" s="5"/>
      <c r="J101">
        <f t="shared" si="2"/>
        <v>-3.4509727E-4</v>
      </c>
      <c r="K101" s="5">
        <f t="shared" si="3"/>
        <v>21.881415233415233</v>
      </c>
    </row>
    <row r="102" spans="1:11" x14ac:dyDescent="0.2">
      <c r="A102" s="4">
        <v>0.75</v>
      </c>
      <c r="B102" s="4">
        <v>3.9540659999999999E-4</v>
      </c>
      <c r="C102" s="5"/>
      <c r="J102">
        <f t="shared" si="2"/>
        <v>-2.9655494999999998E-4</v>
      </c>
      <c r="K102" s="5">
        <f t="shared" si="3"/>
        <v>19.430299754299753</v>
      </c>
    </row>
    <row r="103" spans="1:11" x14ac:dyDescent="0.2">
      <c r="A103" s="4">
        <v>0.72499999999999998</v>
      </c>
      <c r="B103" s="4">
        <v>3.458666E-4</v>
      </c>
      <c r="C103" s="5"/>
      <c r="J103">
        <f t="shared" si="2"/>
        <v>-2.5075328499999999E-4</v>
      </c>
      <c r="K103" s="5">
        <f t="shared" si="3"/>
        <v>16.99590171990172</v>
      </c>
    </row>
    <row r="104" spans="1:11" x14ac:dyDescent="0.2">
      <c r="A104" s="4">
        <v>0.7</v>
      </c>
      <c r="B104" s="4">
        <v>2.9692E-4</v>
      </c>
      <c r="C104" s="5"/>
      <c r="J104">
        <f t="shared" si="2"/>
        <v>-2.07844E-4</v>
      </c>
      <c r="K104" s="5">
        <f t="shared" si="3"/>
        <v>14.590663390663391</v>
      </c>
    </row>
    <row r="105" spans="1:11" x14ac:dyDescent="0.2">
      <c r="A105" s="4">
        <v>0.67500000000000004</v>
      </c>
      <c r="B105" s="4">
        <v>2.4864880000000002E-4</v>
      </c>
      <c r="C105" s="5"/>
      <c r="J105">
        <f t="shared" si="2"/>
        <v>-1.6783794000000004E-4</v>
      </c>
      <c r="K105" s="5">
        <f t="shared" si="3"/>
        <v>12.218614250614252</v>
      </c>
    </row>
    <row r="106" spans="1:11" x14ac:dyDescent="0.2">
      <c r="A106" s="4">
        <v>0.65</v>
      </c>
      <c r="B106" s="4">
        <v>2.008406E-4</v>
      </c>
      <c r="C106" s="5"/>
      <c r="J106">
        <f t="shared" si="2"/>
        <v>-1.3054639000000001E-4</v>
      </c>
      <c r="K106" s="5">
        <f t="shared" si="3"/>
        <v>9.8693169533169538</v>
      </c>
    </row>
    <row r="107" spans="1:11" x14ac:dyDescent="0.2">
      <c r="A107" s="4">
        <v>0.625</v>
      </c>
      <c r="B107" s="4">
        <v>1.5370029999999999E-4</v>
      </c>
      <c r="C107" s="5"/>
      <c r="J107">
        <f t="shared" si="2"/>
        <v>-9.6062687499999993E-5</v>
      </c>
      <c r="K107" s="5">
        <f t="shared" si="3"/>
        <v>7.5528402948402942</v>
      </c>
    </row>
    <row r="108" spans="1:11" x14ac:dyDescent="0.2">
      <c r="A108" s="4">
        <v>0.6</v>
      </c>
      <c r="B108" s="4">
        <v>1.071993E-4</v>
      </c>
      <c r="C108" s="5"/>
      <c r="J108">
        <f t="shared" si="2"/>
        <v>-6.4319579999999992E-5</v>
      </c>
      <c r="K108" s="5">
        <f t="shared" si="3"/>
        <v>5.2677788697788692</v>
      </c>
    </row>
    <row r="109" spans="1:11" x14ac:dyDescent="0.2">
      <c r="A109" s="4">
        <v>0.57499999999999996</v>
      </c>
      <c r="B109" s="4">
        <v>6.1327679999999998E-5</v>
      </c>
      <c r="C109" s="5"/>
      <c r="J109">
        <f t="shared" si="2"/>
        <v>-3.5263415999999996E-5</v>
      </c>
      <c r="K109" s="5">
        <f t="shared" si="3"/>
        <v>3.0136452088452086</v>
      </c>
    </row>
    <row r="110" spans="1:11" x14ac:dyDescent="0.2">
      <c r="A110" s="4">
        <v>0.55000000000000004</v>
      </c>
      <c r="B110" s="4">
        <v>1.630393E-5</v>
      </c>
      <c r="C110" s="5"/>
      <c r="J110">
        <f t="shared" si="2"/>
        <v>-8.9671615000000008E-6</v>
      </c>
      <c r="K110" s="5">
        <f t="shared" si="3"/>
        <v>0.80117592137592142</v>
      </c>
    </row>
    <row r="111" spans="1:11" x14ac:dyDescent="0.2">
      <c r="A111" s="4">
        <v>0.52500000000000002</v>
      </c>
      <c r="B111" s="4">
        <v>-2.8207700000000001E-5</v>
      </c>
      <c r="C111" s="5"/>
      <c r="J111">
        <f t="shared" si="2"/>
        <v>1.4809042500000001E-5</v>
      </c>
      <c r="K111" s="5">
        <f t="shared" si="3"/>
        <v>-1.3861277641277643</v>
      </c>
    </row>
    <row r="112" spans="1:11" x14ac:dyDescent="0.2">
      <c r="A112" s="4">
        <v>0.5</v>
      </c>
      <c r="B112" s="4">
        <v>-7.1356640000000003E-5</v>
      </c>
      <c r="C112" s="5"/>
      <c r="J112">
        <f t="shared" si="2"/>
        <v>3.5678320000000002E-5</v>
      </c>
      <c r="K112" s="5">
        <f t="shared" si="3"/>
        <v>-3.5064687960687961</v>
      </c>
    </row>
    <row r="113" spans="1:11" x14ac:dyDescent="0.2">
      <c r="A113" s="4">
        <v>0.47499999999999998</v>
      </c>
      <c r="B113" s="4">
        <v>-1.1318789999999999E-4</v>
      </c>
      <c r="C113" s="5"/>
      <c r="J113">
        <f t="shared" si="2"/>
        <v>5.3764252499999996E-5</v>
      </c>
      <c r="K113" s="5">
        <f t="shared" si="3"/>
        <v>-5.5620589680589676</v>
      </c>
    </row>
    <row r="114" spans="1:11" x14ac:dyDescent="0.2">
      <c r="A114" s="4">
        <v>0.45</v>
      </c>
      <c r="B114" s="4">
        <v>-1.5463609999999999E-4</v>
      </c>
      <c r="C114" s="5"/>
      <c r="J114">
        <f t="shared" si="2"/>
        <v>6.9586245000000004E-5</v>
      </c>
      <c r="K114" s="5">
        <f t="shared" si="3"/>
        <v>-7.5988255528255531</v>
      </c>
    </row>
    <row r="115" spans="1:11" x14ac:dyDescent="0.2">
      <c r="A115" s="4">
        <v>0.42499999999999999</v>
      </c>
      <c r="B115" s="4">
        <v>-1.944076E-4</v>
      </c>
      <c r="C115" s="5"/>
      <c r="J115">
        <f t="shared" si="2"/>
        <v>8.2623230000000001E-5</v>
      </c>
      <c r="K115" s="5">
        <f t="shared" si="3"/>
        <v>-9.5531990171990167</v>
      </c>
    </row>
    <row r="116" spans="1:11" x14ac:dyDescent="0.2">
      <c r="A116" s="4">
        <v>0.4</v>
      </c>
      <c r="B116" s="4">
        <v>-2.322088E-4</v>
      </c>
      <c r="C116" s="5"/>
      <c r="J116">
        <f t="shared" si="2"/>
        <v>9.2883520000000007E-5</v>
      </c>
      <c r="K116" s="5">
        <f t="shared" si="3"/>
        <v>-11.410751842751843</v>
      </c>
    </row>
    <row r="117" spans="1:11" x14ac:dyDescent="0.2">
      <c r="A117" s="4">
        <v>0.375</v>
      </c>
      <c r="B117" s="4">
        <v>-2.6870449999999999E-4</v>
      </c>
      <c r="C117" s="5"/>
      <c r="J117">
        <f t="shared" si="2"/>
        <v>1.007641875E-4</v>
      </c>
      <c r="K117" s="5">
        <f t="shared" si="3"/>
        <v>-13.204152334152335</v>
      </c>
    </row>
    <row r="118" spans="1:11" x14ac:dyDescent="0.2">
      <c r="A118" s="4">
        <v>0.35</v>
      </c>
      <c r="B118" s="4">
        <v>-3.0444350000000001E-4</v>
      </c>
      <c r="C118" s="5"/>
      <c r="J118">
        <f t="shared" si="2"/>
        <v>1.0655522499999999E-4</v>
      </c>
      <c r="K118" s="5">
        <f t="shared" si="3"/>
        <v>-14.960368550368552</v>
      </c>
    </row>
    <row r="119" spans="1:11" x14ac:dyDescent="0.2">
      <c r="A119" s="4">
        <v>0.32500000000000001</v>
      </c>
      <c r="B119" s="4">
        <v>-3.3789170000000002E-4</v>
      </c>
      <c r="C119" s="5"/>
      <c r="J119">
        <f t="shared" si="2"/>
        <v>1.0981480250000001E-4</v>
      </c>
      <c r="K119" s="5">
        <f t="shared" si="3"/>
        <v>-16.604014742014744</v>
      </c>
    </row>
    <row r="120" spans="1:11" x14ac:dyDescent="0.2">
      <c r="A120" s="4">
        <v>0.3</v>
      </c>
      <c r="B120" s="4">
        <v>-3.7095109999999999E-4</v>
      </c>
      <c r="C120" s="5"/>
      <c r="J120">
        <f t="shared" si="2"/>
        <v>1.1128532999999999E-4</v>
      </c>
      <c r="K120" s="5">
        <f t="shared" si="3"/>
        <v>-18.228555282555281</v>
      </c>
    </row>
    <row r="121" spans="1:11" x14ac:dyDescent="0.2">
      <c r="A121" s="4">
        <v>0.27500000000000002</v>
      </c>
      <c r="B121" s="4">
        <v>-4.02901E-4</v>
      </c>
      <c r="C121" s="5"/>
      <c r="J121">
        <f t="shared" si="2"/>
        <v>1.1079777500000001E-4</v>
      </c>
      <c r="K121" s="5">
        <f t="shared" si="3"/>
        <v>-19.798574938574937</v>
      </c>
    </row>
    <row r="122" spans="1:11" x14ac:dyDescent="0.2">
      <c r="A122" s="4">
        <v>0.25</v>
      </c>
      <c r="B122" s="4">
        <v>-4.3359190000000003E-4</v>
      </c>
      <c r="C122" s="5"/>
      <c r="J122">
        <f t="shared" si="2"/>
        <v>1.0839797500000001E-4</v>
      </c>
      <c r="K122" s="5">
        <f t="shared" si="3"/>
        <v>-21.306727272727276</v>
      </c>
    </row>
    <row r="123" spans="1:11" x14ac:dyDescent="0.2">
      <c r="A123" s="4">
        <v>0.22500000000000001</v>
      </c>
      <c r="B123" s="4">
        <v>-4.6287880000000001E-4</v>
      </c>
      <c r="C123" s="5"/>
      <c r="J123">
        <f t="shared" si="2"/>
        <v>1.0414773E-4</v>
      </c>
      <c r="K123" s="5">
        <f t="shared" si="3"/>
        <v>-22.745886977886979</v>
      </c>
    </row>
    <row r="124" spans="1:11" x14ac:dyDescent="0.2">
      <c r="A124" s="4">
        <v>0.2</v>
      </c>
      <c r="B124" s="4">
        <v>-4.9213299999999996E-4</v>
      </c>
      <c r="C124" s="5"/>
      <c r="J124">
        <f t="shared" si="2"/>
        <v>9.8426599999999997E-5</v>
      </c>
      <c r="K124" s="5">
        <f t="shared" si="3"/>
        <v>-24.1834398034398</v>
      </c>
    </row>
    <row r="125" spans="1:11" x14ac:dyDescent="0.2">
      <c r="A125" s="4">
        <v>0.17499999999999999</v>
      </c>
      <c r="B125" s="4">
        <v>-5.2004519999999997E-4</v>
      </c>
      <c r="C125" s="5"/>
      <c r="J125">
        <f t="shared" si="2"/>
        <v>9.1007909999999987E-5</v>
      </c>
      <c r="K125" s="5">
        <f t="shared" si="3"/>
        <v>-25.555046683046683</v>
      </c>
    </row>
    <row r="126" spans="1:11" x14ac:dyDescent="0.2">
      <c r="A126" s="4">
        <v>0.15</v>
      </c>
      <c r="B126" s="4">
        <v>-5.4663909999999995E-4</v>
      </c>
      <c r="C126" s="5"/>
      <c r="J126">
        <f t="shared" si="2"/>
        <v>8.199586499999999E-5</v>
      </c>
      <c r="K126" s="5">
        <f t="shared" si="3"/>
        <v>-26.861872235872234</v>
      </c>
    </row>
    <row r="127" spans="1:11" x14ac:dyDescent="0.2">
      <c r="A127" s="4">
        <v>0.125</v>
      </c>
      <c r="B127" s="4">
        <v>-5.7365390000000001E-4</v>
      </c>
      <c r="C127" s="5"/>
      <c r="J127">
        <f t="shared" si="2"/>
        <v>7.1706737500000002E-5</v>
      </c>
      <c r="K127" s="5">
        <f t="shared" si="3"/>
        <v>-28.189380835380838</v>
      </c>
    </row>
    <row r="128" spans="1:11" x14ac:dyDescent="0.2">
      <c r="A128" s="4">
        <v>0.1</v>
      </c>
      <c r="B128" s="4">
        <v>-5.98626E-4</v>
      </c>
      <c r="C128" s="5"/>
      <c r="J128">
        <f t="shared" si="2"/>
        <v>5.9862600000000005E-5</v>
      </c>
      <c r="K128" s="5">
        <f t="shared" si="3"/>
        <v>-29.416511056511055</v>
      </c>
    </row>
    <row r="129" spans="1:11" x14ac:dyDescent="0.2">
      <c r="A129" s="4">
        <v>7.4999999999999997E-2</v>
      </c>
      <c r="B129" s="4">
        <v>-6.2438969999999996E-4</v>
      </c>
      <c r="C129" s="5"/>
      <c r="J129">
        <f t="shared" si="2"/>
        <v>4.6829227499999994E-5</v>
      </c>
      <c r="K129" s="5">
        <f t="shared" si="3"/>
        <v>-30.682540540540536</v>
      </c>
    </row>
    <row r="130" spans="1:11" x14ac:dyDescent="0.2">
      <c r="A130" s="4">
        <v>0.05</v>
      </c>
      <c r="B130" s="4">
        <v>-6.4941119999999998E-4</v>
      </c>
      <c r="C130" s="5"/>
      <c r="J130">
        <f t="shared" si="2"/>
        <v>3.2470559999999998E-5</v>
      </c>
      <c r="K130" s="5">
        <f t="shared" si="3"/>
        <v>-31.912098280098277</v>
      </c>
    </row>
    <row r="131" spans="1:11" x14ac:dyDescent="0.2">
      <c r="A131" s="4">
        <v>2.5000000000000001E-2</v>
      </c>
      <c r="B131" s="4">
        <v>-6.733307E-4</v>
      </c>
      <c r="C131" s="5"/>
      <c r="J131">
        <f t="shared" si="2"/>
        <v>1.6833267500000001E-5</v>
      </c>
      <c r="K131" s="5">
        <f t="shared" si="3"/>
        <v>-33.087503685503684</v>
      </c>
    </row>
    <row r="132" spans="1:11" x14ac:dyDescent="0.2">
      <c r="A132" s="4">
        <v>0</v>
      </c>
      <c r="B132" s="4">
        <v>-6.9798349999999996E-4</v>
      </c>
      <c r="C132" s="5"/>
      <c r="J132">
        <f t="shared" si="2"/>
        <v>0</v>
      </c>
      <c r="K132" s="5">
        <f t="shared" si="3"/>
        <v>-34.298943488943486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" priority="1" stopIfTrue="1" operator="equal">
      <formula>0</formula>
    </cfRule>
  </conditionalFormatting>
  <conditionalFormatting sqref="E23:E24">
    <cfRule type="cellIs" dxfId="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69</v>
      </c>
    </row>
    <row r="3" spans="1:16" x14ac:dyDescent="0.2">
      <c r="C3" s="1" t="s">
        <v>29</v>
      </c>
      <c r="D3" t="s">
        <v>69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-2.1751000000000001E-8</v>
      </c>
      <c r="C10" s="5"/>
      <c r="D10" s="1" t="s">
        <v>9</v>
      </c>
      <c r="E10" s="7">
        <f>-F10*1000/$D$7</f>
        <v>1.068845208845209E-3</v>
      </c>
      <c r="F10" s="3">
        <f>((INDEX(A10:B11,1,2)+INDEX(A10:B11,2,2))-((INDEX(A10:B11,1,2)-INDEX(A10:B11,2,2))/(INDEX(A10:B11,1,1)-INDEX(A10:B11,2,1))*(INDEX(A10:B11,1,1)+INDEX(A10:B11,2,1))))/2</f>
        <v>-2.1751000000000001E-8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-1.068845208845209E-3</v>
      </c>
      <c r="L10" s="1" t="s">
        <v>23</v>
      </c>
      <c r="M10" s="4">
        <f>MAX(E14:E15)/20</f>
        <v>2.5501002004008011E-2</v>
      </c>
      <c r="N10" s="6">
        <f>-E10</f>
        <v>-1.068845208845209E-3</v>
      </c>
      <c r="O10" s="6">
        <f>-E11</f>
        <v>-1.1012776412776413E-3</v>
      </c>
      <c r="P10" s="6">
        <f>-E12</f>
        <v>-9.9459459459459482E-4</v>
      </c>
    </row>
    <row r="11" spans="1:16" x14ac:dyDescent="0.2">
      <c r="A11" s="4">
        <v>-2.5000000000000001E-2</v>
      </c>
      <c r="B11" s="4">
        <v>-2.4567999999999999E-8</v>
      </c>
      <c r="C11" s="5"/>
      <c r="D11" s="1" t="s">
        <v>10</v>
      </c>
      <c r="E11" s="7">
        <f>-F11*1000/$D$7</f>
        <v>1.1012776412776413E-3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-2.2411000000000001E-8</v>
      </c>
      <c r="G11" s="5" t="s">
        <v>101</v>
      </c>
      <c r="H11" t="s">
        <v>102</v>
      </c>
      <c r="J11">
        <f t="shared" si="0"/>
        <v>-6.1420000000000001E-10</v>
      </c>
      <c r="K11" s="5">
        <f t="shared" si="1"/>
        <v>-1.2072727272727272E-3</v>
      </c>
      <c r="L11" s="1"/>
      <c r="M11" s="4">
        <f>-MAX(E15:E16)/20</f>
        <v>-2.5501002004008011E-2</v>
      </c>
      <c r="N11" s="6">
        <f>-E10</f>
        <v>-1.068845208845209E-3</v>
      </c>
      <c r="O11" s="6">
        <f>-E11</f>
        <v>-1.1012776412776413E-3</v>
      </c>
      <c r="P11" s="6">
        <f>-E12</f>
        <v>-9.9459459459459482E-4</v>
      </c>
    </row>
    <row r="12" spans="1:16" x14ac:dyDescent="0.2">
      <c r="A12" s="4">
        <v>-0.05</v>
      </c>
      <c r="B12" s="4">
        <v>-2.6242000000000001E-8</v>
      </c>
      <c r="C12" s="5"/>
      <c r="D12" s="1" t="s">
        <v>11</v>
      </c>
      <c r="E12" s="7">
        <f>-F12*1000/$D$7</f>
        <v>9.9459459459459482E-4</v>
      </c>
      <c r="F12" s="3">
        <f>((INDEX(A131:B132,1,2)+INDEX(A131:B132,2,2))-((INDEX(A131:B132,1,2)-INDEX(A131:B132,2,2))/(INDEX(A131:B132,1,1)-INDEX(A131:B132,2,1))*(INDEX(A131:B132,1,1)+INDEX(A131:B132,2,1))))/2</f>
        <v>-2.0240000000000001E-8</v>
      </c>
      <c r="G12" t="s">
        <v>103</v>
      </c>
      <c r="H12" t="s">
        <v>104</v>
      </c>
      <c r="J12">
        <f t="shared" si="0"/>
        <v>-1.3121E-9</v>
      </c>
      <c r="K12" s="5">
        <f t="shared" si="1"/>
        <v>-1.2895331695331697E-3</v>
      </c>
      <c r="L12" s="1"/>
    </row>
    <row r="13" spans="1:16" x14ac:dyDescent="0.2">
      <c r="A13" s="4">
        <v>-7.4999999999999997E-2</v>
      </c>
      <c r="B13" s="4">
        <v>-2.7745999999999999E-8</v>
      </c>
      <c r="C13" s="5"/>
      <c r="E13" s="3" t="s">
        <v>53</v>
      </c>
      <c r="F13" s="5"/>
      <c r="J13">
        <f t="shared" si="0"/>
        <v>-2.0809499999999999E-9</v>
      </c>
      <c r="K13" s="5">
        <f t="shared" si="1"/>
        <v>-1.3634398034398033E-3</v>
      </c>
      <c r="L13" s="1" t="s">
        <v>24</v>
      </c>
      <c r="M13" s="6">
        <f>E14</f>
        <v>0.50961199294532622</v>
      </c>
      <c r="N13" s="6">
        <f>-MAX(E10:E12)/15</f>
        <v>-7.3418509418509418E-5</v>
      </c>
    </row>
    <row r="14" spans="1:16" x14ac:dyDescent="0.2">
      <c r="A14" s="4">
        <v>-0.1</v>
      </c>
      <c r="B14" s="4">
        <v>-3.0167000000000001E-8</v>
      </c>
      <c r="C14" s="5"/>
      <c r="D14" s="1" t="s">
        <v>12</v>
      </c>
      <c r="E14" s="7">
        <f>F14</f>
        <v>0.50961199294532622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0.50961199294532622</v>
      </c>
      <c r="G14" s="5" t="s">
        <v>113</v>
      </c>
      <c r="H14" t="s">
        <v>114</v>
      </c>
      <c r="J14">
        <f t="shared" si="0"/>
        <v>-3.0167000000000001E-9</v>
      </c>
      <c r="K14" s="5">
        <f t="shared" si="1"/>
        <v>-1.4824078624078624E-3</v>
      </c>
      <c r="L14" s="1"/>
      <c r="M14">
        <f>E14</f>
        <v>0.50961199294532622</v>
      </c>
      <c r="N14" s="6">
        <f>MAX(E10:E12)/15</f>
        <v>7.3418509418509418E-5</v>
      </c>
    </row>
    <row r="15" spans="1:16" x14ac:dyDescent="0.2">
      <c r="A15" s="4">
        <v>-0.125</v>
      </c>
      <c r="B15" s="4">
        <v>-3.2129999999999997E-8</v>
      </c>
      <c r="C15" s="5"/>
      <c r="D15" s="1" t="s">
        <v>13</v>
      </c>
      <c r="E15" s="3">
        <f>F15</f>
        <v>0.51002004008016022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0.51002004008016022</v>
      </c>
      <c r="G15" s="5" t="s">
        <v>109</v>
      </c>
      <c r="H15" t="s">
        <v>110</v>
      </c>
      <c r="J15">
        <f t="shared" si="0"/>
        <v>-4.0162499999999997E-9</v>
      </c>
      <c r="K15" s="5">
        <f t="shared" si="1"/>
        <v>-1.5788697788697789E-3</v>
      </c>
      <c r="L15" s="1"/>
      <c r="M15" s="6">
        <f>E15</f>
        <v>0.51002004008016022</v>
      </c>
      <c r="N15" s="6">
        <f>-MAX(E10:E12)/15</f>
        <v>-7.3418509418509418E-5</v>
      </c>
    </row>
    <row r="16" spans="1:16" x14ac:dyDescent="0.2">
      <c r="A16" s="4">
        <v>-0.15</v>
      </c>
      <c r="B16" s="4">
        <v>-3.3074999999999997E-8</v>
      </c>
      <c r="C16" s="5"/>
      <c r="E16" s="3"/>
      <c r="J16">
        <f t="shared" si="0"/>
        <v>-4.9612499999999992E-9</v>
      </c>
      <c r="K16" s="5">
        <f t="shared" si="1"/>
        <v>-1.6253071253071252E-3</v>
      </c>
      <c r="L16" s="1"/>
      <c r="M16">
        <f>E15</f>
        <v>0.51002004008016022</v>
      </c>
      <c r="N16" s="6">
        <f>MAX(E10:E12)/15</f>
        <v>7.3418509418509418E-5</v>
      </c>
    </row>
    <row r="17" spans="1:19" x14ac:dyDescent="0.2">
      <c r="A17" s="4">
        <v>-0.17499999999999999</v>
      </c>
      <c r="B17" s="4">
        <v>-3.5199000000000003E-8</v>
      </c>
      <c r="C17" s="25"/>
      <c r="D17" s="1" t="s">
        <v>14</v>
      </c>
      <c r="E17" s="9">
        <f>F17</f>
        <v>0.18657000046072536</v>
      </c>
      <c r="F17">
        <f>(-1)*MAX(J30:J91)/F11/E14</f>
        <v>0.18657000046072536</v>
      </c>
      <c r="G17" t="s">
        <v>111</v>
      </c>
      <c r="J17">
        <f t="shared" si="0"/>
        <v>-6.1598249999999999E-9</v>
      </c>
      <c r="K17" s="5">
        <f t="shared" si="1"/>
        <v>-1.7296805896805901E-3</v>
      </c>
      <c r="L17" s="1"/>
      <c r="N17" s="6"/>
    </row>
    <row r="18" spans="1:19" x14ac:dyDescent="0.2">
      <c r="A18" s="4">
        <v>-0.2</v>
      </c>
      <c r="B18" s="4">
        <v>-3.7246000000000001E-8</v>
      </c>
      <c r="C18" s="25"/>
      <c r="D18" s="1" t="s">
        <v>15</v>
      </c>
      <c r="E18" s="9">
        <f>F18</f>
        <v>0.17776175093378477</v>
      </c>
      <c r="F18">
        <f>(-1)*MAX(J91:J130)/F12/E15</f>
        <v>0.17776175093378477</v>
      </c>
      <c r="G18" t="s">
        <v>107</v>
      </c>
      <c r="J18">
        <f t="shared" si="0"/>
        <v>-7.4492000000000003E-9</v>
      </c>
      <c r="K18" s="5">
        <f t="shared" si="1"/>
        <v>-1.8302702702702703E-3</v>
      </c>
      <c r="L18" s="1" t="s">
        <v>25</v>
      </c>
      <c r="M18" s="5">
        <v>0</v>
      </c>
      <c r="N18" s="5">
        <f>INDEX(K30:K91,MATCH(MAX(J30:J91),J30:J91,0),1)</f>
        <v>-5.235380835380835E-4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-3.9570000000000003E-8</v>
      </c>
      <c r="C19" s="25"/>
      <c r="D19" s="1"/>
      <c r="J19">
        <f t="shared" si="0"/>
        <v>-8.9032500000000007E-9</v>
      </c>
      <c r="K19" s="5">
        <f t="shared" si="1"/>
        <v>-1.9444717444717446E-3</v>
      </c>
      <c r="L19" s="1"/>
      <c r="M19" s="5">
        <f>INDEX(A30:A91,MATCH(MAX(J30:J91),J30:J91,0),1)</f>
        <v>0.2</v>
      </c>
      <c r="N19" s="5">
        <f>INDEX(K30:K91,MATCH(MAX(J30:J91),J30:J91,0),1)</f>
        <v>-5.235380835380835E-4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-4.2230000000000002E-8</v>
      </c>
      <c r="C20" s="25"/>
      <c r="D20" s="1" t="s">
        <v>16</v>
      </c>
      <c r="E20" s="8">
        <f>F20</f>
        <v>1.0470761670761671E-6</v>
      </c>
      <c r="F20">
        <f>MAX(J30:J91)/D5/D7*1000</f>
        <v>1.0470761670761671E-6</v>
      </c>
      <c r="G20" t="s">
        <v>112</v>
      </c>
      <c r="J20">
        <f t="shared" si="0"/>
        <v>-1.05575E-8</v>
      </c>
      <c r="K20" s="5">
        <f t="shared" si="1"/>
        <v>-2.0751842751842754E-3</v>
      </c>
      <c r="M20" s="5">
        <f>INDEX(A30:A91,MATCH(MAX(J30:J91),J30:J91,0),1)</f>
        <v>0.2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-4.5055000000000002E-8</v>
      </c>
      <c r="C21" s="25"/>
      <c r="D21" s="1" t="s">
        <v>17</v>
      </c>
      <c r="E21" s="8">
        <f>F21</f>
        <v>9.0171990171990163E-7</v>
      </c>
      <c r="F21">
        <f>MAX(J91:J130)/D5/D7*1000</f>
        <v>9.0171990171990163E-7</v>
      </c>
      <c r="G21" t="s">
        <v>108</v>
      </c>
      <c r="J21">
        <f t="shared" si="0"/>
        <v>-1.2390125000000002E-8</v>
      </c>
      <c r="K21" s="5">
        <f t="shared" si="1"/>
        <v>-2.2140049140049142E-3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-4.7371000000000001E-8</v>
      </c>
      <c r="C22" s="5"/>
      <c r="J22">
        <f t="shared" si="0"/>
        <v>-1.42113E-8</v>
      </c>
      <c r="K22" s="5">
        <f t="shared" si="1"/>
        <v>-2.3278132678132678E-3</v>
      </c>
      <c r="M22" s="5">
        <v>0</v>
      </c>
      <c r="N22" s="5">
        <f>INDEX(K91:K130,MATCH(MAX(J91:J130),J91:J130,0),1)</f>
        <v>-4.5085995085995085E-4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-4.9800000000000003E-8</v>
      </c>
      <c r="C23" s="5"/>
      <c r="D23" s="1" t="s">
        <v>43</v>
      </c>
      <c r="E23" s="24">
        <f>E11*E14*E17/D5-E20</f>
        <v>0</v>
      </c>
      <c r="J23">
        <f t="shared" si="0"/>
        <v>-1.6185000000000002E-8</v>
      </c>
      <c r="K23" s="5">
        <f t="shared" si="1"/>
        <v>-2.4471744471744475E-3</v>
      </c>
      <c r="M23" s="5">
        <f>INDEX(A91:A130,MATCH(MAX(J91:J130),J91:J130,0),1)</f>
        <v>0.2</v>
      </c>
      <c r="N23" s="5">
        <f>INDEX(K91:K130,MATCH(MAX(J91:J130),J91:J130,0),1)</f>
        <v>-4.5085995085995085E-4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-5.2179E-8</v>
      </c>
      <c r="C24" s="5"/>
      <c r="E24" s="24">
        <f>E12*E15*E18/D5-E21</f>
        <v>0</v>
      </c>
      <c r="J24">
        <f t="shared" si="0"/>
        <v>-1.826265E-8</v>
      </c>
      <c r="K24" s="5">
        <f t="shared" si="1"/>
        <v>-2.5640786240786243E-3</v>
      </c>
      <c r="M24" s="5">
        <f>INDEX(A91:A130,MATCH(MAX(J91:J130),J91:J130,0),1)</f>
        <v>0.2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-5.5203000000000001E-8</v>
      </c>
      <c r="C25" s="26"/>
      <c r="J25">
        <f t="shared" si="0"/>
        <v>-2.0701125000000001E-8</v>
      </c>
      <c r="K25" s="5">
        <f t="shared" si="1"/>
        <v>-2.7126781326781329E-3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-5.8782999999999998E-8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-2.3513200000000001E-8</v>
      </c>
      <c r="K26" s="5">
        <f t="shared" si="1"/>
        <v>-2.8885995085995084E-3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-6.1232000000000002E-8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-2.60236E-8</v>
      </c>
      <c r="K27" s="5">
        <f t="shared" si="1"/>
        <v>-3.008943488943489E-3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-6.4026999999999995E-8</v>
      </c>
      <c r="C28" s="5"/>
      <c r="J28">
        <f t="shared" si="0"/>
        <v>-2.8812149999999998E-8</v>
      </c>
      <c r="K28" s="5">
        <f t="shared" si="1"/>
        <v>-3.1462899262899259E-3</v>
      </c>
    </row>
    <row r="29" spans="1:19" x14ac:dyDescent="0.2">
      <c r="A29" s="4">
        <v>-0.47499999999999998</v>
      </c>
      <c r="B29" s="4">
        <v>-6.7407000000000003E-8</v>
      </c>
      <c r="C29" s="5"/>
      <c r="J29">
        <f t="shared" si="0"/>
        <v>-3.2018324999999997E-8</v>
      </c>
      <c r="K29" s="5">
        <f t="shared" si="1"/>
        <v>-3.3123832923832924E-3</v>
      </c>
    </row>
    <row r="30" spans="1:19" x14ac:dyDescent="0.2">
      <c r="A30" s="4">
        <v>-0.5</v>
      </c>
      <c r="B30" s="4">
        <v>-7.0732000000000001E-8</v>
      </c>
      <c r="C30" s="5"/>
      <c r="J30">
        <f t="shared" si="0"/>
        <v>-3.5366000000000001E-8</v>
      </c>
      <c r="K30" s="5">
        <f t="shared" si="1"/>
        <v>-3.4757739557739558E-3</v>
      </c>
    </row>
    <row r="31" spans="1:19" x14ac:dyDescent="0.2">
      <c r="A31" s="4">
        <v>-0.5</v>
      </c>
      <c r="B31" s="4">
        <v>-7.1296000000000005E-8</v>
      </c>
      <c r="C31" s="5"/>
      <c r="J31">
        <f t="shared" si="0"/>
        <v>-3.5648000000000003E-8</v>
      </c>
      <c r="K31" s="5">
        <f t="shared" si="1"/>
        <v>-3.5034889434889436E-3</v>
      </c>
    </row>
    <row r="32" spans="1:19" x14ac:dyDescent="0.2">
      <c r="A32" s="4">
        <v>-0.47499999999999998</v>
      </c>
      <c r="B32" s="4">
        <v>-6.8447000000000004E-8</v>
      </c>
      <c r="C32" s="5"/>
      <c r="J32">
        <f t="shared" si="0"/>
        <v>-3.2512325000000001E-8</v>
      </c>
      <c r="K32" s="5">
        <f t="shared" si="1"/>
        <v>-3.3634889434889436E-3</v>
      </c>
    </row>
    <row r="33" spans="1:11" x14ac:dyDescent="0.2">
      <c r="A33" s="4">
        <v>-0.45</v>
      </c>
      <c r="B33" s="4">
        <v>-6.4861000000000001E-8</v>
      </c>
      <c r="C33" s="5"/>
      <c r="J33">
        <f t="shared" si="0"/>
        <v>-2.918745E-8</v>
      </c>
      <c r="K33" s="5">
        <f t="shared" si="1"/>
        <v>-3.1872727272727274E-3</v>
      </c>
    </row>
    <row r="34" spans="1:11" x14ac:dyDescent="0.2">
      <c r="A34" s="4">
        <v>-0.42499999999999999</v>
      </c>
      <c r="B34" s="4">
        <v>-6.2826999999999997E-8</v>
      </c>
      <c r="C34" s="5"/>
      <c r="J34">
        <f t="shared" si="0"/>
        <v>-2.6701474999999998E-8</v>
      </c>
      <c r="K34" s="5">
        <f t="shared" si="1"/>
        <v>-3.0873218673218672E-3</v>
      </c>
    </row>
    <row r="35" spans="1:11" x14ac:dyDescent="0.2">
      <c r="A35" s="4">
        <v>-0.4</v>
      </c>
      <c r="B35" s="4">
        <v>-5.9667000000000001E-8</v>
      </c>
      <c r="C35" s="5"/>
      <c r="J35">
        <f t="shared" si="0"/>
        <v>-2.38668E-8</v>
      </c>
      <c r="K35" s="5">
        <f t="shared" si="1"/>
        <v>-2.9320393120393124E-3</v>
      </c>
    </row>
    <row r="36" spans="1:11" x14ac:dyDescent="0.2">
      <c r="A36" s="4">
        <v>-0.375</v>
      </c>
      <c r="B36" s="4">
        <v>-5.6942000000000001E-8</v>
      </c>
      <c r="C36" s="5"/>
      <c r="J36">
        <f t="shared" si="0"/>
        <v>-2.135325E-8</v>
      </c>
      <c r="K36" s="5">
        <f t="shared" si="1"/>
        <v>-2.7981326781326781E-3</v>
      </c>
    </row>
    <row r="37" spans="1:11" x14ac:dyDescent="0.2">
      <c r="A37" s="4">
        <v>-0.35</v>
      </c>
      <c r="B37" s="4">
        <v>-5.3805999999999999E-8</v>
      </c>
      <c r="C37" s="5"/>
      <c r="J37">
        <f t="shared" si="0"/>
        <v>-1.8832099999999998E-8</v>
      </c>
      <c r="K37" s="5">
        <f t="shared" si="1"/>
        <v>-2.644029484029484E-3</v>
      </c>
    </row>
    <row r="38" spans="1:11" x14ac:dyDescent="0.2">
      <c r="A38" s="4">
        <v>-0.32500000000000001</v>
      </c>
      <c r="B38" s="4">
        <v>-5.1877000000000002E-8</v>
      </c>
      <c r="C38" s="5"/>
      <c r="J38">
        <f t="shared" si="0"/>
        <v>-1.6860025000000001E-8</v>
      </c>
      <c r="K38" s="5">
        <f t="shared" si="1"/>
        <v>-2.5492383292383294E-3</v>
      </c>
    </row>
    <row r="39" spans="1:11" x14ac:dyDescent="0.2">
      <c r="A39" s="4">
        <v>-0.3</v>
      </c>
      <c r="B39" s="4">
        <v>-4.9002999999999999E-8</v>
      </c>
      <c r="C39" s="5"/>
      <c r="J39">
        <f t="shared" si="0"/>
        <v>-1.4700899999999998E-8</v>
      </c>
      <c r="K39" s="5">
        <f t="shared" si="1"/>
        <v>-2.4080098280098278E-3</v>
      </c>
    </row>
    <row r="40" spans="1:11" x14ac:dyDescent="0.2">
      <c r="A40" s="4">
        <v>-0.27500000000000002</v>
      </c>
      <c r="B40" s="4">
        <v>-4.5838000000000003E-8</v>
      </c>
      <c r="C40" s="5"/>
      <c r="J40">
        <f t="shared" si="0"/>
        <v>-1.2605450000000002E-8</v>
      </c>
      <c r="K40" s="5">
        <f t="shared" si="1"/>
        <v>-2.2524815724815728E-3</v>
      </c>
    </row>
    <row r="41" spans="1:11" x14ac:dyDescent="0.2">
      <c r="A41" s="4">
        <v>-0.25</v>
      </c>
      <c r="B41" s="4">
        <v>-4.3270000000000003E-8</v>
      </c>
      <c r="C41" s="5"/>
      <c r="J41">
        <f t="shared" si="0"/>
        <v>-1.0817500000000001E-8</v>
      </c>
      <c r="K41" s="5">
        <f t="shared" si="1"/>
        <v>-2.1262899262899267E-3</v>
      </c>
    </row>
    <row r="42" spans="1:11" x14ac:dyDescent="0.2">
      <c r="A42" s="4">
        <v>-0.22500000000000001</v>
      </c>
      <c r="B42" s="4">
        <v>-4.1221000000000002E-8</v>
      </c>
      <c r="C42" s="5"/>
      <c r="J42">
        <f t="shared" si="0"/>
        <v>-9.2747250000000004E-9</v>
      </c>
      <c r="K42" s="5">
        <f t="shared" si="1"/>
        <v>-2.0256019656019657E-3</v>
      </c>
    </row>
    <row r="43" spans="1:11" x14ac:dyDescent="0.2">
      <c r="A43" s="4">
        <v>-0.2</v>
      </c>
      <c r="B43" s="4">
        <v>-3.8771999999999998E-8</v>
      </c>
      <c r="C43" s="5"/>
      <c r="J43">
        <f t="shared" si="0"/>
        <v>-7.7543999999999996E-9</v>
      </c>
      <c r="K43" s="5">
        <f t="shared" si="1"/>
        <v>-1.9052579852579853E-3</v>
      </c>
    </row>
    <row r="44" spans="1:11" x14ac:dyDescent="0.2">
      <c r="A44" s="4">
        <v>-0.17499999999999999</v>
      </c>
      <c r="B44" s="4">
        <v>-3.6343000000000003E-8</v>
      </c>
      <c r="C44" s="5"/>
      <c r="J44">
        <f t="shared" si="0"/>
        <v>-6.3600250000000001E-9</v>
      </c>
      <c r="K44" s="5">
        <f t="shared" si="1"/>
        <v>-1.785896805896806E-3</v>
      </c>
    </row>
    <row r="45" spans="1:11" x14ac:dyDescent="0.2">
      <c r="A45" s="4">
        <v>-0.15</v>
      </c>
      <c r="B45" s="4">
        <v>-3.4282000000000002E-8</v>
      </c>
      <c r="C45" s="5"/>
      <c r="J45">
        <f t="shared" si="0"/>
        <v>-5.1423000000000003E-9</v>
      </c>
      <c r="K45" s="5">
        <f t="shared" si="1"/>
        <v>-1.6846191646191647E-3</v>
      </c>
    </row>
    <row r="46" spans="1:11" x14ac:dyDescent="0.2">
      <c r="A46" s="4">
        <v>-0.125</v>
      </c>
      <c r="B46" s="4">
        <v>-3.2199000000000003E-8</v>
      </c>
      <c r="C46" s="5"/>
      <c r="J46">
        <f t="shared" si="0"/>
        <v>-4.0248750000000003E-9</v>
      </c>
      <c r="K46" s="5">
        <f t="shared" si="1"/>
        <v>-1.5822604422604423E-3</v>
      </c>
    </row>
    <row r="47" spans="1:11" x14ac:dyDescent="0.2">
      <c r="A47" s="4">
        <v>-0.1</v>
      </c>
      <c r="B47" s="4">
        <v>-3.0006999999999999E-8</v>
      </c>
      <c r="C47" s="5"/>
      <c r="J47">
        <f t="shared" si="0"/>
        <v>-3.0007000000000002E-9</v>
      </c>
      <c r="K47" s="5">
        <f t="shared" si="1"/>
        <v>-1.4745454545454545E-3</v>
      </c>
    </row>
    <row r="48" spans="1:11" x14ac:dyDescent="0.2">
      <c r="A48" s="4">
        <v>-7.4999999999999997E-2</v>
      </c>
      <c r="B48" s="4">
        <v>-2.7981999999999999E-8</v>
      </c>
      <c r="C48" s="5"/>
      <c r="J48">
        <f t="shared" si="0"/>
        <v>-2.09865E-9</v>
      </c>
      <c r="K48" s="5">
        <f t="shared" si="1"/>
        <v>-1.375036855036855E-3</v>
      </c>
    </row>
    <row r="49" spans="1:11" x14ac:dyDescent="0.2">
      <c r="A49" s="4">
        <v>-0.05</v>
      </c>
      <c r="B49" s="4">
        <v>-2.6122999999999998E-8</v>
      </c>
      <c r="C49" s="5"/>
      <c r="J49">
        <f t="shared" si="0"/>
        <v>-1.3061500000000001E-9</v>
      </c>
      <c r="K49" s="5">
        <f t="shared" si="1"/>
        <v>-1.2836855036855036E-3</v>
      </c>
    </row>
    <row r="50" spans="1:11" x14ac:dyDescent="0.2">
      <c r="A50" s="4">
        <v>-2.5000000000000001E-2</v>
      </c>
      <c r="B50" s="4">
        <v>-2.4217000000000001E-8</v>
      </c>
      <c r="C50" s="5"/>
      <c r="J50">
        <f t="shared" si="0"/>
        <v>-6.0542500000000011E-10</v>
      </c>
      <c r="K50" s="5">
        <f t="shared" si="1"/>
        <v>-1.1900245700245701E-3</v>
      </c>
    </row>
    <row r="51" spans="1:11" x14ac:dyDescent="0.2">
      <c r="A51" s="4">
        <v>0</v>
      </c>
      <c r="B51" s="4">
        <v>-2.2411000000000001E-8</v>
      </c>
      <c r="C51" s="5"/>
      <c r="J51">
        <f t="shared" si="0"/>
        <v>0</v>
      </c>
      <c r="K51" s="5">
        <f t="shared" si="1"/>
        <v>-1.1012776412776413E-3</v>
      </c>
    </row>
    <row r="52" spans="1:11" x14ac:dyDescent="0.2">
      <c r="A52" s="4">
        <v>2.5000000000000001E-2</v>
      </c>
      <c r="B52" s="4">
        <v>-2.0657999999999999E-8</v>
      </c>
      <c r="C52" s="5"/>
      <c r="J52">
        <f t="shared" si="0"/>
        <v>5.1645000000000001E-10</v>
      </c>
      <c r="K52" s="5">
        <f t="shared" si="1"/>
        <v>-1.015135135135135E-3</v>
      </c>
    </row>
    <row r="53" spans="1:11" x14ac:dyDescent="0.2">
      <c r="A53" s="4">
        <v>0.05</v>
      </c>
      <c r="B53" s="4">
        <v>-1.9023000000000001E-8</v>
      </c>
      <c r="C53" s="5"/>
      <c r="J53">
        <f t="shared" si="0"/>
        <v>9.5115000000000017E-10</v>
      </c>
      <c r="K53" s="5">
        <f t="shared" si="1"/>
        <v>-9.3479115479115486E-4</v>
      </c>
    </row>
    <row r="54" spans="1:11" x14ac:dyDescent="0.2">
      <c r="A54" s="4">
        <v>7.4999999999999997E-2</v>
      </c>
      <c r="B54" s="4">
        <v>-1.7409999999999998E-8</v>
      </c>
      <c r="C54" s="5"/>
      <c r="J54">
        <f t="shared" si="0"/>
        <v>1.3057499999999998E-9</v>
      </c>
      <c r="K54" s="5">
        <f t="shared" si="1"/>
        <v>-8.5552825552825539E-4</v>
      </c>
    </row>
    <row r="55" spans="1:11" x14ac:dyDescent="0.2">
      <c r="A55" s="4">
        <v>0.1</v>
      </c>
      <c r="B55" s="4">
        <v>-1.5807000000000001E-8</v>
      </c>
      <c r="C55" s="5"/>
      <c r="J55">
        <f t="shared" si="0"/>
        <v>1.5807000000000001E-9</v>
      </c>
      <c r="K55" s="5">
        <f t="shared" si="1"/>
        <v>-7.7675675675675673E-4</v>
      </c>
    </row>
    <row r="56" spans="1:11" x14ac:dyDescent="0.2">
      <c r="A56" s="4">
        <v>0.125</v>
      </c>
      <c r="B56" s="4">
        <v>-1.4356E-8</v>
      </c>
      <c r="C56" s="5"/>
      <c r="J56">
        <f t="shared" si="0"/>
        <v>1.7945E-9</v>
      </c>
      <c r="K56" s="5">
        <f t="shared" si="1"/>
        <v>-7.0545454545454546E-4</v>
      </c>
    </row>
    <row r="57" spans="1:11" x14ac:dyDescent="0.2">
      <c r="A57" s="4">
        <v>0.15</v>
      </c>
      <c r="B57" s="4">
        <v>-1.3017E-8</v>
      </c>
      <c r="C57" s="5"/>
      <c r="J57">
        <f t="shared" si="0"/>
        <v>1.9525499999999998E-9</v>
      </c>
      <c r="K57" s="5">
        <f t="shared" si="1"/>
        <v>-6.396560196560196E-4</v>
      </c>
    </row>
    <row r="58" spans="1:11" x14ac:dyDescent="0.2">
      <c r="A58" s="4">
        <v>0.17499999999999999</v>
      </c>
      <c r="B58" s="4">
        <v>-1.1843000000000001E-8</v>
      </c>
      <c r="C58" s="5"/>
      <c r="J58">
        <f t="shared" si="0"/>
        <v>2.0725250000000001E-9</v>
      </c>
      <c r="K58" s="5">
        <f t="shared" si="1"/>
        <v>-5.8196560196560197E-4</v>
      </c>
    </row>
    <row r="59" spans="1:11" x14ac:dyDescent="0.2">
      <c r="A59" s="4">
        <v>0.2</v>
      </c>
      <c r="B59" s="4">
        <v>-1.0654000000000001E-8</v>
      </c>
      <c r="C59" s="5"/>
      <c r="J59">
        <f t="shared" si="0"/>
        <v>2.1308000000000001E-9</v>
      </c>
      <c r="K59" s="5">
        <f t="shared" si="1"/>
        <v>-5.235380835380835E-4</v>
      </c>
    </row>
    <row r="60" spans="1:11" x14ac:dyDescent="0.2">
      <c r="A60" s="4">
        <v>0.22500000000000001</v>
      </c>
      <c r="B60" s="4">
        <v>-9.3740000000000001E-9</v>
      </c>
      <c r="C60" s="5"/>
      <c r="J60">
        <f t="shared" si="0"/>
        <v>2.1091499999999999E-9</v>
      </c>
      <c r="K60" s="5">
        <f t="shared" si="1"/>
        <v>-4.6063882063882065E-4</v>
      </c>
    </row>
    <row r="61" spans="1:11" x14ac:dyDescent="0.2">
      <c r="A61" s="4">
        <v>0.25</v>
      </c>
      <c r="B61" s="4">
        <v>-8.2540000000000007E-9</v>
      </c>
      <c r="C61" s="5"/>
      <c r="J61">
        <f t="shared" si="0"/>
        <v>2.0635000000000002E-9</v>
      </c>
      <c r="K61" s="5">
        <f t="shared" si="1"/>
        <v>-4.0560196560196564E-4</v>
      </c>
    </row>
    <row r="62" spans="1:11" x14ac:dyDescent="0.2">
      <c r="A62" s="4">
        <v>0.27500000000000002</v>
      </c>
      <c r="B62" s="4">
        <v>-7.1239999999999998E-9</v>
      </c>
      <c r="C62" s="5"/>
      <c r="J62">
        <f t="shared" si="0"/>
        <v>1.9591E-9</v>
      </c>
      <c r="K62" s="5">
        <f t="shared" si="1"/>
        <v>-3.5007371007371007E-4</v>
      </c>
    </row>
    <row r="63" spans="1:11" x14ac:dyDescent="0.2">
      <c r="A63" s="4">
        <v>0.3</v>
      </c>
      <c r="B63" s="4">
        <v>-6.1140000000000002E-9</v>
      </c>
      <c r="C63" s="5"/>
      <c r="J63">
        <f t="shared" si="0"/>
        <v>1.8341999999999999E-9</v>
      </c>
      <c r="K63" s="5">
        <f t="shared" si="1"/>
        <v>-3.0044226044226047E-4</v>
      </c>
    </row>
    <row r="64" spans="1:11" x14ac:dyDescent="0.2">
      <c r="A64" s="4">
        <v>0.32500000000000001</v>
      </c>
      <c r="B64" s="4">
        <v>-5.2499999999999999E-9</v>
      </c>
      <c r="C64" s="5"/>
      <c r="J64">
        <f t="shared" si="0"/>
        <v>1.70625E-9</v>
      </c>
      <c r="K64" s="5">
        <f t="shared" si="1"/>
        <v>-2.5798525798525796E-4</v>
      </c>
    </row>
    <row r="65" spans="1:11" x14ac:dyDescent="0.2">
      <c r="A65" s="4">
        <v>0.35</v>
      </c>
      <c r="B65" s="4">
        <v>-4.3569999999999997E-9</v>
      </c>
      <c r="C65" s="5"/>
      <c r="J65">
        <f t="shared" si="0"/>
        <v>1.5249499999999998E-9</v>
      </c>
      <c r="K65" s="5">
        <f t="shared" si="1"/>
        <v>-2.141031941031941E-4</v>
      </c>
    </row>
    <row r="66" spans="1:11" x14ac:dyDescent="0.2">
      <c r="A66" s="4">
        <v>0.375</v>
      </c>
      <c r="B66" s="4">
        <v>-3.5180000000000001E-9</v>
      </c>
      <c r="C66" s="5"/>
      <c r="J66">
        <f t="shared" si="0"/>
        <v>1.31925E-9</v>
      </c>
      <c r="K66" s="5">
        <f t="shared" si="1"/>
        <v>-1.7287469287469287E-4</v>
      </c>
    </row>
    <row r="67" spans="1:11" x14ac:dyDescent="0.2">
      <c r="A67" s="4">
        <v>0.4</v>
      </c>
      <c r="B67" s="4">
        <v>-2.779E-9</v>
      </c>
      <c r="C67" s="5"/>
      <c r="J67">
        <f t="shared" si="0"/>
        <v>1.1116E-9</v>
      </c>
      <c r="K67" s="5">
        <f t="shared" si="1"/>
        <v>-1.3656019656019657E-4</v>
      </c>
    </row>
    <row r="68" spans="1:11" x14ac:dyDescent="0.2">
      <c r="A68" s="4">
        <v>0.42499999999999999</v>
      </c>
      <c r="B68" s="4">
        <v>-2.0759999999999999E-9</v>
      </c>
      <c r="C68" s="5"/>
      <c r="J68">
        <f t="shared" si="0"/>
        <v>8.8229999999999994E-10</v>
      </c>
      <c r="K68" s="5">
        <f t="shared" si="1"/>
        <v>-1.02014742014742E-4</v>
      </c>
    </row>
    <row r="69" spans="1:11" x14ac:dyDescent="0.2">
      <c r="A69" s="4">
        <v>0.45</v>
      </c>
      <c r="B69" s="4">
        <v>-1.386E-9</v>
      </c>
      <c r="C69" s="5"/>
      <c r="J69">
        <f t="shared" si="0"/>
        <v>6.2370000000000003E-10</v>
      </c>
      <c r="K69" s="5">
        <f t="shared" si="1"/>
        <v>-6.8108108108108111E-5</v>
      </c>
    </row>
    <row r="70" spans="1:11" x14ac:dyDescent="0.2">
      <c r="A70" s="4">
        <v>0.47499999999999998</v>
      </c>
      <c r="B70" s="4">
        <v>-7.8099999999999999E-10</v>
      </c>
      <c r="C70" s="5"/>
      <c r="J70">
        <f t="shared" si="0"/>
        <v>3.70975E-10</v>
      </c>
      <c r="K70" s="5">
        <f t="shared" si="1"/>
        <v>-3.8378378378378377E-5</v>
      </c>
    </row>
    <row r="71" spans="1:11" x14ac:dyDescent="0.2">
      <c r="A71" s="4">
        <v>0.5</v>
      </c>
      <c r="B71" s="4">
        <v>-2.18E-10</v>
      </c>
      <c r="C71" s="5"/>
      <c r="J71">
        <f t="shared" si="0"/>
        <v>1.09E-10</v>
      </c>
      <c r="K71" s="5">
        <f t="shared" si="1"/>
        <v>-1.0712530712530712E-5</v>
      </c>
    </row>
    <row r="72" spans="1:11" x14ac:dyDescent="0.2">
      <c r="A72" s="4">
        <v>0.52500000000000002</v>
      </c>
      <c r="B72" s="4">
        <v>3.4899999999999998E-10</v>
      </c>
      <c r="C72" s="5"/>
      <c r="J72">
        <f t="shared" si="0"/>
        <v>-1.8322500000000001E-10</v>
      </c>
      <c r="K72" s="5">
        <f t="shared" si="1"/>
        <v>1.7149877149877147E-5</v>
      </c>
    </row>
    <row r="73" spans="1:11" x14ac:dyDescent="0.2">
      <c r="A73" s="4">
        <v>0.55000000000000004</v>
      </c>
      <c r="B73" s="4">
        <v>9.1400000000000005E-10</v>
      </c>
      <c r="C73" s="5"/>
      <c r="J73">
        <f t="shared" si="0"/>
        <v>-5.0270000000000003E-10</v>
      </c>
      <c r="K73" s="5">
        <f t="shared" si="1"/>
        <v>4.4914004914004917E-5</v>
      </c>
    </row>
    <row r="74" spans="1:11" x14ac:dyDescent="0.2">
      <c r="A74" s="4">
        <v>0.57499999999999996</v>
      </c>
      <c r="B74" s="4">
        <v>1.4800000000000001E-9</v>
      </c>
      <c r="C74" s="5"/>
      <c r="J74">
        <f t="shared" ref="J74:J137" si="2">-(B74*A74)</f>
        <v>-8.5099999999999996E-10</v>
      </c>
      <c r="K74" s="5">
        <f t="shared" ref="K74:K137" si="3">B74*1000/$D$7</f>
        <v>7.2727272727272728E-5</v>
      </c>
    </row>
    <row r="75" spans="1:11" x14ac:dyDescent="0.2">
      <c r="A75" s="4">
        <v>0.6</v>
      </c>
      <c r="B75" s="4">
        <v>2.0609999999999998E-9</v>
      </c>
      <c r="C75" s="5"/>
      <c r="J75">
        <f t="shared" si="2"/>
        <v>-1.2365999999999998E-9</v>
      </c>
      <c r="K75" s="5">
        <f t="shared" si="3"/>
        <v>1.0127764127764127E-4</v>
      </c>
    </row>
    <row r="76" spans="1:11" x14ac:dyDescent="0.2">
      <c r="A76" s="4">
        <v>0.625</v>
      </c>
      <c r="B76" s="4">
        <v>2.6919999999999998E-9</v>
      </c>
      <c r="C76" s="5"/>
      <c r="J76">
        <f t="shared" si="2"/>
        <v>-1.6824999999999999E-9</v>
      </c>
      <c r="K76" s="5">
        <f t="shared" si="3"/>
        <v>1.3228501228501228E-4</v>
      </c>
    </row>
    <row r="77" spans="1:11" x14ac:dyDescent="0.2">
      <c r="A77" s="4">
        <v>0.65</v>
      </c>
      <c r="B77" s="4">
        <v>3.3099999999999999E-9</v>
      </c>
      <c r="C77" s="5"/>
      <c r="J77">
        <f t="shared" si="2"/>
        <v>-2.1514999999999999E-9</v>
      </c>
      <c r="K77" s="5">
        <f t="shared" si="3"/>
        <v>1.6265356265356265E-4</v>
      </c>
    </row>
    <row r="78" spans="1:11" x14ac:dyDescent="0.2">
      <c r="A78" s="4">
        <v>0.67500000000000004</v>
      </c>
      <c r="B78" s="4">
        <v>4.0119999999999998E-9</v>
      </c>
      <c r="C78" s="5"/>
      <c r="J78">
        <f t="shared" si="2"/>
        <v>-2.7081000000000002E-9</v>
      </c>
      <c r="K78" s="5">
        <f t="shared" si="3"/>
        <v>1.9714987714987715E-4</v>
      </c>
    </row>
    <row r="79" spans="1:11" x14ac:dyDescent="0.2">
      <c r="A79" s="4">
        <v>0.7</v>
      </c>
      <c r="B79" s="4">
        <v>4.9110000000000001E-9</v>
      </c>
      <c r="C79" s="5"/>
      <c r="J79">
        <f t="shared" si="2"/>
        <v>-3.4376999999999998E-9</v>
      </c>
      <c r="K79" s="5">
        <f t="shared" si="3"/>
        <v>2.4132678132678134E-4</v>
      </c>
    </row>
    <row r="80" spans="1:11" x14ac:dyDescent="0.2">
      <c r="A80" s="4">
        <v>0.72499999999999998</v>
      </c>
      <c r="B80" s="4">
        <v>5.6390000000000001E-9</v>
      </c>
      <c r="C80" s="5"/>
      <c r="J80">
        <f t="shared" si="2"/>
        <v>-4.0882749999999999E-9</v>
      </c>
      <c r="K80" s="5">
        <f t="shared" si="3"/>
        <v>2.7710073710073707E-4</v>
      </c>
    </row>
    <row r="81" spans="1:11" x14ac:dyDescent="0.2">
      <c r="A81" s="4">
        <v>0.75</v>
      </c>
      <c r="B81" s="4">
        <v>6.48E-9</v>
      </c>
      <c r="C81" s="5"/>
      <c r="J81">
        <f t="shared" si="2"/>
        <v>-4.8600000000000002E-9</v>
      </c>
      <c r="K81" s="5">
        <f t="shared" si="3"/>
        <v>3.184275184275184E-4</v>
      </c>
    </row>
    <row r="82" spans="1:11" x14ac:dyDescent="0.2">
      <c r="A82" s="4">
        <v>0.77500000000000002</v>
      </c>
      <c r="B82" s="4">
        <v>7.4790000000000003E-9</v>
      </c>
      <c r="C82" s="5"/>
      <c r="J82">
        <f t="shared" si="2"/>
        <v>-5.7962250000000008E-9</v>
      </c>
      <c r="K82" s="5">
        <f t="shared" si="3"/>
        <v>3.6751842751842756E-4</v>
      </c>
    </row>
    <row r="83" spans="1:11" x14ac:dyDescent="0.2">
      <c r="A83" s="4">
        <v>0.8</v>
      </c>
      <c r="B83" s="4">
        <v>8.4079999999999999E-9</v>
      </c>
      <c r="C83" s="5"/>
      <c r="J83">
        <f t="shared" si="2"/>
        <v>-6.7264000000000003E-9</v>
      </c>
      <c r="K83" s="5">
        <f t="shared" si="3"/>
        <v>4.1316953316953317E-4</v>
      </c>
    </row>
    <row r="84" spans="1:11" x14ac:dyDescent="0.2">
      <c r="A84" s="4">
        <v>0.82499999999999996</v>
      </c>
      <c r="B84" s="4">
        <v>9.5119999999999994E-9</v>
      </c>
      <c r="C84" s="5"/>
      <c r="J84">
        <f t="shared" si="2"/>
        <v>-7.8473999999999992E-9</v>
      </c>
      <c r="K84" s="5">
        <f t="shared" si="3"/>
        <v>4.674201474201474E-4</v>
      </c>
    </row>
    <row r="85" spans="1:11" x14ac:dyDescent="0.2">
      <c r="A85" s="4">
        <v>0.85</v>
      </c>
      <c r="B85" s="4">
        <v>1.0589E-8</v>
      </c>
      <c r="C85" s="5"/>
      <c r="J85">
        <f t="shared" si="2"/>
        <v>-9.0006499999999999E-9</v>
      </c>
      <c r="K85" s="5">
        <f t="shared" si="3"/>
        <v>5.203439803439803E-4</v>
      </c>
    </row>
    <row r="86" spans="1:11" x14ac:dyDescent="0.2">
      <c r="A86" s="4">
        <v>0.875</v>
      </c>
      <c r="B86" s="4">
        <v>1.1709000000000001E-8</v>
      </c>
      <c r="C86" s="5"/>
      <c r="J86">
        <f t="shared" si="2"/>
        <v>-1.0245375000000001E-8</v>
      </c>
      <c r="K86" s="5">
        <f t="shared" si="3"/>
        <v>5.7538083538083537E-4</v>
      </c>
    </row>
    <row r="87" spans="1:11" x14ac:dyDescent="0.2">
      <c r="A87" s="4">
        <v>0.9</v>
      </c>
      <c r="B87" s="4">
        <v>1.2833E-8</v>
      </c>
      <c r="C87" s="5"/>
      <c r="J87">
        <f t="shared" si="2"/>
        <v>-1.15497E-8</v>
      </c>
      <c r="K87" s="5">
        <f t="shared" si="3"/>
        <v>6.3061425061425064E-4</v>
      </c>
    </row>
    <row r="88" spans="1:11" x14ac:dyDescent="0.2">
      <c r="A88" s="4">
        <v>0.92500000000000004</v>
      </c>
      <c r="B88" s="4">
        <v>1.4071000000000001E-8</v>
      </c>
      <c r="C88" s="5"/>
      <c r="J88">
        <f t="shared" si="2"/>
        <v>-1.3015675000000001E-8</v>
      </c>
      <c r="K88" s="5">
        <f t="shared" si="3"/>
        <v>6.9144963144963153E-4</v>
      </c>
    </row>
    <row r="89" spans="1:11" x14ac:dyDescent="0.2">
      <c r="A89" s="4">
        <v>0.95</v>
      </c>
      <c r="B89" s="4">
        <v>1.5402000000000001E-8</v>
      </c>
      <c r="C89" s="5"/>
      <c r="J89">
        <f t="shared" si="2"/>
        <v>-1.4631900000000001E-8</v>
      </c>
      <c r="K89" s="5">
        <f t="shared" si="3"/>
        <v>7.56855036855037E-4</v>
      </c>
    </row>
    <row r="90" spans="1:11" x14ac:dyDescent="0.2">
      <c r="A90" s="4">
        <v>0.97499999999999998</v>
      </c>
      <c r="B90" s="4">
        <v>1.6981000000000002E-8</v>
      </c>
      <c r="C90" s="5"/>
      <c r="J90">
        <f t="shared" si="2"/>
        <v>-1.6556475000000002E-8</v>
      </c>
      <c r="K90" s="5">
        <f t="shared" si="3"/>
        <v>8.3444717444717458E-4</v>
      </c>
    </row>
    <row r="91" spans="1:11" x14ac:dyDescent="0.2">
      <c r="A91" s="4">
        <v>1</v>
      </c>
      <c r="B91" s="4">
        <v>1.8801999999999999E-8</v>
      </c>
      <c r="C91" s="5"/>
      <c r="J91">
        <f t="shared" si="2"/>
        <v>-1.8801999999999999E-8</v>
      </c>
      <c r="K91" s="5">
        <f t="shared" si="3"/>
        <v>9.2393120393120375E-4</v>
      </c>
    </row>
    <row r="92" spans="1:11" x14ac:dyDescent="0.2">
      <c r="A92" s="4">
        <v>1</v>
      </c>
      <c r="B92" s="4">
        <v>1.8692E-8</v>
      </c>
      <c r="C92" s="5"/>
      <c r="J92">
        <f t="shared" si="2"/>
        <v>-1.8692E-8</v>
      </c>
      <c r="K92" s="5">
        <f t="shared" si="3"/>
        <v>9.1852579852579855E-4</v>
      </c>
    </row>
    <row r="93" spans="1:11" x14ac:dyDescent="0.2">
      <c r="A93" s="4">
        <v>0.97499999999999998</v>
      </c>
      <c r="B93" s="4">
        <v>1.7538000000000001E-8</v>
      </c>
      <c r="C93" s="5"/>
      <c r="J93">
        <f t="shared" si="2"/>
        <v>-1.709955E-8</v>
      </c>
      <c r="K93" s="5">
        <f t="shared" si="3"/>
        <v>8.618181818181818E-4</v>
      </c>
    </row>
    <row r="94" spans="1:11" x14ac:dyDescent="0.2">
      <c r="A94" s="4">
        <v>0.95</v>
      </c>
      <c r="B94" s="4">
        <v>1.6091999999999999E-8</v>
      </c>
      <c r="C94" s="5"/>
      <c r="J94">
        <f t="shared" si="2"/>
        <v>-1.5287399999999998E-8</v>
      </c>
      <c r="K94" s="5">
        <f t="shared" si="3"/>
        <v>7.9076167076167078E-4</v>
      </c>
    </row>
    <row r="95" spans="1:11" x14ac:dyDescent="0.2">
      <c r="A95" s="4">
        <v>0.92500000000000004</v>
      </c>
      <c r="B95" s="4">
        <v>1.4399E-8</v>
      </c>
      <c r="C95" s="5"/>
      <c r="J95">
        <f t="shared" si="2"/>
        <v>-1.3319075000000001E-8</v>
      </c>
      <c r="K95" s="5">
        <f t="shared" si="3"/>
        <v>7.0756756756756758E-4</v>
      </c>
    </row>
    <row r="96" spans="1:11" x14ac:dyDescent="0.2">
      <c r="A96" s="4">
        <v>0.9</v>
      </c>
      <c r="B96" s="4">
        <v>1.2819000000000001E-8</v>
      </c>
      <c r="C96" s="5"/>
      <c r="J96">
        <f t="shared" si="2"/>
        <v>-1.1537100000000001E-8</v>
      </c>
      <c r="K96" s="5">
        <f t="shared" si="3"/>
        <v>6.2992628992628995E-4</v>
      </c>
    </row>
    <row r="97" spans="1:11" x14ac:dyDescent="0.2">
      <c r="A97" s="4">
        <v>0.875</v>
      </c>
      <c r="B97" s="4">
        <v>1.1336E-8</v>
      </c>
      <c r="C97" s="5"/>
      <c r="J97">
        <f t="shared" si="2"/>
        <v>-9.9189999999999994E-9</v>
      </c>
      <c r="K97" s="5">
        <f t="shared" si="3"/>
        <v>5.5705159705159699E-4</v>
      </c>
    </row>
    <row r="98" spans="1:11" x14ac:dyDescent="0.2">
      <c r="A98" s="4">
        <v>0.85</v>
      </c>
      <c r="B98" s="4">
        <v>1.0192E-8</v>
      </c>
      <c r="C98" s="5"/>
      <c r="J98">
        <f t="shared" si="2"/>
        <v>-8.6631999999999988E-9</v>
      </c>
      <c r="K98" s="5">
        <f t="shared" si="3"/>
        <v>5.0083538083538085E-4</v>
      </c>
    </row>
    <row r="99" spans="1:11" x14ac:dyDescent="0.2">
      <c r="A99" s="4">
        <v>0.82499999999999996</v>
      </c>
      <c r="B99" s="4">
        <v>9.1869999999999998E-9</v>
      </c>
      <c r="C99" s="5"/>
      <c r="J99">
        <f t="shared" si="2"/>
        <v>-7.5792749999999996E-9</v>
      </c>
      <c r="K99" s="5">
        <f t="shared" si="3"/>
        <v>4.5144963144963144E-4</v>
      </c>
    </row>
    <row r="100" spans="1:11" x14ac:dyDescent="0.2">
      <c r="A100" s="4">
        <v>0.8</v>
      </c>
      <c r="B100" s="4">
        <v>8.3210000000000005E-9</v>
      </c>
      <c r="C100" s="5"/>
      <c r="J100">
        <f t="shared" si="2"/>
        <v>-6.6568000000000004E-9</v>
      </c>
      <c r="K100" s="5">
        <f t="shared" si="3"/>
        <v>4.0889434889434894E-4</v>
      </c>
    </row>
    <row r="101" spans="1:11" x14ac:dyDescent="0.2">
      <c r="A101" s="4">
        <v>0.77500000000000002</v>
      </c>
      <c r="B101" s="4">
        <v>7.2660000000000003E-9</v>
      </c>
      <c r="C101" s="5"/>
      <c r="J101">
        <f t="shared" si="2"/>
        <v>-5.6311500000000008E-9</v>
      </c>
      <c r="K101" s="5">
        <f t="shared" si="3"/>
        <v>3.5705159705159707E-4</v>
      </c>
    </row>
    <row r="102" spans="1:11" x14ac:dyDescent="0.2">
      <c r="A102" s="4">
        <v>0.75</v>
      </c>
      <c r="B102" s="4">
        <v>6.4130000000000001E-9</v>
      </c>
      <c r="C102" s="5"/>
      <c r="J102">
        <f t="shared" si="2"/>
        <v>-4.8097500000000003E-9</v>
      </c>
      <c r="K102" s="5">
        <f t="shared" si="3"/>
        <v>3.1513513513513515E-4</v>
      </c>
    </row>
    <row r="103" spans="1:11" x14ac:dyDescent="0.2">
      <c r="A103" s="4">
        <v>0.72499999999999998</v>
      </c>
      <c r="B103" s="4">
        <v>5.5109999999999997E-9</v>
      </c>
      <c r="C103" s="5"/>
      <c r="J103">
        <f t="shared" si="2"/>
        <v>-3.9954749999999996E-9</v>
      </c>
      <c r="K103" s="5">
        <f t="shared" si="3"/>
        <v>2.7081081081081076E-4</v>
      </c>
    </row>
    <row r="104" spans="1:11" x14ac:dyDescent="0.2">
      <c r="A104" s="4">
        <v>0.7</v>
      </c>
      <c r="B104" s="4">
        <v>4.6770000000000003E-9</v>
      </c>
      <c r="C104" s="5"/>
      <c r="J104">
        <f t="shared" si="2"/>
        <v>-3.2739E-9</v>
      </c>
      <c r="K104" s="5">
        <f t="shared" si="3"/>
        <v>2.2982800982800983E-4</v>
      </c>
    </row>
    <row r="105" spans="1:11" x14ac:dyDescent="0.2">
      <c r="A105" s="4">
        <v>0.67500000000000004</v>
      </c>
      <c r="B105" s="4">
        <v>3.8549999999999996E-9</v>
      </c>
      <c r="C105" s="5"/>
      <c r="J105">
        <f t="shared" si="2"/>
        <v>-2.602125E-9</v>
      </c>
      <c r="K105" s="5">
        <f t="shared" si="3"/>
        <v>1.8943488943488942E-4</v>
      </c>
    </row>
    <row r="106" spans="1:11" x14ac:dyDescent="0.2">
      <c r="A106" s="4">
        <v>0.65</v>
      </c>
      <c r="B106" s="4">
        <v>3.2609999999999998E-9</v>
      </c>
      <c r="C106" s="5"/>
      <c r="J106">
        <f t="shared" si="2"/>
        <v>-2.1196499999999998E-9</v>
      </c>
      <c r="K106" s="5">
        <f t="shared" si="3"/>
        <v>1.6024570024570023E-4</v>
      </c>
    </row>
    <row r="107" spans="1:11" x14ac:dyDescent="0.2">
      <c r="A107" s="4">
        <v>0.625</v>
      </c>
      <c r="B107" s="4">
        <v>2.547E-9</v>
      </c>
      <c r="C107" s="5"/>
      <c r="J107">
        <f t="shared" si="2"/>
        <v>-1.5918749999999999E-9</v>
      </c>
      <c r="K107" s="5">
        <f t="shared" si="3"/>
        <v>1.2515970515970516E-4</v>
      </c>
    </row>
    <row r="108" spans="1:11" x14ac:dyDescent="0.2">
      <c r="A108" s="4">
        <v>0.6</v>
      </c>
      <c r="B108" s="4">
        <v>1.9380000000000001E-9</v>
      </c>
      <c r="C108" s="5"/>
      <c r="J108">
        <f t="shared" si="2"/>
        <v>-1.1628E-9</v>
      </c>
      <c r="K108" s="5">
        <f t="shared" si="3"/>
        <v>9.5233415233415253E-5</v>
      </c>
    </row>
    <row r="109" spans="1:11" x14ac:dyDescent="0.2">
      <c r="A109" s="4">
        <v>0.57499999999999996</v>
      </c>
      <c r="B109" s="4">
        <v>1.357E-9</v>
      </c>
      <c r="C109" s="5"/>
      <c r="J109">
        <f t="shared" si="2"/>
        <v>-7.8027499999999987E-10</v>
      </c>
      <c r="K109" s="5">
        <f t="shared" si="3"/>
        <v>6.6683046683046682E-5</v>
      </c>
    </row>
    <row r="110" spans="1:11" x14ac:dyDescent="0.2">
      <c r="A110" s="4">
        <v>0.55000000000000004</v>
      </c>
      <c r="B110" s="4">
        <v>8.3200000000000002E-10</v>
      </c>
      <c r="C110" s="5"/>
      <c r="J110">
        <f t="shared" si="2"/>
        <v>-4.5760000000000005E-10</v>
      </c>
      <c r="K110" s="5">
        <f t="shared" si="3"/>
        <v>4.0884520884520883E-5</v>
      </c>
    </row>
    <row r="111" spans="1:11" x14ac:dyDescent="0.2">
      <c r="A111" s="4">
        <v>0.52500000000000002</v>
      </c>
      <c r="B111" s="4">
        <v>2.99E-10</v>
      </c>
      <c r="C111" s="5"/>
      <c r="J111">
        <f t="shared" si="2"/>
        <v>-1.5697500000000002E-10</v>
      </c>
      <c r="K111" s="5">
        <f t="shared" si="3"/>
        <v>1.4692874692874694E-5</v>
      </c>
    </row>
    <row r="112" spans="1:11" x14ac:dyDescent="0.2">
      <c r="A112" s="4">
        <v>0.5</v>
      </c>
      <c r="B112" s="4">
        <v>-2.0000000000000001E-10</v>
      </c>
      <c r="C112" s="5"/>
      <c r="J112">
        <f t="shared" si="2"/>
        <v>1E-10</v>
      </c>
      <c r="K112" s="5">
        <f t="shared" si="3"/>
        <v>-9.8280098280098284E-6</v>
      </c>
    </row>
    <row r="113" spans="1:11" x14ac:dyDescent="0.2">
      <c r="A113" s="4">
        <v>0.47499999999999998</v>
      </c>
      <c r="B113" s="4">
        <v>-7.2299999999999998E-10</v>
      </c>
      <c r="C113" s="5"/>
      <c r="J113">
        <f t="shared" si="2"/>
        <v>3.4342499999999998E-10</v>
      </c>
      <c r="K113" s="5">
        <f t="shared" si="3"/>
        <v>-3.5528255528255527E-5</v>
      </c>
    </row>
    <row r="114" spans="1:11" x14ac:dyDescent="0.2">
      <c r="A114" s="4">
        <v>0.45</v>
      </c>
      <c r="B114" s="4">
        <v>-1.27E-9</v>
      </c>
      <c r="C114" s="5"/>
      <c r="J114">
        <f t="shared" si="2"/>
        <v>5.7150000000000004E-10</v>
      </c>
      <c r="K114" s="5">
        <f t="shared" si="3"/>
        <v>-6.2407862407862409E-5</v>
      </c>
    </row>
    <row r="115" spans="1:11" x14ac:dyDescent="0.2">
      <c r="A115" s="4">
        <v>0.42499999999999999</v>
      </c>
      <c r="B115" s="4">
        <v>-1.827E-9</v>
      </c>
      <c r="C115" s="5"/>
      <c r="J115">
        <f t="shared" si="2"/>
        <v>7.7647499999999995E-10</v>
      </c>
      <c r="K115" s="5">
        <f t="shared" si="3"/>
        <v>-8.9778869778869784E-5</v>
      </c>
    </row>
    <row r="116" spans="1:11" x14ac:dyDescent="0.2">
      <c r="A116" s="4">
        <v>0.4</v>
      </c>
      <c r="B116" s="4">
        <v>-2.4519999999999998E-9</v>
      </c>
      <c r="C116" s="5"/>
      <c r="J116">
        <f t="shared" si="2"/>
        <v>9.8079999999999996E-10</v>
      </c>
      <c r="K116" s="5">
        <f t="shared" si="3"/>
        <v>-1.204914004914005E-4</v>
      </c>
    </row>
    <row r="117" spans="1:11" x14ac:dyDescent="0.2">
      <c r="A117" s="4">
        <v>0.375</v>
      </c>
      <c r="B117" s="4">
        <v>-3.178E-9</v>
      </c>
      <c r="C117" s="5"/>
      <c r="J117">
        <f t="shared" si="2"/>
        <v>1.1917499999999999E-9</v>
      </c>
      <c r="K117" s="5">
        <f t="shared" si="3"/>
        <v>-1.5616707616707617E-4</v>
      </c>
    </row>
    <row r="118" spans="1:11" x14ac:dyDescent="0.2">
      <c r="A118" s="4">
        <v>0.35</v>
      </c>
      <c r="B118" s="4">
        <v>-3.8929999999999997E-9</v>
      </c>
      <c r="C118" s="5"/>
      <c r="J118">
        <f t="shared" si="2"/>
        <v>1.3625499999999998E-9</v>
      </c>
      <c r="K118" s="5">
        <f t="shared" si="3"/>
        <v>-1.9130221130221129E-4</v>
      </c>
    </row>
    <row r="119" spans="1:11" x14ac:dyDescent="0.2">
      <c r="A119" s="4">
        <v>0.32500000000000001</v>
      </c>
      <c r="B119" s="4">
        <v>-4.6720000000000004E-9</v>
      </c>
      <c r="C119" s="5"/>
      <c r="J119">
        <f t="shared" si="2"/>
        <v>1.5184000000000003E-9</v>
      </c>
      <c r="K119" s="5">
        <f t="shared" si="3"/>
        <v>-2.2958230958230959E-4</v>
      </c>
    </row>
    <row r="120" spans="1:11" x14ac:dyDescent="0.2">
      <c r="A120" s="4">
        <v>0.3</v>
      </c>
      <c r="B120" s="4">
        <v>-5.4510000000000003E-9</v>
      </c>
      <c r="C120" s="5"/>
      <c r="J120">
        <f t="shared" si="2"/>
        <v>1.6353000000000001E-9</v>
      </c>
      <c r="K120" s="5">
        <f t="shared" si="3"/>
        <v>-2.6786240786240786E-4</v>
      </c>
    </row>
    <row r="121" spans="1:11" x14ac:dyDescent="0.2">
      <c r="A121" s="4">
        <v>0.27500000000000002</v>
      </c>
      <c r="B121" s="4">
        <v>-6.2289999999999999E-9</v>
      </c>
      <c r="C121" s="5"/>
      <c r="J121">
        <f t="shared" si="2"/>
        <v>1.7129750000000001E-9</v>
      </c>
      <c r="K121" s="5">
        <f t="shared" si="3"/>
        <v>-3.0609336609336608E-4</v>
      </c>
    </row>
    <row r="122" spans="1:11" x14ac:dyDescent="0.2">
      <c r="A122" s="4">
        <v>0.25</v>
      </c>
      <c r="B122" s="4">
        <v>-7.0900000000000001E-9</v>
      </c>
      <c r="C122" s="5"/>
      <c r="J122">
        <f t="shared" si="2"/>
        <v>1.7725E-9</v>
      </c>
      <c r="K122" s="5">
        <f t="shared" si="3"/>
        <v>-3.484029484029484E-4</v>
      </c>
    </row>
    <row r="123" spans="1:11" x14ac:dyDescent="0.2">
      <c r="A123" s="4">
        <v>0.22500000000000001</v>
      </c>
      <c r="B123" s="4">
        <v>-8.0209999999999995E-9</v>
      </c>
      <c r="C123" s="5"/>
      <c r="J123">
        <f t="shared" si="2"/>
        <v>1.8047249999999999E-9</v>
      </c>
      <c r="K123" s="5">
        <f t="shared" si="3"/>
        <v>-3.9415233415233416E-4</v>
      </c>
    </row>
    <row r="124" spans="1:11" x14ac:dyDescent="0.2">
      <c r="A124" s="4">
        <v>0.2</v>
      </c>
      <c r="B124" s="4">
        <v>-9.1749999999999994E-9</v>
      </c>
      <c r="C124" s="5"/>
      <c r="J124">
        <f t="shared" si="2"/>
        <v>1.835E-9</v>
      </c>
      <c r="K124" s="5">
        <f t="shared" si="3"/>
        <v>-4.5085995085995085E-4</v>
      </c>
    </row>
    <row r="125" spans="1:11" x14ac:dyDescent="0.2">
      <c r="A125" s="4">
        <v>0.17499999999999999</v>
      </c>
      <c r="B125" s="4">
        <v>-1.0201999999999999E-8</v>
      </c>
      <c r="C125" s="5"/>
      <c r="J125">
        <f t="shared" si="2"/>
        <v>1.7853499999999998E-9</v>
      </c>
      <c r="K125" s="5">
        <f t="shared" si="3"/>
        <v>-5.0132678132678134E-4</v>
      </c>
    </row>
    <row r="126" spans="1:11" x14ac:dyDescent="0.2">
      <c r="A126" s="4">
        <v>0.15</v>
      </c>
      <c r="B126" s="4">
        <v>-1.1481E-8</v>
      </c>
      <c r="C126" s="5"/>
      <c r="J126">
        <f t="shared" si="2"/>
        <v>1.7221499999999999E-9</v>
      </c>
      <c r="K126" s="5">
        <f t="shared" si="3"/>
        <v>-5.6417690417690425E-4</v>
      </c>
    </row>
    <row r="127" spans="1:11" x14ac:dyDescent="0.2">
      <c r="A127" s="4">
        <v>0.125</v>
      </c>
      <c r="B127" s="4">
        <v>-1.255E-8</v>
      </c>
      <c r="C127" s="5"/>
      <c r="J127">
        <f t="shared" si="2"/>
        <v>1.56875E-9</v>
      </c>
      <c r="K127" s="5">
        <f t="shared" si="3"/>
        <v>-6.167076167076167E-4</v>
      </c>
    </row>
    <row r="128" spans="1:11" x14ac:dyDescent="0.2">
      <c r="A128" s="4">
        <v>0.1</v>
      </c>
      <c r="B128" s="4">
        <v>-1.4057E-8</v>
      </c>
      <c r="C128" s="5"/>
      <c r="J128">
        <f t="shared" si="2"/>
        <v>1.4057E-9</v>
      </c>
      <c r="K128" s="5">
        <f t="shared" si="3"/>
        <v>-6.9076167076167073E-4</v>
      </c>
    </row>
    <row r="129" spans="1:11" x14ac:dyDescent="0.2">
      <c r="A129" s="4">
        <v>7.4999999999999997E-2</v>
      </c>
      <c r="B129" s="4">
        <v>-1.5361000000000001E-8</v>
      </c>
      <c r="C129" s="5"/>
      <c r="J129">
        <f t="shared" si="2"/>
        <v>1.1520750000000001E-9</v>
      </c>
      <c r="K129" s="5">
        <f t="shared" si="3"/>
        <v>-7.5484029484029487E-4</v>
      </c>
    </row>
    <row r="130" spans="1:11" x14ac:dyDescent="0.2">
      <c r="A130" s="4">
        <v>0.05</v>
      </c>
      <c r="B130" s="4">
        <v>-1.688E-8</v>
      </c>
      <c r="C130" s="5"/>
      <c r="J130">
        <f t="shared" si="2"/>
        <v>8.4399999999999998E-10</v>
      </c>
      <c r="K130" s="5">
        <f t="shared" si="3"/>
        <v>-8.2948402948402949E-4</v>
      </c>
    </row>
    <row r="131" spans="1:11" x14ac:dyDescent="0.2">
      <c r="A131" s="4">
        <v>2.5000000000000001E-2</v>
      </c>
      <c r="B131" s="4">
        <v>-1.8480000000000001E-8</v>
      </c>
      <c r="C131" s="5"/>
      <c r="J131">
        <f t="shared" si="2"/>
        <v>4.6200000000000006E-10</v>
      </c>
      <c r="K131" s="5">
        <f t="shared" si="3"/>
        <v>-9.081081081081081E-4</v>
      </c>
    </row>
    <row r="132" spans="1:11" x14ac:dyDescent="0.2">
      <c r="A132" s="4">
        <v>0</v>
      </c>
      <c r="B132" s="4">
        <v>-2.0240000000000001E-8</v>
      </c>
      <c r="C132" s="5"/>
      <c r="J132">
        <f t="shared" si="2"/>
        <v>0</v>
      </c>
      <c r="K132" s="5">
        <f t="shared" si="3"/>
        <v>-9.9459459459459482E-4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" priority="1" stopIfTrue="1" operator="equal">
      <formula>0</formula>
    </cfRule>
  </conditionalFormatting>
  <conditionalFormatting sqref="E23:E24">
    <cfRule type="cellIs" dxfId="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204</vt:i4>
      </vt:variant>
    </vt:vector>
  </HeadingPairs>
  <TitlesOfParts>
    <vt:vector size="223" baseType="lpstr">
      <vt:lpstr>summary</vt:lpstr>
      <vt:lpstr>Files to process</vt:lpstr>
      <vt:lpstr>calculate efficiencies</vt:lpstr>
      <vt:lpstr>pbscds edt zno</vt:lpstr>
      <vt:lpstr>pbscds Br zno2</vt:lpstr>
      <vt:lpstr>pbscds Br zno</vt:lpstr>
      <vt:lpstr>pbscds 0_6 EDT zno Dark</vt:lpstr>
      <vt:lpstr>pbscds 0_6 EDT zno</vt:lpstr>
      <vt:lpstr>pbscds 0_4 EDT zno Dark</vt:lpstr>
      <vt:lpstr>pbscds 0_4 edt zno</vt:lpstr>
      <vt:lpstr>pbscds 0_4 Cdcl anneal zno Dark</vt:lpstr>
      <vt:lpstr>pbscds 0_4 cdcl anneal zno</vt:lpstr>
      <vt:lpstr>pbscds 0_4 Br zno Dark</vt:lpstr>
      <vt:lpstr>pbscds 0_4 Br zno</vt:lpstr>
      <vt:lpstr>pbscds 0_2 EDT zno Dark</vt:lpstr>
      <vt:lpstr>pbscds 0_2 EDT zno again</vt:lpstr>
      <vt:lpstr>pbscds 0_2 Br zno Dark</vt:lpstr>
      <vt:lpstr>pbscds 0_2 Br zno again</vt:lpstr>
      <vt:lpstr>pbs edt zno</vt:lpstr>
      <vt:lpstr>'pbs edt zno'!CtoD</vt:lpstr>
      <vt:lpstr>'pbscds 0_2 Br zno again'!CtoD</vt:lpstr>
      <vt:lpstr>'pbscds 0_2 Br zno Dark'!CtoD</vt:lpstr>
      <vt:lpstr>'pbscds 0_2 EDT zno again'!CtoD</vt:lpstr>
      <vt:lpstr>'pbscds 0_2 EDT zno Dark'!CtoD</vt:lpstr>
      <vt:lpstr>'pbscds 0_4 Br zno'!CtoD</vt:lpstr>
      <vt:lpstr>'pbscds 0_4 Br zno Dark'!CtoD</vt:lpstr>
      <vt:lpstr>'pbscds 0_4 cdcl anneal zno'!CtoD</vt:lpstr>
      <vt:lpstr>'pbscds 0_4 Cdcl anneal zno Dark'!CtoD</vt:lpstr>
      <vt:lpstr>'pbscds 0_4 edt zno'!CtoD</vt:lpstr>
      <vt:lpstr>'pbscds 0_4 EDT zno Dark'!CtoD</vt:lpstr>
      <vt:lpstr>'pbscds 0_6 EDT zno'!CtoD</vt:lpstr>
      <vt:lpstr>'pbscds 0_6 EDT zno Dark'!CtoD</vt:lpstr>
      <vt:lpstr>'pbscds Br zno'!CtoD</vt:lpstr>
      <vt:lpstr>'pbscds Br zno2'!CtoD</vt:lpstr>
      <vt:lpstr>'pbscds edt zno'!CtoD</vt:lpstr>
      <vt:lpstr>CtoD</vt:lpstr>
      <vt:lpstr>'pbs edt zno'!CtoDa</vt:lpstr>
      <vt:lpstr>'pbscds 0_2 Br zno again'!CtoDa</vt:lpstr>
      <vt:lpstr>'pbscds 0_2 Br zno Dark'!CtoDa</vt:lpstr>
      <vt:lpstr>'pbscds 0_2 EDT zno again'!CtoDa</vt:lpstr>
      <vt:lpstr>'pbscds 0_2 EDT zno Dark'!CtoDa</vt:lpstr>
      <vt:lpstr>'pbscds 0_4 Br zno'!CtoDa</vt:lpstr>
      <vt:lpstr>'pbscds 0_4 Br zno Dark'!CtoDa</vt:lpstr>
      <vt:lpstr>'pbscds 0_4 cdcl anneal zno'!CtoDa</vt:lpstr>
      <vt:lpstr>'pbscds 0_4 Cdcl anneal zno Dark'!CtoDa</vt:lpstr>
      <vt:lpstr>'pbscds 0_4 edt zno'!CtoDa</vt:lpstr>
      <vt:lpstr>'pbscds 0_4 EDT zno Dark'!CtoDa</vt:lpstr>
      <vt:lpstr>'pbscds 0_6 EDT zno'!CtoDa</vt:lpstr>
      <vt:lpstr>'pbscds 0_6 EDT zno Dark'!CtoDa</vt:lpstr>
      <vt:lpstr>'pbscds Br zno'!CtoDa</vt:lpstr>
      <vt:lpstr>'pbscds Br zno2'!CtoDa</vt:lpstr>
      <vt:lpstr>'pbscds edt zno'!CtoDa</vt:lpstr>
      <vt:lpstr>CtoDa</vt:lpstr>
      <vt:lpstr>'pbs edt zno'!CtoDb</vt:lpstr>
      <vt:lpstr>'pbscds 0_2 Br zno again'!CtoDb</vt:lpstr>
      <vt:lpstr>'pbscds 0_2 Br zno Dark'!CtoDb</vt:lpstr>
      <vt:lpstr>'pbscds 0_2 EDT zno again'!CtoDb</vt:lpstr>
      <vt:lpstr>'pbscds 0_2 EDT zno Dark'!CtoDb</vt:lpstr>
      <vt:lpstr>'pbscds 0_4 Br zno'!CtoDb</vt:lpstr>
      <vt:lpstr>'pbscds 0_4 Br zno Dark'!CtoDb</vt:lpstr>
      <vt:lpstr>'pbscds 0_4 cdcl anneal zno'!CtoDb</vt:lpstr>
      <vt:lpstr>'pbscds 0_4 Cdcl anneal zno Dark'!CtoDb</vt:lpstr>
      <vt:lpstr>'pbscds 0_4 edt zno'!CtoDb</vt:lpstr>
      <vt:lpstr>'pbscds 0_4 EDT zno Dark'!CtoDb</vt:lpstr>
      <vt:lpstr>'pbscds 0_6 EDT zno'!CtoDb</vt:lpstr>
      <vt:lpstr>'pbscds 0_6 EDT zno Dark'!CtoDb</vt:lpstr>
      <vt:lpstr>'pbscds Br zno'!CtoDb</vt:lpstr>
      <vt:lpstr>'pbscds Br zno2'!CtoDb</vt:lpstr>
      <vt:lpstr>'pbscds edt zno'!CtoDb</vt:lpstr>
      <vt:lpstr>CtoDb</vt:lpstr>
      <vt:lpstr>'pbs edt zno'!CtoDj</vt:lpstr>
      <vt:lpstr>'pbscds 0_2 Br zno again'!CtoDj</vt:lpstr>
      <vt:lpstr>'pbscds 0_2 Br zno Dark'!CtoDj</vt:lpstr>
      <vt:lpstr>'pbscds 0_2 EDT zno again'!CtoDj</vt:lpstr>
      <vt:lpstr>'pbscds 0_2 EDT zno Dark'!CtoDj</vt:lpstr>
      <vt:lpstr>'pbscds 0_4 Br zno'!CtoDj</vt:lpstr>
      <vt:lpstr>'pbscds 0_4 Br zno Dark'!CtoDj</vt:lpstr>
      <vt:lpstr>'pbscds 0_4 cdcl anneal zno'!CtoDj</vt:lpstr>
      <vt:lpstr>'pbscds 0_4 Cdcl anneal zno Dark'!CtoDj</vt:lpstr>
      <vt:lpstr>'pbscds 0_4 edt zno'!CtoDj</vt:lpstr>
      <vt:lpstr>'pbscds 0_4 EDT zno Dark'!CtoDj</vt:lpstr>
      <vt:lpstr>'pbscds 0_6 EDT zno'!CtoDj</vt:lpstr>
      <vt:lpstr>'pbscds 0_6 EDT zno Dark'!CtoDj</vt:lpstr>
      <vt:lpstr>'pbscds Br zno'!CtoDj</vt:lpstr>
      <vt:lpstr>'pbscds Br zno2'!CtoDj</vt:lpstr>
      <vt:lpstr>'pbscds edt zno'!CtoDj</vt:lpstr>
      <vt:lpstr>CtoDj</vt:lpstr>
      <vt:lpstr>'pbs edt zno'!CtoDk</vt:lpstr>
      <vt:lpstr>'pbscds 0_2 Br zno again'!CtoDk</vt:lpstr>
      <vt:lpstr>'pbscds 0_2 Br zno Dark'!CtoDk</vt:lpstr>
      <vt:lpstr>'pbscds 0_2 EDT zno again'!CtoDk</vt:lpstr>
      <vt:lpstr>'pbscds 0_2 EDT zno Dark'!CtoDk</vt:lpstr>
      <vt:lpstr>'pbscds 0_4 Br zno'!CtoDk</vt:lpstr>
      <vt:lpstr>'pbscds 0_4 Br zno Dark'!CtoDk</vt:lpstr>
      <vt:lpstr>'pbscds 0_4 cdcl anneal zno'!CtoDk</vt:lpstr>
      <vt:lpstr>'pbscds 0_4 Cdcl anneal zno Dark'!CtoDk</vt:lpstr>
      <vt:lpstr>'pbscds 0_4 edt zno'!CtoDk</vt:lpstr>
      <vt:lpstr>'pbscds 0_4 EDT zno Dark'!CtoDk</vt:lpstr>
      <vt:lpstr>'pbscds 0_6 EDT zno'!CtoDk</vt:lpstr>
      <vt:lpstr>'pbscds 0_6 EDT zno Dark'!CtoDk</vt:lpstr>
      <vt:lpstr>'pbscds Br zno'!CtoDk</vt:lpstr>
      <vt:lpstr>'pbscds Br zno2'!CtoDk</vt:lpstr>
      <vt:lpstr>'pbscds edt zno'!CtoDk</vt:lpstr>
      <vt:lpstr>CtoDk</vt:lpstr>
      <vt:lpstr>'pbs edt zno'!DtoB</vt:lpstr>
      <vt:lpstr>'pbscds 0_2 Br zno again'!DtoB</vt:lpstr>
      <vt:lpstr>'pbscds 0_2 Br zno Dark'!DtoB</vt:lpstr>
      <vt:lpstr>'pbscds 0_2 EDT zno again'!DtoB</vt:lpstr>
      <vt:lpstr>'pbscds 0_2 EDT zno Dark'!DtoB</vt:lpstr>
      <vt:lpstr>'pbscds 0_4 Br zno'!DtoB</vt:lpstr>
      <vt:lpstr>'pbscds 0_4 Br zno Dark'!DtoB</vt:lpstr>
      <vt:lpstr>'pbscds 0_4 cdcl anneal zno'!DtoB</vt:lpstr>
      <vt:lpstr>'pbscds 0_4 Cdcl anneal zno Dark'!DtoB</vt:lpstr>
      <vt:lpstr>'pbscds 0_4 edt zno'!DtoB</vt:lpstr>
      <vt:lpstr>'pbscds 0_4 EDT zno Dark'!DtoB</vt:lpstr>
      <vt:lpstr>'pbscds 0_6 EDT zno'!DtoB</vt:lpstr>
      <vt:lpstr>'pbscds 0_6 EDT zno Dark'!DtoB</vt:lpstr>
      <vt:lpstr>'pbscds Br zno'!DtoB</vt:lpstr>
      <vt:lpstr>'pbscds Br zno2'!DtoB</vt:lpstr>
      <vt:lpstr>'pbscds edt zno'!DtoB</vt:lpstr>
      <vt:lpstr>DtoB</vt:lpstr>
      <vt:lpstr>'pbs edt zno'!DtoBa</vt:lpstr>
      <vt:lpstr>'pbscds 0_2 Br zno again'!DtoBa</vt:lpstr>
      <vt:lpstr>'pbscds 0_2 Br zno Dark'!DtoBa</vt:lpstr>
      <vt:lpstr>'pbscds 0_2 EDT zno again'!DtoBa</vt:lpstr>
      <vt:lpstr>'pbscds 0_2 EDT zno Dark'!DtoBa</vt:lpstr>
      <vt:lpstr>'pbscds 0_4 Br zno'!DtoBa</vt:lpstr>
      <vt:lpstr>'pbscds 0_4 Br zno Dark'!DtoBa</vt:lpstr>
      <vt:lpstr>'pbscds 0_4 cdcl anneal zno'!DtoBa</vt:lpstr>
      <vt:lpstr>'pbscds 0_4 Cdcl anneal zno Dark'!DtoBa</vt:lpstr>
      <vt:lpstr>'pbscds 0_4 edt zno'!DtoBa</vt:lpstr>
      <vt:lpstr>'pbscds 0_4 EDT zno Dark'!DtoBa</vt:lpstr>
      <vt:lpstr>'pbscds 0_6 EDT zno'!DtoBa</vt:lpstr>
      <vt:lpstr>'pbscds 0_6 EDT zno Dark'!DtoBa</vt:lpstr>
      <vt:lpstr>'pbscds Br zno'!DtoBa</vt:lpstr>
      <vt:lpstr>'pbscds Br zno2'!DtoBa</vt:lpstr>
      <vt:lpstr>'pbscds edt zno'!DtoBa</vt:lpstr>
      <vt:lpstr>DtoBa</vt:lpstr>
      <vt:lpstr>'pbs edt zno'!DtoBb</vt:lpstr>
      <vt:lpstr>'pbscds 0_2 Br zno again'!DtoBb</vt:lpstr>
      <vt:lpstr>'pbscds 0_2 Br zno Dark'!DtoBb</vt:lpstr>
      <vt:lpstr>'pbscds 0_2 EDT zno again'!DtoBb</vt:lpstr>
      <vt:lpstr>'pbscds 0_2 EDT zno Dark'!DtoBb</vt:lpstr>
      <vt:lpstr>'pbscds 0_4 Br zno'!DtoBb</vt:lpstr>
      <vt:lpstr>'pbscds 0_4 Br zno Dark'!DtoBb</vt:lpstr>
      <vt:lpstr>'pbscds 0_4 cdcl anneal zno'!DtoBb</vt:lpstr>
      <vt:lpstr>'pbscds 0_4 Cdcl anneal zno Dark'!DtoBb</vt:lpstr>
      <vt:lpstr>'pbscds 0_4 edt zno'!DtoBb</vt:lpstr>
      <vt:lpstr>'pbscds 0_4 EDT zno Dark'!DtoBb</vt:lpstr>
      <vt:lpstr>'pbscds 0_6 EDT zno'!DtoBb</vt:lpstr>
      <vt:lpstr>'pbscds 0_6 EDT zno Dark'!DtoBb</vt:lpstr>
      <vt:lpstr>'pbscds Br zno'!DtoBb</vt:lpstr>
      <vt:lpstr>'pbscds Br zno2'!DtoBb</vt:lpstr>
      <vt:lpstr>'pbscds edt zno'!DtoBb</vt:lpstr>
      <vt:lpstr>DtoBb</vt:lpstr>
      <vt:lpstr>'pbs edt zno'!DtoBj</vt:lpstr>
      <vt:lpstr>'pbscds 0_2 Br zno again'!DtoBj</vt:lpstr>
      <vt:lpstr>'pbscds 0_2 Br zno Dark'!DtoBj</vt:lpstr>
      <vt:lpstr>'pbscds 0_2 EDT zno again'!DtoBj</vt:lpstr>
      <vt:lpstr>'pbscds 0_2 EDT zno Dark'!DtoBj</vt:lpstr>
      <vt:lpstr>'pbscds 0_4 Br zno'!DtoBj</vt:lpstr>
      <vt:lpstr>'pbscds 0_4 Br zno Dark'!DtoBj</vt:lpstr>
      <vt:lpstr>'pbscds 0_4 cdcl anneal zno'!DtoBj</vt:lpstr>
      <vt:lpstr>'pbscds 0_4 Cdcl anneal zno Dark'!DtoBj</vt:lpstr>
      <vt:lpstr>'pbscds 0_4 edt zno'!DtoBj</vt:lpstr>
      <vt:lpstr>'pbscds 0_4 EDT zno Dark'!DtoBj</vt:lpstr>
      <vt:lpstr>'pbscds 0_6 EDT zno'!DtoBj</vt:lpstr>
      <vt:lpstr>'pbscds 0_6 EDT zno Dark'!DtoBj</vt:lpstr>
      <vt:lpstr>'pbscds Br zno'!DtoBj</vt:lpstr>
      <vt:lpstr>'pbscds Br zno2'!DtoBj</vt:lpstr>
      <vt:lpstr>'pbscds edt zno'!DtoBj</vt:lpstr>
      <vt:lpstr>DtoBj</vt:lpstr>
      <vt:lpstr>'pbs edt zno'!DtoBk</vt:lpstr>
      <vt:lpstr>'pbscds 0_2 Br zno again'!DtoBk</vt:lpstr>
      <vt:lpstr>'pbscds 0_2 Br zno Dark'!DtoBk</vt:lpstr>
      <vt:lpstr>'pbscds 0_2 EDT zno again'!DtoBk</vt:lpstr>
      <vt:lpstr>'pbscds 0_2 EDT zno Dark'!DtoBk</vt:lpstr>
      <vt:lpstr>'pbscds 0_4 Br zno'!DtoBk</vt:lpstr>
      <vt:lpstr>'pbscds 0_4 Br zno Dark'!DtoBk</vt:lpstr>
      <vt:lpstr>'pbscds 0_4 cdcl anneal zno'!DtoBk</vt:lpstr>
      <vt:lpstr>'pbscds 0_4 Cdcl anneal zno Dark'!DtoBk</vt:lpstr>
      <vt:lpstr>'pbscds 0_4 edt zno'!DtoBk</vt:lpstr>
      <vt:lpstr>'pbscds 0_4 EDT zno Dark'!DtoBk</vt:lpstr>
      <vt:lpstr>'pbscds 0_6 EDT zno'!DtoBk</vt:lpstr>
      <vt:lpstr>'pbscds 0_6 EDT zno Dark'!DtoBk</vt:lpstr>
      <vt:lpstr>'pbscds Br zno'!DtoBk</vt:lpstr>
      <vt:lpstr>'pbscds Br zno2'!DtoBk</vt:lpstr>
      <vt:lpstr>'pbscds edt zno'!DtoBk</vt:lpstr>
      <vt:lpstr>DtoBk</vt:lpstr>
      <vt:lpstr>'pbs edt zno'!firsttwo</vt:lpstr>
      <vt:lpstr>'pbscds 0_2 Br zno again'!firsttwo</vt:lpstr>
      <vt:lpstr>'pbscds 0_2 Br zno Dark'!firsttwo</vt:lpstr>
      <vt:lpstr>'pbscds 0_2 EDT zno again'!firsttwo</vt:lpstr>
      <vt:lpstr>'pbscds 0_2 EDT zno Dark'!firsttwo</vt:lpstr>
      <vt:lpstr>'pbscds 0_4 Br zno'!firsttwo</vt:lpstr>
      <vt:lpstr>'pbscds 0_4 Br zno Dark'!firsttwo</vt:lpstr>
      <vt:lpstr>'pbscds 0_4 cdcl anneal zno'!firsttwo</vt:lpstr>
      <vt:lpstr>'pbscds 0_4 Cdcl anneal zno Dark'!firsttwo</vt:lpstr>
      <vt:lpstr>'pbscds 0_4 edt zno'!firsttwo</vt:lpstr>
      <vt:lpstr>'pbscds 0_4 EDT zno Dark'!firsttwo</vt:lpstr>
      <vt:lpstr>'pbscds 0_6 EDT zno'!firsttwo</vt:lpstr>
      <vt:lpstr>'pbscds 0_6 EDT zno Dark'!firsttwo</vt:lpstr>
      <vt:lpstr>'pbscds Br zno'!firsttwo</vt:lpstr>
      <vt:lpstr>'pbscds Br zno2'!firsttwo</vt:lpstr>
      <vt:lpstr>'pbscds edt zno'!firsttwo</vt:lpstr>
      <vt:lpstr>firsttwo</vt:lpstr>
      <vt:lpstr>'pbs edt zno'!lasttwo</vt:lpstr>
      <vt:lpstr>'pbscds 0_2 Br zno again'!lasttwo</vt:lpstr>
      <vt:lpstr>'pbscds 0_2 Br zno Dark'!lasttwo</vt:lpstr>
      <vt:lpstr>'pbscds 0_2 EDT zno again'!lasttwo</vt:lpstr>
      <vt:lpstr>'pbscds 0_2 EDT zno Dark'!lasttwo</vt:lpstr>
      <vt:lpstr>'pbscds 0_4 Br zno'!lasttwo</vt:lpstr>
      <vt:lpstr>'pbscds 0_4 Br zno Dark'!lasttwo</vt:lpstr>
      <vt:lpstr>'pbscds 0_4 cdcl anneal zno'!lasttwo</vt:lpstr>
      <vt:lpstr>'pbscds 0_4 Cdcl anneal zno Dark'!lasttwo</vt:lpstr>
      <vt:lpstr>'pbscds 0_4 edt zno'!lasttwo</vt:lpstr>
      <vt:lpstr>'pbscds 0_4 EDT zno Dark'!lasttwo</vt:lpstr>
      <vt:lpstr>'pbscds 0_6 EDT zno'!lasttwo</vt:lpstr>
      <vt:lpstr>'pbscds 0_6 EDT zno Dark'!lasttwo</vt:lpstr>
      <vt:lpstr>'pbscds Br zno'!lasttwo</vt:lpstr>
      <vt:lpstr>'pbscds Br zno2'!lasttwo</vt:lpstr>
      <vt:lpstr>'pbscds edt zno'!lasttwo</vt:lpstr>
      <vt:lpstr>lasttwo</vt:lpstr>
    </vt:vector>
  </TitlesOfParts>
  <Company>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</dc:creator>
  <cp:lastModifiedBy>Darren Neo</cp:lastModifiedBy>
  <dcterms:created xsi:type="dcterms:W3CDTF">2005-05-13T13:37:42Z</dcterms:created>
  <dcterms:modified xsi:type="dcterms:W3CDTF">2013-10-20T22:11:38Z</dcterms:modified>
</cp:coreProperties>
</file>