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exet2035_ox_ac_uk/Documents/Working folder/"/>
    </mc:Choice>
  </mc:AlternateContent>
  <xr:revisionPtr revIDLastSave="44" documentId="13_ncr:1_{F731478E-BDD4-42EB-A8DE-39F8589C575E}" xr6:coauthVersionLast="47" xr6:coauthVersionMax="47" xr10:uidLastSave="{14F50A40-6AB7-4648-9538-8ABE6C97C5ED}"/>
  <bookViews>
    <workbookView xWindow="29400" yWindow="2880" windowWidth="21600" windowHeight="12735" xr2:uid="{7DFAC75D-C27C-475B-BE7F-D294ABB7BD9F}"/>
  </bookViews>
  <sheets>
    <sheet name="Readme" sheetId="9" r:id="rId1"/>
    <sheet name="UK" sheetId="3" r:id="rId2"/>
    <sheet name="France" sheetId="5" r:id="rId3"/>
    <sheet name="Germany" sheetId="6" r:id="rId4"/>
    <sheet name=" Japan" sheetId="7" r:id="rId5"/>
    <sheet name="California" sheetId="4" r:id="rId6"/>
    <sheet name="Design your own tax system" sheetId="1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0" l="1"/>
  <c r="B14" i="10" s="1"/>
  <c r="B9" i="4"/>
  <c r="F19" i="4" s="1"/>
  <c r="B35" i="3"/>
  <c r="B24" i="3"/>
  <c r="O21" i="3"/>
  <c r="O24" i="3"/>
  <c r="C24" i="3"/>
  <c r="D24" i="3"/>
  <c r="E24" i="3"/>
  <c r="F24" i="3"/>
  <c r="G24" i="3"/>
  <c r="H24" i="3"/>
  <c r="I24" i="3"/>
  <c r="J24" i="3"/>
  <c r="K24" i="3"/>
  <c r="L24" i="3"/>
  <c r="M24" i="3"/>
  <c r="N24" i="3"/>
  <c r="B9" i="7"/>
  <c r="L19" i="7" s="1"/>
  <c r="B9" i="6"/>
  <c r="E19" i="6" s="1"/>
  <c r="B9" i="5"/>
  <c r="F19" i="5" s="1"/>
  <c r="B12" i="3"/>
  <c r="M23" i="3" s="1"/>
  <c r="G19" i="5" l="1"/>
  <c r="H19" i="5"/>
  <c r="D19" i="4"/>
  <c r="B19" i="7"/>
  <c r="I19" i="5"/>
  <c r="G19" i="4"/>
  <c r="D19" i="7"/>
  <c r="B19" i="6"/>
  <c r="K19" i="6"/>
  <c r="J19" i="5"/>
  <c r="H19" i="4"/>
  <c r="F19" i="7"/>
  <c r="C19" i="6"/>
  <c r="L19" i="6"/>
  <c r="I19" i="6"/>
  <c r="K19" i="5"/>
  <c r="I19" i="4"/>
  <c r="G19" i="7"/>
  <c r="D19" i="6"/>
  <c r="N19" i="7"/>
  <c r="K19" i="7"/>
  <c r="L19" i="5"/>
  <c r="J19" i="4"/>
  <c r="H19" i="7"/>
  <c r="F19" i="6"/>
  <c r="M19" i="7"/>
  <c r="B19" i="5"/>
  <c r="C19" i="5"/>
  <c r="D19" i="5"/>
  <c r="B19" i="4"/>
  <c r="K19" i="4"/>
  <c r="I19" i="7"/>
  <c r="G19" i="6"/>
  <c r="E19" i="5"/>
  <c r="C19" i="4"/>
  <c r="L19" i="4"/>
  <c r="J19" i="7"/>
  <c r="H19" i="6"/>
  <c r="E19" i="4"/>
  <c r="E19" i="7"/>
  <c r="C19" i="7"/>
  <c r="J19" i="6"/>
  <c r="M25" i="3"/>
  <c r="B34" i="3"/>
  <c r="B36" i="3" s="1"/>
  <c r="N23" i="3"/>
  <c r="N25" i="3" s="1"/>
  <c r="B23" i="3"/>
  <c r="B25" i="3" s="1"/>
  <c r="O23" i="3"/>
  <c r="O25" i="3" s="1"/>
  <c r="K23" i="3"/>
  <c r="K25" i="3" s="1"/>
  <c r="J23" i="3"/>
  <c r="J25" i="3" s="1"/>
  <c r="I23" i="3"/>
  <c r="I25" i="3" s="1"/>
  <c r="H23" i="3"/>
  <c r="H25" i="3" s="1"/>
  <c r="G23" i="3"/>
  <c r="G25" i="3" s="1"/>
  <c r="L23" i="3"/>
  <c r="L25" i="3" s="1"/>
  <c r="F23" i="3"/>
  <c r="F25" i="3" s="1"/>
  <c r="E23" i="3"/>
  <c r="E25" i="3" s="1"/>
  <c r="D23" i="3"/>
  <c r="D25" i="3" s="1"/>
  <c r="C23" i="3"/>
  <c r="C25" i="3" s="1"/>
  <c r="B28" i="5"/>
  <c r="B28" i="7"/>
  <c r="B28" i="6"/>
  <c r="B28" i="4"/>
</calcChain>
</file>

<file path=xl/sharedStrings.xml><?xml version="1.0" encoding="utf-8"?>
<sst xmlns="http://schemas.openxmlformats.org/spreadsheetml/2006/main" count="203" uniqueCount="119">
  <si>
    <t>£</t>
  </si>
  <si>
    <t>Target vehicle mass</t>
  </si>
  <si>
    <t>Target annual distance driven</t>
  </si>
  <si>
    <t>#</t>
  </si>
  <si>
    <t>Tax revenue desired</t>
  </si>
  <si>
    <t>Revenue needed per average vehicle</t>
  </si>
  <si>
    <t>Your vehicle mass</t>
  </si>
  <si>
    <t>Your vehicle distance</t>
  </si>
  <si>
    <t>Current average VED</t>
  </si>
  <si>
    <t>new annual TAX</t>
  </si>
  <si>
    <t>Tesla Model Y</t>
  </si>
  <si>
    <t>Nissan Qashqai</t>
  </si>
  <si>
    <t>Ford Puma</t>
  </si>
  <si>
    <t>VW Up!</t>
  </si>
  <si>
    <t>Renault Zoe</t>
  </si>
  <si>
    <t>Jeep Grand Cherokee</t>
  </si>
  <si>
    <t>Kia EV9</t>
  </si>
  <si>
    <t>BYD Seal AWD</t>
  </si>
  <si>
    <t>Audi SQ8</t>
  </si>
  <si>
    <t>McLaren 720S</t>
  </si>
  <si>
    <t>$</t>
  </si>
  <si>
    <t>Toyota Camry</t>
  </si>
  <si>
    <t>Honda Civic</t>
  </si>
  <si>
    <t>Toyota Prius</t>
  </si>
  <si>
    <t>Toyota Corrola</t>
  </si>
  <si>
    <t>Nissan Altima</t>
  </si>
  <si>
    <t>Toyota RAV4</t>
  </si>
  <si>
    <t>Ford Focus</t>
  </si>
  <si>
    <t>VW Jetta</t>
  </si>
  <si>
    <t>Tesla Model 3</t>
  </si>
  <si>
    <t>€</t>
  </si>
  <si>
    <t>Peugot 208</t>
  </si>
  <si>
    <t>Dacia Sandero</t>
  </si>
  <si>
    <t>Renault Clio</t>
  </si>
  <si>
    <t>Citroen C3</t>
  </si>
  <si>
    <t>Peugot 2008</t>
  </si>
  <si>
    <t>Renault Captur</t>
  </si>
  <si>
    <t>Dacia Duster</t>
  </si>
  <si>
    <t>Toyota Yaris</t>
  </si>
  <si>
    <t>Renault Twingo ZE</t>
  </si>
  <si>
    <t>VW Golf</t>
  </si>
  <si>
    <t>VW Tiguan</t>
  </si>
  <si>
    <t>VW T-ROC</t>
  </si>
  <si>
    <t>Fiat 500</t>
  </si>
  <si>
    <t>Opel Corsa</t>
  </si>
  <si>
    <t>Mini</t>
  </si>
  <si>
    <t>Ford Kuga</t>
  </si>
  <si>
    <t>BMW 3 series</t>
  </si>
  <si>
    <t>Mercedes C-class</t>
  </si>
  <si>
    <t>Toyota Sienta</t>
  </si>
  <si>
    <t>Nissan Note</t>
  </si>
  <si>
    <t>Toyota Roomy</t>
  </si>
  <si>
    <t>Honda Freed</t>
  </si>
  <si>
    <t>Toyota Harrier</t>
  </si>
  <si>
    <t>Toyota Land Cruiser</t>
  </si>
  <si>
    <t>Toyota Noah</t>
  </si>
  <si>
    <t>Toyota Voxy</t>
  </si>
  <si>
    <t>Honda Fit</t>
  </si>
  <si>
    <t>Honda N-Box</t>
  </si>
  <si>
    <t>¥</t>
  </si>
  <si>
    <t>Difference</t>
  </si>
  <si>
    <t>Example vehicles</t>
  </si>
  <si>
    <t>Skoda Yeti</t>
  </si>
  <si>
    <t>Mazda MX5</t>
  </si>
  <si>
    <t>Jaguar XF</t>
  </si>
  <si>
    <t>Number of vehicles  in UK</t>
  </si>
  <si>
    <t>Tax revenue desired (current tax take in UK)</t>
  </si>
  <si>
    <t>Average vehicle mass</t>
  </si>
  <si>
    <t>Average vehicle distance</t>
  </si>
  <si>
    <t>Mass</t>
  </si>
  <si>
    <t>Distance</t>
  </si>
  <si>
    <t>VED under current system</t>
  </si>
  <si>
    <t>Tax under new scheme</t>
  </si>
  <si>
    <t>Tax under old scheme</t>
  </si>
  <si>
    <t>Current tax</t>
  </si>
  <si>
    <t>Your current VED</t>
  </si>
  <si>
    <t>Number of vehicles that will be taxed</t>
  </si>
  <si>
    <t>In this spreadsheet you can explore how much tax your car would pay under our system in worked examples for the UK, France, Germany, Japan, and California (USA).</t>
  </si>
  <si>
    <t>In addition, the final tab enables you to simply design a tax system for any country.</t>
  </si>
  <si>
    <t>Cells to edit are highlighted in green. Do not edit other cells.</t>
  </si>
  <si>
    <t>Felix Leach, June 2024</t>
  </si>
  <si>
    <t>UK average vehicle mass</t>
  </si>
  <si>
    <t>UK average distance driven</t>
  </si>
  <si>
    <t>Number of vehicles taxed in France</t>
  </si>
  <si>
    <t>Tax revenue in France</t>
  </si>
  <si>
    <t>France average vehicle mass</t>
  </si>
  <si>
    <t>France average distance driven</t>
  </si>
  <si>
    <t>Germany average vehicle mass</t>
  </si>
  <si>
    <t>Germany average distance driven</t>
  </si>
  <si>
    <t>Number of vehicles taxed in Germany</t>
  </si>
  <si>
    <t>Tax revenue in Germany</t>
  </si>
  <si>
    <t>Number of vehicles taxed in Japan</t>
  </si>
  <si>
    <t>Tax revenue in Japan</t>
  </si>
  <si>
    <t>Japan average vehicle mass</t>
  </si>
  <si>
    <t>Japan average distance driven</t>
  </si>
  <si>
    <t>California average vehicle mass</t>
  </si>
  <si>
    <t>California average distance driven</t>
  </si>
  <si>
    <t>Number of vehicles taxed in California</t>
  </si>
  <si>
    <t>Tax revenue in California</t>
  </si>
  <si>
    <t>Example vehicle mass</t>
  </si>
  <si>
    <t>Example vehicle distance</t>
  </si>
  <si>
    <t>Assumptions</t>
  </si>
  <si>
    <t>New annual TAX</t>
  </si>
  <si>
    <t>Try your car here…</t>
  </si>
  <si>
    <t>Average Californian car</t>
  </si>
  <si>
    <t>Average UK car</t>
  </si>
  <si>
    <t>Average French car</t>
  </si>
  <si>
    <t>Average German car</t>
  </si>
  <si>
    <t>Average Japanese car</t>
  </si>
  <si>
    <t>Current fuel duty per mile inc VAT</t>
  </si>
  <si>
    <t>£/mile</t>
  </si>
  <si>
    <t>£/vehicle</t>
  </si>
  <si>
    <t>€/vehicle</t>
  </si>
  <si>
    <t>kg/vehicle</t>
  </si>
  <si>
    <t>km/vehicle</t>
  </si>
  <si>
    <t>miles/vehicle</t>
  </si>
  <si>
    <t>¥/vehicle</t>
  </si>
  <si>
    <t>lb/vehicle</t>
  </si>
  <si>
    <t>$/vehicle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</si>
</sst>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\ [$€-40C]"/>
    <numFmt numFmtId="165" formatCode="&quot;£&quot;#,##0"/>
    <numFmt numFmtId="166" formatCode="[$$-409]#,##0"/>
    <numFmt numFmtId="167" formatCode="[$€-2]\ #,##0"/>
    <numFmt numFmtId="168" formatCode="[$¥-411]#,##0"/>
    <numFmt numFmtId="169" formatCode="#,##0.0000"/>
    <numFmt numFmtId="170" formatCode="#,##0\ [$€-407]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0" fillId="0" borderId="0" xfId="0" applyNumberFormat="1"/>
    <xf numFmtId="0" fontId="0" fillId="2" borderId="0" xfId="0" applyFill="1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1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69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1" fontId="0" fillId="2" borderId="0" xfId="0" applyNumberFormat="1" applyFill="1" applyAlignment="1">
      <alignment vertical="top"/>
    </xf>
    <xf numFmtId="165" fontId="0" fillId="0" borderId="0" xfId="0" applyNumberFormat="1" applyAlignment="1">
      <alignment horizontal="right"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horizontal="right" vertical="top"/>
    </xf>
    <xf numFmtId="3" fontId="0" fillId="2" borderId="0" xfId="0" applyNumberFormat="1" applyFill="1"/>
    <xf numFmtId="1" fontId="0" fillId="2" borderId="0" xfId="0" applyNumberFormat="1" applyFill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1" fontId="2" fillId="0" borderId="0" xfId="0" applyNumberFormat="1" applyFont="1" applyAlignment="1">
      <alignment horizontal="right" vertical="top" wrapText="1"/>
    </xf>
    <xf numFmtId="1" fontId="2" fillId="0" borderId="0" xfId="0" applyNumberFormat="1" applyFont="1" applyAlignment="1">
      <alignment horizontal="right" vertical="top"/>
    </xf>
    <xf numFmtId="166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166" fontId="0" fillId="0" borderId="0" xfId="0" applyNumberFormat="1" applyAlignment="1">
      <alignment vertical="top"/>
    </xf>
    <xf numFmtId="168" fontId="0" fillId="0" borderId="0" xfId="0" applyNumberFormat="1" applyAlignment="1">
      <alignment vertical="top"/>
    </xf>
    <xf numFmtId="167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" fontId="1" fillId="0" borderId="0" xfId="0" applyNumberFormat="1" applyFont="1" applyAlignment="1">
      <alignment horizontal="right" vertical="top"/>
    </xf>
    <xf numFmtId="1" fontId="1" fillId="0" borderId="0" xfId="0" applyNumberFormat="1" applyFont="1" applyAlignment="1">
      <alignment horizontal="right" vertical="top" wrapText="1"/>
    </xf>
    <xf numFmtId="164" fontId="0" fillId="0" borderId="0" xfId="0" applyNumberFormat="1" applyAlignment="1">
      <alignment horizontal="right" vertical="top"/>
    </xf>
    <xf numFmtId="170" fontId="0" fillId="0" borderId="0" xfId="0" applyNumberFormat="1" applyAlignment="1">
      <alignment horizontal="right" vertical="top"/>
    </xf>
    <xf numFmtId="168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FEC37-409B-445F-A26F-61925373D518}">
  <dimension ref="A1:A6"/>
  <sheetViews>
    <sheetView tabSelected="1" workbookViewId="0"/>
  </sheetViews>
  <sheetFormatPr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4" spans="1:1" x14ac:dyDescent="0.25">
      <c r="A4" t="s">
        <v>79</v>
      </c>
    </row>
    <row r="6" spans="1:1" x14ac:dyDescent="0.25">
      <c r="A6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CF8C-6244-4E54-8C50-63D04B07E0D3}">
  <sheetPr>
    <pageSetUpPr fitToPage="1"/>
  </sheetPr>
  <dimension ref="A1:R43"/>
  <sheetViews>
    <sheetView zoomScaleNormal="100" workbookViewId="0"/>
  </sheetViews>
  <sheetFormatPr defaultColWidth="8.85546875" defaultRowHeight="15" x14ac:dyDescent="0.25"/>
  <cols>
    <col min="1" max="1" width="40.7109375" style="4" customWidth="1"/>
    <col min="2" max="4" width="15.7109375" style="4" customWidth="1"/>
    <col min="5" max="18" width="15.7109375" style="5" customWidth="1"/>
    <col min="19" max="16384" width="8.85546875" style="4"/>
  </cols>
  <sheetData>
    <row r="1" spans="1:8" x14ac:dyDescent="0.25">
      <c r="A1" s="3" t="s">
        <v>101</v>
      </c>
    </row>
    <row r="3" spans="1:8" x14ac:dyDescent="0.25">
      <c r="A3" s="4" t="s">
        <v>81</v>
      </c>
      <c r="B3" s="6">
        <v>1500</v>
      </c>
      <c r="C3" s="4" t="s">
        <v>113</v>
      </c>
    </row>
    <row r="4" spans="1:8" x14ac:dyDescent="0.25">
      <c r="A4" s="4" t="s">
        <v>82</v>
      </c>
      <c r="B4" s="6">
        <v>6600</v>
      </c>
      <c r="C4" s="4" t="s">
        <v>115</v>
      </c>
    </row>
    <row r="6" spans="1:8" x14ac:dyDescent="0.25">
      <c r="A6" s="4" t="s">
        <v>65</v>
      </c>
      <c r="B6" s="7">
        <v>40300000</v>
      </c>
      <c r="C6" s="4" t="s">
        <v>3</v>
      </c>
    </row>
    <row r="7" spans="1:8" x14ac:dyDescent="0.25">
      <c r="A7" s="4" t="s">
        <v>66</v>
      </c>
      <c r="B7" s="7">
        <v>39900000000</v>
      </c>
      <c r="C7" s="4" t="s">
        <v>0</v>
      </c>
    </row>
    <row r="9" spans="1:8" x14ac:dyDescent="0.25">
      <c r="A9" s="4" t="s">
        <v>109</v>
      </c>
      <c r="B9" s="8">
        <v>5.5216607660122319E-2</v>
      </c>
      <c r="C9" s="4" t="s">
        <v>110</v>
      </c>
    </row>
    <row r="10" spans="1:8" x14ac:dyDescent="0.25">
      <c r="A10" s="4" t="s">
        <v>8</v>
      </c>
      <c r="B10" s="6">
        <v>203</v>
      </c>
      <c r="C10" s="4" t="s">
        <v>111</v>
      </c>
    </row>
    <row r="12" spans="1:8" x14ac:dyDescent="0.25">
      <c r="A12" s="4" t="s">
        <v>5</v>
      </c>
      <c r="B12" s="6">
        <f>B7/B6</f>
        <v>990.07444168734492</v>
      </c>
      <c r="C12" s="4" t="s">
        <v>111</v>
      </c>
    </row>
    <row r="13" spans="1:8" x14ac:dyDescent="0.25">
      <c r="B13" s="6"/>
    </row>
    <row r="14" spans="1:8" x14ac:dyDescent="0.25">
      <c r="B14" s="9"/>
    </row>
    <row r="15" spans="1:8" x14ac:dyDescent="0.25">
      <c r="A15" s="3" t="s">
        <v>61</v>
      </c>
    </row>
    <row r="16" spans="1:8" x14ac:dyDescent="0.25">
      <c r="F16" s="11"/>
      <c r="G16" s="11"/>
      <c r="H16" s="11"/>
    </row>
    <row r="17" spans="1:18" s="15" customFormat="1" ht="30" x14ac:dyDescent="0.25">
      <c r="A17" s="12"/>
      <c r="B17" s="13" t="s">
        <v>62</v>
      </c>
      <c r="C17" s="13" t="s">
        <v>63</v>
      </c>
      <c r="D17" s="13" t="s">
        <v>64</v>
      </c>
      <c r="E17" s="13" t="s">
        <v>10</v>
      </c>
      <c r="F17" s="13" t="s">
        <v>11</v>
      </c>
      <c r="G17" s="13" t="s">
        <v>12</v>
      </c>
      <c r="H17" s="13" t="s">
        <v>13</v>
      </c>
      <c r="I17" s="13" t="s">
        <v>14</v>
      </c>
      <c r="J17" s="13" t="s">
        <v>15</v>
      </c>
      <c r="K17" s="13" t="s">
        <v>16</v>
      </c>
      <c r="L17" s="13" t="s">
        <v>17</v>
      </c>
      <c r="M17" s="13" t="s">
        <v>18</v>
      </c>
      <c r="N17" s="13" t="s">
        <v>19</v>
      </c>
      <c r="O17" s="13" t="s">
        <v>105</v>
      </c>
      <c r="P17" s="14"/>
      <c r="Q17" s="14"/>
      <c r="R17" s="14"/>
    </row>
    <row r="18" spans="1:18" s="15" customFormat="1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4"/>
      <c r="Q18" s="14"/>
      <c r="R18" s="14"/>
    </row>
    <row r="19" spans="1:18" x14ac:dyDescent="0.25">
      <c r="A19" s="4" t="s">
        <v>69</v>
      </c>
      <c r="B19" s="16">
        <v>1565</v>
      </c>
      <c r="C19" s="16">
        <v>1066</v>
      </c>
      <c r="D19" s="16">
        <v>1800</v>
      </c>
      <c r="E19" s="16">
        <v>1930</v>
      </c>
      <c r="F19" s="16">
        <v>1670</v>
      </c>
      <c r="G19" s="16">
        <v>1358</v>
      </c>
      <c r="H19" s="16">
        <v>980</v>
      </c>
      <c r="I19" s="16">
        <v>1502</v>
      </c>
      <c r="J19" s="16">
        <v>2503</v>
      </c>
      <c r="K19" s="16">
        <v>2660</v>
      </c>
      <c r="L19" s="16">
        <v>2185</v>
      </c>
      <c r="M19" s="16">
        <v>2725</v>
      </c>
      <c r="N19" s="16">
        <v>1419</v>
      </c>
      <c r="O19" s="16">
        <v>1500</v>
      </c>
    </row>
    <row r="20" spans="1:18" x14ac:dyDescent="0.25">
      <c r="A20" s="4" t="s">
        <v>70</v>
      </c>
      <c r="B20" s="16">
        <v>9000</v>
      </c>
      <c r="C20" s="16">
        <v>3000</v>
      </c>
      <c r="D20" s="16">
        <v>12000</v>
      </c>
      <c r="E20" s="16">
        <v>10000</v>
      </c>
      <c r="F20" s="16">
        <v>8000</v>
      </c>
      <c r="G20" s="16">
        <v>4000</v>
      </c>
      <c r="H20" s="16">
        <v>5000</v>
      </c>
      <c r="I20" s="16">
        <v>5000</v>
      </c>
      <c r="J20" s="16">
        <v>10000</v>
      </c>
      <c r="K20" s="16">
        <v>8000</v>
      </c>
      <c r="L20" s="16">
        <v>6000</v>
      </c>
      <c r="M20" s="16">
        <v>4000</v>
      </c>
      <c r="N20" s="16">
        <v>2000</v>
      </c>
      <c r="O20" s="16">
        <v>6600</v>
      </c>
    </row>
    <row r="21" spans="1:18" x14ac:dyDescent="0.25">
      <c r="A21" s="4" t="s">
        <v>71</v>
      </c>
      <c r="B21" s="16">
        <v>240</v>
      </c>
      <c r="C21" s="16">
        <v>290</v>
      </c>
      <c r="D21" s="16">
        <v>570</v>
      </c>
      <c r="E21" s="16">
        <v>0</v>
      </c>
      <c r="F21" s="16">
        <v>645</v>
      </c>
      <c r="G21" s="16">
        <v>645</v>
      </c>
      <c r="H21" s="16">
        <v>180</v>
      </c>
      <c r="I21" s="16">
        <v>0</v>
      </c>
      <c r="J21" s="16">
        <v>560</v>
      </c>
      <c r="K21" s="16">
        <v>0</v>
      </c>
      <c r="L21" s="16">
        <v>0</v>
      </c>
      <c r="M21" s="16">
        <v>2605</v>
      </c>
      <c r="N21" s="16">
        <v>2605</v>
      </c>
      <c r="O21" s="16">
        <f>$B$10+($B$9*B31)</f>
        <v>567.42961055680735</v>
      </c>
    </row>
    <row r="22" spans="1:18" x14ac:dyDescent="0.25">
      <c r="B22" s="5"/>
      <c r="C22" s="5"/>
      <c r="D22" s="5"/>
    </row>
    <row r="23" spans="1:18" x14ac:dyDescent="0.25">
      <c r="A23" s="4" t="s">
        <v>72</v>
      </c>
      <c r="B23" s="11">
        <f t="shared" ref="B23:O23" si="0">(B19/$B$3)*(B20/$B$4)*$B$12</f>
        <v>1408.6059102188131</v>
      </c>
      <c r="C23" s="11">
        <f t="shared" si="0"/>
        <v>319.8240469208211</v>
      </c>
      <c r="D23" s="11">
        <f t="shared" si="0"/>
        <v>2160.1624182269343</v>
      </c>
      <c r="E23" s="11">
        <f t="shared" si="0"/>
        <v>1930.1451236935106</v>
      </c>
      <c r="F23" s="11">
        <f t="shared" si="0"/>
        <v>1336.1004586811039</v>
      </c>
      <c r="G23" s="11">
        <f t="shared" si="0"/>
        <v>543.240845176329</v>
      </c>
      <c r="H23" s="11">
        <f t="shared" si="0"/>
        <v>490.03684487555455</v>
      </c>
      <c r="I23" s="11">
        <f t="shared" si="0"/>
        <v>751.05647041130908</v>
      </c>
      <c r="J23" s="11">
        <f t="shared" si="0"/>
        <v>2503.1882096398226</v>
      </c>
      <c r="K23" s="11">
        <f t="shared" si="0"/>
        <v>2128.1600120309799</v>
      </c>
      <c r="L23" s="11">
        <f t="shared" si="0"/>
        <v>1311.0985788405144</v>
      </c>
      <c r="M23" s="11">
        <f t="shared" si="0"/>
        <v>1090.0819610497031</v>
      </c>
      <c r="N23" s="11">
        <f t="shared" si="0"/>
        <v>283.82133995037225</v>
      </c>
      <c r="O23" s="11">
        <f t="shared" si="0"/>
        <v>990.07444168734492</v>
      </c>
    </row>
    <row r="24" spans="1:18" x14ac:dyDescent="0.25">
      <c r="A24" s="4" t="s">
        <v>73</v>
      </c>
      <c r="B24" s="11">
        <f t="shared" ref="B24:N24" si="1">B$21+($B$9*B20)</f>
        <v>736.9494689411008</v>
      </c>
      <c r="C24" s="11">
        <f t="shared" si="1"/>
        <v>455.64982298036693</v>
      </c>
      <c r="D24" s="11">
        <f t="shared" si="1"/>
        <v>1232.5992919214677</v>
      </c>
      <c r="E24" s="11">
        <f t="shared" si="1"/>
        <v>552.16607660122315</v>
      </c>
      <c r="F24" s="11">
        <f t="shared" si="1"/>
        <v>1086.7328612809786</v>
      </c>
      <c r="G24" s="11">
        <f t="shared" si="1"/>
        <v>865.86643064048928</v>
      </c>
      <c r="H24" s="11">
        <f t="shared" si="1"/>
        <v>456.08303830061158</v>
      </c>
      <c r="I24" s="11">
        <f t="shared" si="1"/>
        <v>276.08303830061158</v>
      </c>
      <c r="J24" s="11">
        <f t="shared" si="1"/>
        <v>1112.1660766012233</v>
      </c>
      <c r="K24" s="11">
        <f t="shared" si="1"/>
        <v>441.73286128097857</v>
      </c>
      <c r="L24" s="11">
        <f t="shared" si="1"/>
        <v>331.29964596073393</v>
      </c>
      <c r="M24" s="11">
        <f t="shared" si="1"/>
        <v>2825.8664306404894</v>
      </c>
      <c r="N24" s="11">
        <f t="shared" si="1"/>
        <v>2715.4332153202445</v>
      </c>
      <c r="O24" s="11">
        <f>$B$10+($B$9*O20)</f>
        <v>567.42961055680735</v>
      </c>
    </row>
    <row r="25" spans="1:18" x14ac:dyDescent="0.25">
      <c r="A25" s="4" t="s">
        <v>60</v>
      </c>
      <c r="B25" s="11">
        <f>B23-B24</f>
        <v>671.65644127771225</v>
      </c>
      <c r="C25" s="11">
        <f t="shared" ref="C25:O25" si="2">C23-C24</f>
        <v>-135.82577605954583</v>
      </c>
      <c r="D25" s="11">
        <f t="shared" si="2"/>
        <v>927.56312630546654</v>
      </c>
      <c r="E25" s="11">
        <f t="shared" si="2"/>
        <v>1377.9790470922876</v>
      </c>
      <c r="F25" s="11">
        <f t="shared" si="2"/>
        <v>249.36759740012531</v>
      </c>
      <c r="G25" s="11">
        <f t="shared" si="2"/>
        <v>-322.62558546416028</v>
      </c>
      <c r="H25" s="11">
        <f t="shared" si="2"/>
        <v>33.953806574942973</v>
      </c>
      <c r="I25" s="11">
        <f t="shared" si="2"/>
        <v>474.9734321106975</v>
      </c>
      <c r="J25" s="11">
        <f t="shared" si="2"/>
        <v>1391.0221330385993</v>
      </c>
      <c r="K25" s="11">
        <f t="shared" si="2"/>
        <v>1686.4271507500014</v>
      </c>
      <c r="L25" s="11">
        <f t="shared" si="2"/>
        <v>979.79893287978052</v>
      </c>
      <c r="M25" s="11">
        <f t="shared" si="2"/>
        <v>-1735.7844695907863</v>
      </c>
      <c r="N25" s="11">
        <f t="shared" si="2"/>
        <v>-2431.611875369872</v>
      </c>
      <c r="O25" s="11">
        <f t="shared" si="2"/>
        <v>422.64483113053757</v>
      </c>
    </row>
    <row r="26" spans="1:18" x14ac:dyDescent="0.25">
      <c r="F26" s="11"/>
      <c r="G26" s="11"/>
      <c r="H26" s="11"/>
    </row>
    <row r="27" spans="1:18" x14ac:dyDescent="0.25">
      <c r="F27" s="11"/>
      <c r="G27" s="11"/>
      <c r="H27" s="11"/>
    </row>
    <row r="28" spans="1:18" x14ac:dyDescent="0.25">
      <c r="A28" s="3" t="s">
        <v>103</v>
      </c>
      <c r="B28" s="9"/>
    </row>
    <row r="30" spans="1:18" x14ac:dyDescent="0.25">
      <c r="A30" s="4" t="s">
        <v>67</v>
      </c>
      <c r="B30" s="10">
        <v>1500</v>
      </c>
      <c r="C30" s="4" t="s">
        <v>113</v>
      </c>
    </row>
    <row r="31" spans="1:18" x14ac:dyDescent="0.25">
      <c r="A31" s="4" t="s">
        <v>68</v>
      </c>
      <c r="B31" s="10">
        <v>6600</v>
      </c>
      <c r="C31" s="4" t="s">
        <v>115</v>
      </c>
    </row>
    <row r="32" spans="1:18" x14ac:dyDescent="0.25">
      <c r="A32" s="4" t="s">
        <v>75</v>
      </c>
      <c r="B32" s="10">
        <v>203</v>
      </c>
      <c r="C32" s="4" t="s">
        <v>111</v>
      </c>
    </row>
    <row r="34" spans="1:8" x14ac:dyDescent="0.25">
      <c r="A34" s="4" t="s">
        <v>102</v>
      </c>
      <c r="B34" s="6">
        <f>(B30/$B$3)*(B31/$B$4)*$B$12</f>
        <v>990.07444168734492</v>
      </c>
      <c r="C34" s="4" t="s">
        <v>111</v>
      </c>
    </row>
    <row r="35" spans="1:8" x14ac:dyDescent="0.25">
      <c r="A35" s="4" t="s">
        <v>74</v>
      </c>
      <c r="B35" s="6">
        <f>B$21+($B$9*B20)</f>
        <v>736.9494689411008</v>
      </c>
      <c r="C35" s="4" t="s">
        <v>111</v>
      </c>
    </row>
    <row r="36" spans="1:8" x14ac:dyDescent="0.25">
      <c r="A36" s="4" t="s">
        <v>60</v>
      </c>
      <c r="B36" s="6">
        <f>B34-O21</f>
        <v>422.64483113053757</v>
      </c>
      <c r="C36" s="4" t="s">
        <v>111</v>
      </c>
    </row>
    <row r="37" spans="1:8" x14ac:dyDescent="0.25">
      <c r="B37" s="6"/>
    </row>
    <row r="39" spans="1:8" x14ac:dyDescent="0.25">
      <c r="F39" s="11"/>
      <c r="G39" s="11"/>
      <c r="H39" s="11"/>
    </row>
    <row r="40" spans="1:8" x14ac:dyDescent="0.25">
      <c r="F40" s="11"/>
      <c r="G40" s="11"/>
      <c r="H40" s="11"/>
    </row>
    <row r="43" spans="1:8" x14ac:dyDescent="0.25">
      <c r="D43" s="6"/>
    </row>
  </sheetData>
  <sortState xmlns:xlrd2="http://schemas.microsoft.com/office/spreadsheetml/2017/richdata2" ref="D39:I40">
    <sortCondition ref="D39:D40"/>
  </sortState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3F53-BA19-4702-8F8B-2690CC2FD1DA}">
  <sheetPr>
    <pageSetUpPr fitToPage="1"/>
  </sheetPr>
  <dimension ref="A1:L48"/>
  <sheetViews>
    <sheetView workbookViewId="0"/>
  </sheetViews>
  <sheetFormatPr defaultColWidth="8.85546875" defaultRowHeight="15" x14ac:dyDescent="0.25"/>
  <cols>
    <col min="1" max="1" width="40.7109375" style="4" customWidth="1"/>
    <col min="2" max="14" width="15.7109375" style="4" customWidth="1"/>
    <col min="15" max="16384" width="8.85546875" style="4"/>
  </cols>
  <sheetData>
    <row r="1" spans="1:12" x14ac:dyDescent="0.25">
      <c r="A1" s="3" t="s">
        <v>101</v>
      </c>
    </row>
    <row r="3" spans="1:12" x14ac:dyDescent="0.25">
      <c r="A3" s="4" t="s">
        <v>85</v>
      </c>
      <c r="B3" s="4">
        <v>1400</v>
      </c>
      <c r="C3" s="4" t="s">
        <v>113</v>
      </c>
    </row>
    <row r="4" spans="1:12" x14ac:dyDescent="0.25">
      <c r="A4" s="4" t="s">
        <v>86</v>
      </c>
      <c r="B4" s="7">
        <v>13117</v>
      </c>
      <c r="C4" s="4" t="s">
        <v>114</v>
      </c>
    </row>
    <row r="6" spans="1:12" x14ac:dyDescent="0.25">
      <c r="A6" s="4" t="s">
        <v>83</v>
      </c>
      <c r="B6" s="7">
        <v>38856492</v>
      </c>
      <c r="C6" s="4" t="s">
        <v>3</v>
      </c>
    </row>
    <row r="7" spans="1:12" x14ac:dyDescent="0.25">
      <c r="A7" s="4" t="s">
        <v>84</v>
      </c>
      <c r="B7" s="7">
        <v>60000000000</v>
      </c>
      <c r="C7" s="4" t="s">
        <v>30</v>
      </c>
    </row>
    <row r="9" spans="1:12" x14ac:dyDescent="0.25">
      <c r="A9" s="4" t="s">
        <v>5</v>
      </c>
      <c r="B9" s="6">
        <f>B7/B6</f>
        <v>1544.1435114626406</v>
      </c>
      <c r="C9" s="4" t="s">
        <v>112</v>
      </c>
    </row>
    <row r="10" spans="1:12" x14ac:dyDescent="0.25">
      <c r="B10" s="9"/>
    </row>
    <row r="11" spans="1:12" x14ac:dyDescent="0.25">
      <c r="B11" s="9"/>
    </row>
    <row r="12" spans="1:12" x14ac:dyDescent="0.25">
      <c r="A12" s="3" t="s">
        <v>61</v>
      </c>
      <c r="B12" s="9"/>
    </row>
    <row r="13" spans="1:12" x14ac:dyDescent="0.25">
      <c r="B13" s="9"/>
    </row>
    <row r="14" spans="1:12" s="12" customFormat="1" ht="30" x14ac:dyDescent="0.25">
      <c r="B14" s="30" t="s">
        <v>31</v>
      </c>
      <c r="C14" s="30" t="s">
        <v>32</v>
      </c>
      <c r="D14" s="30" t="s">
        <v>33</v>
      </c>
      <c r="E14" s="30" t="s">
        <v>34</v>
      </c>
      <c r="F14" s="30" t="s">
        <v>35</v>
      </c>
      <c r="G14" s="30" t="s">
        <v>36</v>
      </c>
      <c r="H14" s="30" t="s">
        <v>37</v>
      </c>
      <c r="I14" s="30" t="s">
        <v>38</v>
      </c>
      <c r="J14" s="30" t="s">
        <v>39</v>
      </c>
      <c r="K14" s="30" t="s">
        <v>12</v>
      </c>
      <c r="L14" s="30" t="s">
        <v>106</v>
      </c>
    </row>
    <row r="15" spans="1:12" s="3" customFormat="1" x14ac:dyDescent="0.25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x14ac:dyDescent="0.25">
      <c r="A16" s="4" t="s">
        <v>69</v>
      </c>
      <c r="B16" s="16">
        <v>1160</v>
      </c>
      <c r="C16" s="16">
        <v>1237</v>
      </c>
      <c r="D16" s="16">
        <v>1065</v>
      </c>
      <c r="E16" s="16">
        <v>958</v>
      </c>
      <c r="F16" s="16">
        <v>1300</v>
      </c>
      <c r="G16" s="16">
        <v>1759</v>
      </c>
      <c r="H16" s="16">
        <v>1250</v>
      </c>
      <c r="I16" s="16">
        <v>950</v>
      </c>
      <c r="J16" s="16">
        <v>1112</v>
      </c>
      <c r="K16" s="16">
        <v>1760</v>
      </c>
      <c r="L16" s="16">
        <v>1400</v>
      </c>
    </row>
    <row r="17" spans="1:12" x14ac:dyDescent="0.25">
      <c r="A17" s="4" t="s">
        <v>70</v>
      </c>
      <c r="B17" s="16">
        <v>16000</v>
      </c>
      <c r="C17" s="16">
        <v>6000</v>
      </c>
      <c r="D17" s="16">
        <v>22000</v>
      </c>
      <c r="E17" s="16">
        <v>14000</v>
      </c>
      <c r="F17" s="16">
        <v>14000</v>
      </c>
      <c r="G17" s="16">
        <v>8000</v>
      </c>
      <c r="H17" s="16">
        <v>10000</v>
      </c>
      <c r="I17" s="16">
        <v>10000</v>
      </c>
      <c r="J17" s="16">
        <v>18000</v>
      </c>
      <c r="K17" s="16">
        <v>14000</v>
      </c>
      <c r="L17" s="16">
        <v>13117</v>
      </c>
    </row>
    <row r="18" spans="1:12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4" t="s">
        <v>72</v>
      </c>
      <c r="B19" s="31">
        <f>(B16/$B$3)*(B17/$B$4)*$B$9</f>
        <v>1560.6412383464542</v>
      </c>
      <c r="C19" s="31">
        <f t="shared" ref="C19:L19" si="0">(C16/$B$3)*(C17/$B$4)*$B$9</f>
        <v>624.08832279134595</v>
      </c>
      <c r="D19" s="31">
        <f t="shared" si="0"/>
        <v>1970.1413908651625</v>
      </c>
      <c r="E19" s="31">
        <f>(E16/$B$3)*(E17/$B$4)*$B$9</f>
        <v>1127.7651017619958</v>
      </c>
      <c r="F19" s="31">
        <f t="shared" si="0"/>
        <v>1530.3701798440443</v>
      </c>
      <c r="G19" s="31">
        <f t="shared" si="0"/>
        <v>1183.2620423497467</v>
      </c>
      <c r="H19" s="31">
        <f t="shared" si="0"/>
        <v>1051.0784202225577</v>
      </c>
      <c r="I19" s="31">
        <f t="shared" si="0"/>
        <v>798.81959936914404</v>
      </c>
      <c r="J19" s="31">
        <f t="shared" si="0"/>
        <v>1683.0708527339773</v>
      </c>
      <c r="K19" s="31">
        <f t="shared" si="0"/>
        <v>2071.8857819427058</v>
      </c>
      <c r="L19" s="31">
        <f t="shared" si="0"/>
        <v>1544.1435114626406</v>
      </c>
    </row>
    <row r="20" spans="1:12" x14ac:dyDescent="0.25">
      <c r="B20" s="9"/>
    </row>
    <row r="21" spans="1:12" x14ac:dyDescent="0.25">
      <c r="B21" s="9"/>
    </row>
    <row r="22" spans="1:12" x14ac:dyDescent="0.25">
      <c r="A22" s="3" t="s">
        <v>103</v>
      </c>
      <c r="B22" s="9"/>
    </row>
    <row r="23" spans="1:12" x14ac:dyDescent="0.25">
      <c r="B23" s="9"/>
    </row>
    <row r="25" spans="1:12" x14ac:dyDescent="0.25">
      <c r="A25" s="4" t="s">
        <v>6</v>
      </c>
      <c r="B25" s="24">
        <v>1400</v>
      </c>
      <c r="C25" s="4" t="s">
        <v>113</v>
      </c>
    </row>
    <row r="26" spans="1:12" x14ac:dyDescent="0.25">
      <c r="A26" s="4" t="s">
        <v>7</v>
      </c>
      <c r="B26" s="24">
        <v>13117</v>
      </c>
      <c r="C26" s="4" t="s">
        <v>114</v>
      </c>
    </row>
    <row r="28" spans="1:12" x14ac:dyDescent="0.25">
      <c r="A28" s="4" t="s">
        <v>9</v>
      </c>
      <c r="B28" s="6">
        <f>(B25/$B$3)*(B26/$B$4)*$B$9</f>
        <v>1544.1435114626406</v>
      </c>
      <c r="C28" s="4" t="s">
        <v>112</v>
      </c>
    </row>
    <row r="32" spans="1:12" x14ac:dyDescent="0.25">
      <c r="F32" s="6"/>
    </row>
    <row r="33" spans="4:7" x14ac:dyDescent="0.25">
      <c r="F33" s="6"/>
    </row>
    <row r="34" spans="4:7" x14ac:dyDescent="0.25">
      <c r="F34" s="6"/>
    </row>
    <row r="35" spans="4:7" x14ac:dyDescent="0.25">
      <c r="F35" s="6"/>
    </row>
    <row r="36" spans="4:7" x14ac:dyDescent="0.25">
      <c r="E36" s="7"/>
      <c r="F36" s="7"/>
      <c r="G36" s="28"/>
    </row>
    <row r="37" spans="4:7" x14ac:dyDescent="0.25">
      <c r="E37" s="7"/>
      <c r="F37" s="7"/>
      <c r="G37" s="28"/>
    </row>
    <row r="38" spans="4:7" x14ac:dyDescent="0.25">
      <c r="E38" s="7"/>
      <c r="F38" s="7"/>
      <c r="G38" s="28"/>
    </row>
    <row r="39" spans="4:7" x14ac:dyDescent="0.25">
      <c r="E39" s="7"/>
      <c r="F39" s="7"/>
      <c r="G39" s="28"/>
    </row>
    <row r="40" spans="4:7" x14ac:dyDescent="0.25">
      <c r="E40" s="7"/>
      <c r="F40" s="7"/>
      <c r="G40" s="28"/>
    </row>
    <row r="41" spans="4:7" x14ac:dyDescent="0.25">
      <c r="E41" s="7"/>
      <c r="F41" s="7"/>
      <c r="G41" s="28"/>
    </row>
    <row r="42" spans="4:7" x14ac:dyDescent="0.25">
      <c r="E42" s="7"/>
      <c r="F42" s="7"/>
      <c r="G42" s="28"/>
    </row>
    <row r="43" spans="4:7" x14ac:dyDescent="0.25">
      <c r="E43" s="7"/>
      <c r="F43" s="7"/>
      <c r="G43" s="28"/>
    </row>
    <row r="44" spans="4:7" x14ac:dyDescent="0.25">
      <c r="E44" s="7"/>
      <c r="F44" s="7"/>
      <c r="G44" s="28"/>
    </row>
    <row r="45" spans="4:7" x14ac:dyDescent="0.25">
      <c r="E45" s="7"/>
      <c r="F45" s="7"/>
      <c r="G45" s="28"/>
    </row>
    <row r="46" spans="4:7" x14ac:dyDescent="0.25">
      <c r="D46" s="6"/>
      <c r="E46" s="6"/>
    </row>
    <row r="47" spans="4:7" x14ac:dyDescent="0.25">
      <c r="D47" s="6"/>
      <c r="E47" s="6"/>
    </row>
    <row r="48" spans="4:7" x14ac:dyDescent="0.25">
      <c r="D48" s="6"/>
      <c r="E48" s="6"/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984C-7506-4095-AC54-866D5D1B9AF7}">
  <sheetPr>
    <pageSetUpPr fitToPage="1"/>
  </sheetPr>
  <dimension ref="A1:L48"/>
  <sheetViews>
    <sheetView workbookViewId="0"/>
  </sheetViews>
  <sheetFormatPr defaultColWidth="8.85546875" defaultRowHeight="15" x14ac:dyDescent="0.25"/>
  <cols>
    <col min="1" max="1" width="40.7109375" style="4" customWidth="1"/>
    <col min="2" max="14" width="15.7109375" style="4" customWidth="1"/>
    <col min="15" max="16384" width="8.85546875" style="4"/>
  </cols>
  <sheetData>
    <row r="1" spans="1:12" x14ac:dyDescent="0.25">
      <c r="A1" s="19" t="s">
        <v>101</v>
      </c>
    </row>
    <row r="3" spans="1:12" x14ac:dyDescent="0.25">
      <c r="A3" s="4" t="s">
        <v>87</v>
      </c>
      <c r="B3" s="4">
        <v>1577</v>
      </c>
      <c r="C3" s="4" t="s">
        <v>113</v>
      </c>
    </row>
    <row r="4" spans="1:12" x14ac:dyDescent="0.25">
      <c r="A4" s="4" t="s">
        <v>88</v>
      </c>
      <c r="B4" s="7">
        <v>13602</v>
      </c>
      <c r="C4" s="4" t="s">
        <v>114</v>
      </c>
    </row>
    <row r="6" spans="1:12" x14ac:dyDescent="0.25">
      <c r="A6" s="4" t="s">
        <v>89</v>
      </c>
      <c r="B6" s="7">
        <v>48763036</v>
      </c>
      <c r="C6" s="4" t="s">
        <v>3</v>
      </c>
    </row>
    <row r="7" spans="1:12" x14ac:dyDescent="0.25">
      <c r="A7" s="4" t="s">
        <v>90</v>
      </c>
      <c r="B7" s="7">
        <v>84000000000</v>
      </c>
      <c r="C7" s="4" t="s">
        <v>30</v>
      </c>
    </row>
    <row r="9" spans="1:12" x14ac:dyDescent="0.25">
      <c r="A9" s="4" t="s">
        <v>5</v>
      </c>
      <c r="B9" s="6">
        <f>B7/B6</f>
        <v>1722.6162866479438</v>
      </c>
      <c r="C9" s="4" t="s">
        <v>112</v>
      </c>
    </row>
    <row r="10" spans="1:12" x14ac:dyDescent="0.25">
      <c r="B10" s="9"/>
    </row>
    <row r="11" spans="1:12" x14ac:dyDescent="0.25">
      <c r="B11" s="9"/>
    </row>
    <row r="12" spans="1:12" x14ac:dyDescent="0.25">
      <c r="A12" s="19" t="s">
        <v>61</v>
      </c>
      <c r="B12" s="9"/>
    </row>
    <row r="13" spans="1:12" x14ac:dyDescent="0.25">
      <c r="B13" s="9"/>
    </row>
    <row r="14" spans="1:12" s="20" customFormat="1" ht="30" x14ac:dyDescent="0.25">
      <c r="B14" s="21" t="s">
        <v>40</v>
      </c>
      <c r="C14" s="21" t="s">
        <v>41</v>
      </c>
      <c r="D14" s="21" t="s">
        <v>42</v>
      </c>
      <c r="E14" s="21" t="s">
        <v>43</v>
      </c>
      <c r="F14" s="21" t="s">
        <v>44</v>
      </c>
      <c r="G14" s="21" t="s">
        <v>45</v>
      </c>
      <c r="H14" s="21" t="s">
        <v>46</v>
      </c>
      <c r="I14" s="21" t="s">
        <v>47</v>
      </c>
      <c r="J14" s="21" t="s">
        <v>10</v>
      </c>
      <c r="K14" s="21" t="s">
        <v>48</v>
      </c>
      <c r="L14" s="21" t="s">
        <v>107</v>
      </c>
    </row>
    <row r="15" spans="1:12" s="19" customFormat="1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x14ac:dyDescent="0.25">
      <c r="A16" s="4" t="s">
        <v>69</v>
      </c>
      <c r="B16" s="16">
        <v>1465</v>
      </c>
      <c r="C16" s="16">
        <v>1604</v>
      </c>
      <c r="D16" s="16">
        <v>1555</v>
      </c>
      <c r="E16" s="16">
        <v>1365</v>
      </c>
      <c r="F16" s="16">
        <v>1246</v>
      </c>
      <c r="G16" s="16">
        <v>1610</v>
      </c>
      <c r="H16" s="16">
        <v>1716</v>
      </c>
      <c r="I16" s="16">
        <v>1590</v>
      </c>
      <c r="J16" s="16">
        <v>1998</v>
      </c>
      <c r="K16" s="16">
        <v>1615</v>
      </c>
      <c r="L16" s="16">
        <v>1577</v>
      </c>
    </row>
    <row r="17" spans="1:12" x14ac:dyDescent="0.25">
      <c r="A17" s="4" t="s">
        <v>70</v>
      </c>
      <c r="B17" s="16">
        <v>16000</v>
      </c>
      <c r="C17" s="16">
        <v>6000</v>
      </c>
      <c r="D17" s="16">
        <v>24000</v>
      </c>
      <c r="E17" s="16">
        <v>17000</v>
      </c>
      <c r="F17" s="16">
        <v>12000</v>
      </c>
      <c r="G17" s="16">
        <v>8000</v>
      </c>
      <c r="H17" s="16">
        <v>7000</v>
      </c>
      <c r="I17" s="16">
        <v>10000</v>
      </c>
      <c r="J17" s="16">
        <v>20000</v>
      </c>
      <c r="K17" s="16">
        <v>16000</v>
      </c>
      <c r="L17" s="16">
        <v>13602</v>
      </c>
    </row>
    <row r="18" spans="1:12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4" t="s">
        <v>72</v>
      </c>
      <c r="B19" s="32">
        <f t="shared" ref="B19:L19" si="0">(B16/$B$3)*(B17/$B$4)*$B$9</f>
        <v>1882.3990391500204</v>
      </c>
      <c r="C19" s="32">
        <f t="shared" si="0"/>
        <v>772.8757829684215</v>
      </c>
      <c r="D19" s="32">
        <f t="shared" si="0"/>
        <v>2997.0619514112104</v>
      </c>
      <c r="E19" s="32">
        <f>(E16/$B$3)*(E17/$B$4)*$B$9</f>
        <v>1863.5268644827743</v>
      </c>
      <c r="F19" s="32">
        <f t="shared" si="0"/>
        <v>1200.7521515943306</v>
      </c>
      <c r="G19" s="32">
        <f t="shared" si="0"/>
        <v>1034.3557860175881</v>
      </c>
      <c r="H19" s="32">
        <f t="shared" si="0"/>
        <v>964.64920043814209</v>
      </c>
      <c r="I19" s="32">
        <f t="shared" si="0"/>
        <v>1276.883307273265</v>
      </c>
      <c r="J19" s="32">
        <f t="shared" si="0"/>
        <v>3209.0727646943183</v>
      </c>
      <c r="K19" s="32">
        <f t="shared" si="0"/>
        <v>2075.1361421346642</v>
      </c>
      <c r="L19" s="32">
        <f t="shared" si="0"/>
        <v>1722.6162866479438</v>
      </c>
    </row>
    <row r="20" spans="1:12" x14ac:dyDescent="0.25">
      <c r="B20" s="9"/>
    </row>
    <row r="21" spans="1:12" x14ac:dyDescent="0.25">
      <c r="B21" s="9"/>
    </row>
    <row r="22" spans="1:12" x14ac:dyDescent="0.25">
      <c r="A22" s="19" t="s">
        <v>103</v>
      </c>
      <c r="B22" s="9"/>
    </row>
    <row r="23" spans="1:12" x14ac:dyDescent="0.25">
      <c r="B23" s="9"/>
    </row>
    <row r="25" spans="1:12" x14ac:dyDescent="0.25">
      <c r="A25" s="4" t="s">
        <v>6</v>
      </c>
      <c r="B25" s="24">
        <v>1577</v>
      </c>
      <c r="C25" s="4" t="s">
        <v>113</v>
      </c>
    </row>
    <row r="26" spans="1:12" x14ac:dyDescent="0.25">
      <c r="A26" s="4" t="s">
        <v>7</v>
      </c>
      <c r="B26" s="24">
        <v>13602</v>
      </c>
      <c r="C26" s="4" t="s">
        <v>114</v>
      </c>
    </row>
    <row r="28" spans="1:12" x14ac:dyDescent="0.25">
      <c r="A28" s="4" t="s">
        <v>9</v>
      </c>
      <c r="B28" s="6">
        <f>(B25/$B$3)*(B26/$B$4)*$B$9</f>
        <v>1722.6162866479438</v>
      </c>
      <c r="C28" s="4" t="s">
        <v>112</v>
      </c>
    </row>
    <row r="32" spans="1:12" x14ac:dyDescent="0.25">
      <c r="F32" s="6"/>
    </row>
    <row r="33" spans="4:7" x14ac:dyDescent="0.25">
      <c r="F33" s="6"/>
    </row>
    <row r="34" spans="4:7" x14ac:dyDescent="0.25">
      <c r="F34" s="6"/>
    </row>
    <row r="35" spans="4:7" x14ac:dyDescent="0.25">
      <c r="E35" s="7"/>
      <c r="F35" s="7"/>
      <c r="G35" s="27"/>
    </row>
    <row r="36" spans="4:7" x14ac:dyDescent="0.25">
      <c r="E36" s="7"/>
      <c r="F36" s="7"/>
      <c r="G36" s="27"/>
    </row>
    <row r="37" spans="4:7" x14ac:dyDescent="0.25">
      <c r="E37" s="7"/>
      <c r="F37" s="7"/>
      <c r="G37" s="27"/>
    </row>
    <row r="38" spans="4:7" x14ac:dyDescent="0.25">
      <c r="E38" s="7"/>
      <c r="F38" s="7"/>
      <c r="G38" s="27"/>
    </row>
    <row r="39" spans="4:7" x14ac:dyDescent="0.25">
      <c r="E39" s="7"/>
      <c r="F39" s="7"/>
      <c r="G39" s="27"/>
    </row>
    <row r="40" spans="4:7" x14ac:dyDescent="0.25">
      <c r="E40" s="7"/>
      <c r="F40" s="7"/>
      <c r="G40" s="27"/>
    </row>
    <row r="41" spans="4:7" x14ac:dyDescent="0.25">
      <c r="E41" s="7"/>
      <c r="F41" s="7"/>
      <c r="G41" s="27"/>
    </row>
    <row r="42" spans="4:7" x14ac:dyDescent="0.25">
      <c r="E42" s="7"/>
      <c r="F42" s="7"/>
      <c r="G42" s="27"/>
    </row>
    <row r="43" spans="4:7" x14ac:dyDescent="0.25">
      <c r="E43" s="7"/>
      <c r="F43" s="7"/>
      <c r="G43" s="27"/>
    </row>
    <row r="44" spans="4:7" x14ac:dyDescent="0.25">
      <c r="E44" s="7"/>
      <c r="F44" s="7"/>
      <c r="G44" s="27"/>
    </row>
    <row r="45" spans="4:7" x14ac:dyDescent="0.25">
      <c r="F45" s="28"/>
    </row>
    <row r="46" spans="4:7" x14ac:dyDescent="0.25">
      <c r="D46" s="6"/>
      <c r="E46" s="6"/>
    </row>
    <row r="47" spans="4:7" x14ac:dyDescent="0.25">
      <c r="D47" s="6"/>
      <c r="E47" s="6"/>
    </row>
    <row r="48" spans="4:7" x14ac:dyDescent="0.25">
      <c r="D48" s="6"/>
      <c r="E48" s="6"/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8B275-BF15-49A3-AB36-D26A26EB673E}">
  <sheetPr>
    <pageSetUpPr fitToPage="1"/>
  </sheetPr>
  <dimension ref="A1:N48"/>
  <sheetViews>
    <sheetView workbookViewId="0"/>
  </sheetViews>
  <sheetFormatPr defaultColWidth="8.85546875" defaultRowHeight="15" x14ac:dyDescent="0.25"/>
  <cols>
    <col min="1" max="1" width="40.7109375" style="4" customWidth="1"/>
    <col min="2" max="14" width="15.7109375" style="4" customWidth="1"/>
    <col min="15" max="16384" width="8.85546875" style="4"/>
  </cols>
  <sheetData>
    <row r="1" spans="1:14" x14ac:dyDescent="0.25">
      <c r="A1" s="19" t="s">
        <v>101</v>
      </c>
    </row>
    <row r="3" spans="1:14" x14ac:dyDescent="0.25">
      <c r="A3" s="4" t="s">
        <v>93</v>
      </c>
      <c r="B3" s="4">
        <v>1176</v>
      </c>
      <c r="C3" s="4" t="s">
        <v>113</v>
      </c>
    </row>
    <row r="4" spans="1:14" x14ac:dyDescent="0.25">
      <c r="A4" s="4" t="s">
        <v>94</v>
      </c>
      <c r="B4" s="4">
        <v>6790</v>
      </c>
      <c r="C4" s="4" t="s">
        <v>114</v>
      </c>
    </row>
    <row r="6" spans="1:14" x14ac:dyDescent="0.25">
      <c r="A6" s="4" t="s">
        <v>91</v>
      </c>
      <c r="B6" s="7">
        <v>61950000</v>
      </c>
      <c r="C6" s="4" t="s">
        <v>3</v>
      </c>
    </row>
    <row r="7" spans="1:14" x14ac:dyDescent="0.25">
      <c r="A7" s="4" t="s">
        <v>92</v>
      </c>
      <c r="B7" s="4">
        <v>8700000000000</v>
      </c>
      <c r="C7" s="4" t="s">
        <v>59</v>
      </c>
    </row>
    <row r="9" spans="1:14" x14ac:dyDescent="0.25">
      <c r="A9" s="4" t="s">
        <v>5</v>
      </c>
      <c r="B9" s="7">
        <f>B7/B6</f>
        <v>140435.8353510896</v>
      </c>
      <c r="C9" s="4" t="s">
        <v>116</v>
      </c>
    </row>
    <row r="10" spans="1:14" x14ac:dyDescent="0.25">
      <c r="B10" s="9"/>
    </row>
    <row r="11" spans="1:14" x14ac:dyDescent="0.25">
      <c r="B11" s="9"/>
    </row>
    <row r="12" spans="1:14" x14ac:dyDescent="0.25">
      <c r="A12" s="19" t="s">
        <v>61</v>
      </c>
      <c r="B12" s="9"/>
    </row>
    <row r="13" spans="1:14" x14ac:dyDescent="0.25">
      <c r="B13" s="9"/>
    </row>
    <row r="14" spans="1:14" s="20" customFormat="1" ht="30" x14ac:dyDescent="0.25">
      <c r="B14" s="21" t="s">
        <v>38</v>
      </c>
      <c r="C14" s="21" t="s">
        <v>49</v>
      </c>
      <c r="D14" s="21" t="s">
        <v>50</v>
      </c>
      <c r="E14" s="21" t="s">
        <v>51</v>
      </c>
      <c r="F14" s="21" t="s">
        <v>23</v>
      </c>
      <c r="G14" s="21" t="s">
        <v>52</v>
      </c>
      <c r="H14" s="21" t="s">
        <v>53</v>
      </c>
      <c r="I14" s="21" t="s">
        <v>54</v>
      </c>
      <c r="J14" s="21" t="s">
        <v>55</v>
      </c>
      <c r="K14" s="21" t="s">
        <v>56</v>
      </c>
      <c r="L14" s="21" t="s">
        <v>58</v>
      </c>
      <c r="M14" s="21" t="s">
        <v>57</v>
      </c>
      <c r="N14" s="21" t="s">
        <v>108</v>
      </c>
    </row>
    <row r="15" spans="1:14" s="19" customFormat="1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4" x14ac:dyDescent="0.25">
      <c r="A16" s="4" t="s">
        <v>69</v>
      </c>
      <c r="B16" s="16">
        <v>1110</v>
      </c>
      <c r="C16" s="16">
        <v>1270</v>
      </c>
      <c r="D16" s="16">
        <v>1190</v>
      </c>
      <c r="E16" s="16">
        <v>1405</v>
      </c>
      <c r="F16" s="16">
        <v>1317</v>
      </c>
      <c r="G16" s="16">
        <v>1380</v>
      </c>
      <c r="H16" s="16">
        <v>1700</v>
      </c>
      <c r="I16" s="16">
        <v>2500</v>
      </c>
      <c r="J16" s="16">
        <v>1650</v>
      </c>
      <c r="K16" s="16">
        <v>1600</v>
      </c>
      <c r="L16" s="16">
        <v>920</v>
      </c>
      <c r="M16" s="16">
        <v>1030</v>
      </c>
      <c r="N16" s="16">
        <v>1176</v>
      </c>
    </row>
    <row r="17" spans="1:14" x14ac:dyDescent="0.25">
      <c r="A17" s="4" t="s">
        <v>70</v>
      </c>
      <c r="B17" s="16">
        <v>9000</v>
      </c>
      <c r="C17" s="16">
        <v>3000</v>
      </c>
      <c r="D17" s="16">
        <v>12000</v>
      </c>
      <c r="E17" s="16">
        <v>10000</v>
      </c>
      <c r="F17" s="16">
        <v>7000</v>
      </c>
      <c r="G17" s="16">
        <v>4000</v>
      </c>
      <c r="H17" s="16">
        <v>5000</v>
      </c>
      <c r="I17" s="16">
        <v>5000</v>
      </c>
      <c r="J17" s="16">
        <v>10000</v>
      </c>
      <c r="K17" s="16">
        <v>8000</v>
      </c>
      <c r="L17" s="16">
        <v>6000</v>
      </c>
      <c r="M17" s="16">
        <v>2000</v>
      </c>
      <c r="N17" s="16">
        <v>6790</v>
      </c>
    </row>
    <row r="18" spans="1:14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5">
      <c r="A19" s="4" t="s">
        <v>72</v>
      </c>
      <c r="B19" s="33">
        <f t="shared" ref="B19:L19" si="0">(B16/$B$3)*(B17/$B$4)*$B$9</f>
        <v>175697.80428869301</v>
      </c>
      <c r="C19" s="33">
        <f t="shared" si="0"/>
        <v>67007.871305297333</v>
      </c>
      <c r="D19" s="33">
        <f t="shared" si="0"/>
        <v>251147.61213638997</v>
      </c>
      <c r="E19" s="33">
        <f>(E16/$B$3)*(E17/$B$4)*$B$9</f>
        <v>247102.51754315684</v>
      </c>
      <c r="F19" s="33">
        <f t="shared" si="0"/>
        <v>162137.94371746349</v>
      </c>
      <c r="G19" s="33">
        <f t="shared" si="0"/>
        <v>97082.270237596138</v>
      </c>
      <c r="H19" s="33">
        <f t="shared" si="0"/>
        <v>149492.6262716607</v>
      </c>
      <c r="I19" s="33">
        <f t="shared" si="0"/>
        <v>219842.09745832457</v>
      </c>
      <c r="J19" s="33">
        <f t="shared" si="0"/>
        <v>290191.56864498847</v>
      </c>
      <c r="K19" s="33">
        <f t="shared" si="0"/>
        <v>225118.30779732435</v>
      </c>
      <c r="L19" s="33">
        <f t="shared" si="0"/>
        <v>97082.270237596109</v>
      </c>
      <c r="M19" s="33">
        <f t="shared" ref="M19:N19" si="1">(M16/$B$3)*(M17/$B$4)*$B$9</f>
        <v>36229.977661131888</v>
      </c>
      <c r="N19" s="33">
        <f t="shared" si="1"/>
        <v>140435.8353510896</v>
      </c>
    </row>
    <row r="20" spans="1:14" x14ac:dyDescent="0.25">
      <c r="B20" s="9"/>
    </row>
    <row r="21" spans="1:14" x14ac:dyDescent="0.25">
      <c r="B21" s="9"/>
    </row>
    <row r="22" spans="1:14" x14ac:dyDescent="0.25">
      <c r="A22" s="19" t="s">
        <v>103</v>
      </c>
      <c r="B22" s="9"/>
    </row>
    <row r="23" spans="1:14" x14ac:dyDescent="0.25">
      <c r="B23" s="9"/>
    </row>
    <row r="25" spans="1:14" x14ac:dyDescent="0.25">
      <c r="A25" s="4" t="s">
        <v>6</v>
      </c>
      <c r="B25" s="24">
        <v>1176</v>
      </c>
      <c r="C25" s="4" t="s">
        <v>113</v>
      </c>
    </row>
    <row r="26" spans="1:14" x14ac:dyDescent="0.25">
      <c r="A26" s="4" t="s">
        <v>7</v>
      </c>
      <c r="B26" s="24">
        <v>6790</v>
      </c>
      <c r="C26" s="4" t="s">
        <v>114</v>
      </c>
    </row>
    <row r="28" spans="1:14" x14ac:dyDescent="0.25">
      <c r="A28" s="4" t="s">
        <v>9</v>
      </c>
      <c r="B28" s="7">
        <f>(B25/$B$3)*(B26/$B$4)*$B$9</f>
        <v>140435.8353510896</v>
      </c>
      <c r="C28" s="4" t="s">
        <v>116</v>
      </c>
    </row>
    <row r="35" spans="4:7" x14ac:dyDescent="0.25">
      <c r="E35" s="7"/>
      <c r="F35" s="7"/>
      <c r="G35" s="26"/>
    </row>
    <row r="36" spans="4:7" x14ac:dyDescent="0.25">
      <c r="E36" s="7"/>
      <c r="F36" s="7"/>
      <c r="G36" s="26"/>
    </row>
    <row r="37" spans="4:7" x14ac:dyDescent="0.25">
      <c r="E37" s="7"/>
      <c r="F37" s="7"/>
      <c r="G37" s="26"/>
    </row>
    <row r="38" spans="4:7" x14ac:dyDescent="0.25">
      <c r="E38" s="7"/>
      <c r="F38" s="7"/>
      <c r="G38" s="26"/>
    </row>
    <row r="39" spans="4:7" x14ac:dyDescent="0.25">
      <c r="E39" s="7"/>
      <c r="F39" s="7"/>
      <c r="G39" s="26"/>
    </row>
    <row r="40" spans="4:7" x14ac:dyDescent="0.25">
      <c r="E40" s="7"/>
      <c r="F40" s="7"/>
      <c r="G40" s="26"/>
    </row>
    <row r="41" spans="4:7" x14ac:dyDescent="0.25">
      <c r="E41" s="7"/>
      <c r="F41" s="7"/>
      <c r="G41" s="26"/>
    </row>
    <row r="42" spans="4:7" x14ac:dyDescent="0.25">
      <c r="E42" s="7"/>
      <c r="F42" s="7"/>
      <c r="G42" s="26"/>
    </row>
    <row r="43" spans="4:7" x14ac:dyDescent="0.25">
      <c r="E43" s="7"/>
      <c r="F43" s="7"/>
      <c r="G43" s="26"/>
    </row>
    <row r="44" spans="4:7" x14ac:dyDescent="0.25">
      <c r="E44" s="7"/>
      <c r="F44" s="7"/>
      <c r="G44" s="26"/>
    </row>
    <row r="45" spans="4:7" x14ac:dyDescent="0.25">
      <c r="E45" s="7"/>
      <c r="F45" s="7"/>
      <c r="G45" s="26"/>
    </row>
    <row r="46" spans="4:7" x14ac:dyDescent="0.25">
      <c r="E46" s="7"/>
      <c r="F46" s="7"/>
      <c r="G46" s="26"/>
    </row>
    <row r="47" spans="4:7" x14ac:dyDescent="0.25">
      <c r="E47" s="7"/>
      <c r="F47" s="7"/>
      <c r="G47" s="26"/>
    </row>
    <row r="48" spans="4:7" x14ac:dyDescent="0.25">
      <c r="D48" s="6"/>
      <c r="E48" s="6"/>
    </row>
  </sheetData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CB76C-6AE8-406B-BD7E-02BD44081B3A}">
  <sheetPr>
    <pageSetUpPr fitToPage="1"/>
  </sheetPr>
  <dimension ref="A1:L48"/>
  <sheetViews>
    <sheetView workbookViewId="0"/>
  </sheetViews>
  <sheetFormatPr defaultColWidth="8.85546875" defaultRowHeight="15" x14ac:dyDescent="0.25"/>
  <cols>
    <col min="1" max="1" width="40.7109375" style="4" customWidth="1"/>
    <col min="2" max="14" width="15.7109375" style="4" customWidth="1"/>
    <col min="15" max="16384" width="8.85546875" style="4"/>
  </cols>
  <sheetData>
    <row r="1" spans="1:12" x14ac:dyDescent="0.25">
      <c r="A1" s="19" t="s">
        <v>101</v>
      </c>
    </row>
    <row r="3" spans="1:12" x14ac:dyDescent="0.25">
      <c r="A3" s="4" t="s">
        <v>95</v>
      </c>
      <c r="B3" s="4">
        <v>4000</v>
      </c>
      <c r="C3" s="4" t="s">
        <v>117</v>
      </c>
    </row>
    <row r="4" spans="1:12" x14ac:dyDescent="0.25">
      <c r="A4" s="4" t="s">
        <v>96</v>
      </c>
      <c r="B4" s="4">
        <v>12524</v>
      </c>
      <c r="C4" s="4" t="s">
        <v>115</v>
      </c>
    </row>
    <row r="6" spans="1:12" x14ac:dyDescent="0.25">
      <c r="A6" s="4" t="s">
        <v>97</v>
      </c>
      <c r="B6" s="7">
        <v>14268000</v>
      </c>
      <c r="C6" s="4" t="s">
        <v>3</v>
      </c>
    </row>
    <row r="7" spans="1:12" x14ac:dyDescent="0.25">
      <c r="A7" s="4" t="s">
        <v>98</v>
      </c>
      <c r="B7" s="7">
        <v>20900000000</v>
      </c>
      <c r="C7" s="4" t="s">
        <v>20</v>
      </c>
    </row>
    <row r="9" spans="1:12" x14ac:dyDescent="0.25">
      <c r="A9" s="4" t="s">
        <v>5</v>
      </c>
      <c r="B9" s="6">
        <f>B7/B6</f>
        <v>1464.8163723016542</v>
      </c>
      <c r="C9" s="4" t="s">
        <v>118</v>
      </c>
    </row>
    <row r="10" spans="1:12" x14ac:dyDescent="0.25">
      <c r="B10" s="9"/>
    </row>
    <row r="11" spans="1:12" x14ac:dyDescent="0.25">
      <c r="B11" s="9"/>
    </row>
    <row r="12" spans="1:12" x14ac:dyDescent="0.25">
      <c r="A12" s="19" t="s">
        <v>61</v>
      </c>
      <c r="B12" s="9"/>
    </row>
    <row r="13" spans="1:12" x14ac:dyDescent="0.25">
      <c r="B13" s="9"/>
    </row>
    <row r="14" spans="1:12" s="20" customFormat="1" ht="30" x14ac:dyDescent="0.25">
      <c r="B14" s="21" t="s">
        <v>21</v>
      </c>
      <c r="C14" s="21" t="s">
        <v>22</v>
      </c>
      <c r="D14" s="21" t="s">
        <v>23</v>
      </c>
      <c r="E14" s="21" t="s">
        <v>10</v>
      </c>
      <c r="F14" s="21" t="s">
        <v>24</v>
      </c>
      <c r="G14" s="21" t="s">
        <v>25</v>
      </c>
      <c r="H14" s="21" t="s">
        <v>26</v>
      </c>
      <c r="I14" s="21" t="s">
        <v>27</v>
      </c>
      <c r="J14" s="21" t="s">
        <v>28</v>
      </c>
      <c r="K14" s="21" t="s">
        <v>29</v>
      </c>
      <c r="L14" s="21" t="s">
        <v>104</v>
      </c>
    </row>
    <row r="15" spans="1:12" s="19" customFormat="1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x14ac:dyDescent="0.25">
      <c r="A16" s="4" t="s">
        <v>69</v>
      </c>
      <c r="B16" s="16">
        <v>3100</v>
      </c>
      <c r="C16" s="16">
        <v>2877</v>
      </c>
      <c r="D16" s="16">
        <v>2903</v>
      </c>
      <c r="E16" s="16">
        <v>4416</v>
      </c>
      <c r="F16" s="16">
        <v>3055</v>
      </c>
      <c r="G16" s="16">
        <v>3373</v>
      </c>
      <c r="H16" s="16">
        <v>3655</v>
      </c>
      <c r="I16" s="16">
        <v>2640</v>
      </c>
      <c r="J16" s="16">
        <v>3036</v>
      </c>
      <c r="K16" s="16">
        <v>4034</v>
      </c>
      <c r="L16" s="16">
        <v>4000</v>
      </c>
    </row>
    <row r="17" spans="1:12" x14ac:dyDescent="0.25">
      <c r="A17" s="4" t="s">
        <v>70</v>
      </c>
      <c r="B17" s="16">
        <v>14000</v>
      </c>
      <c r="C17" s="16">
        <v>6000</v>
      </c>
      <c r="D17" s="16">
        <v>22000</v>
      </c>
      <c r="E17" s="16">
        <v>20000</v>
      </c>
      <c r="F17" s="16">
        <v>14000</v>
      </c>
      <c r="G17" s="16">
        <v>8000</v>
      </c>
      <c r="H17" s="16">
        <v>10000</v>
      </c>
      <c r="I17" s="16">
        <v>7000</v>
      </c>
      <c r="J17" s="16">
        <v>19000</v>
      </c>
      <c r="K17" s="16">
        <v>6000</v>
      </c>
      <c r="L17" s="16">
        <v>12524</v>
      </c>
    </row>
    <row r="18" spans="1:12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4" t="s">
        <v>72</v>
      </c>
      <c r="B19" s="23">
        <f>(B16/$B$3)*(B17/$B$4)*$B$9</f>
        <v>1269.0240849147995</v>
      </c>
      <c r="C19" s="23">
        <f t="shared" ref="C19:L19" si="0">(C16/$B$3)*(C17/$B$4)*$B$9</f>
        <v>504.74409570966054</v>
      </c>
      <c r="D19" s="23">
        <f t="shared" si="0"/>
        <v>1867.4537374923636</v>
      </c>
      <c r="E19" s="23">
        <f>(E16/$B$3)*(E17/$B$4)*$B$9</f>
        <v>2582.4932529879056</v>
      </c>
      <c r="F19" s="23">
        <f t="shared" si="0"/>
        <v>1250.6027675531329</v>
      </c>
      <c r="G19" s="23">
        <f t="shared" si="0"/>
        <v>789.017186805091</v>
      </c>
      <c r="H19" s="23">
        <f t="shared" si="0"/>
        <v>1068.7288088395371</v>
      </c>
      <c r="I19" s="23">
        <f t="shared" si="0"/>
        <v>540.35864260888229</v>
      </c>
      <c r="J19" s="23">
        <f t="shared" si="0"/>
        <v>1686.6909058577255</v>
      </c>
      <c r="K19" s="23">
        <f t="shared" si="0"/>
        <v>707.72946892345169</v>
      </c>
      <c r="L19" s="23">
        <f t="shared" si="0"/>
        <v>1464.8163723016542</v>
      </c>
    </row>
    <row r="20" spans="1:12" x14ac:dyDescent="0.25">
      <c r="B20" s="9"/>
    </row>
    <row r="21" spans="1:12" x14ac:dyDescent="0.25">
      <c r="B21" s="9"/>
    </row>
    <row r="22" spans="1:12" x14ac:dyDescent="0.25">
      <c r="A22" s="19" t="s">
        <v>103</v>
      </c>
      <c r="B22" s="9"/>
    </row>
    <row r="23" spans="1:12" x14ac:dyDescent="0.25">
      <c r="B23" s="9"/>
    </row>
    <row r="25" spans="1:12" x14ac:dyDescent="0.25">
      <c r="A25" s="4" t="s">
        <v>6</v>
      </c>
      <c r="B25" s="24">
        <v>4000</v>
      </c>
      <c r="C25" s="4" t="s">
        <v>117</v>
      </c>
    </row>
    <row r="26" spans="1:12" x14ac:dyDescent="0.25">
      <c r="A26" s="4" t="s">
        <v>7</v>
      </c>
      <c r="B26" s="24">
        <v>12524</v>
      </c>
      <c r="C26" s="4" t="s">
        <v>115</v>
      </c>
    </row>
    <row r="28" spans="1:12" x14ac:dyDescent="0.25">
      <c r="A28" s="4" t="s">
        <v>9</v>
      </c>
      <c r="B28" s="6">
        <f>(B25/$B$3)*(B26/$B$4)*$B$9</f>
        <v>1464.8163723016542</v>
      </c>
      <c r="C28" s="4" t="s">
        <v>118</v>
      </c>
    </row>
    <row r="32" spans="1:12" x14ac:dyDescent="0.25">
      <c r="E32" s="7"/>
      <c r="F32" s="7"/>
      <c r="G32" s="25"/>
    </row>
    <row r="33" spans="4:7" x14ac:dyDescent="0.25">
      <c r="E33" s="7"/>
      <c r="F33" s="7"/>
      <c r="G33" s="25"/>
    </row>
    <row r="34" spans="4:7" x14ac:dyDescent="0.25">
      <c r="E34" s="7"/>
      <c r="F34" s="7"/>
      <c r="G34" s="25"/>
    </row>
    <row r="35" spans="4:7" x14ac:dyDescent="0.25">
      <c r="E35" s="7"/>
      <c r="F35" s="7"/>
      <c r="G35" s="25"/>
    </row>
    <row r="36" spans="4:7" x14ac:dyDescent="0.25">
      <c r="E36" s="7"/>
      <c r="F36" s="7"/>
      <c r="G36" s="25"/>
    </row>
    <row r="37" spans="4:7" x14ac:dyDescent="0.25">
      <c r="E37" s="7"/>
      <c r="F37" s="7"/>
      <c r="G37" s="25"/>
    </row>
    <row r="38" spans="4:7" x14ac:dyDescent="0.25">
      <c r="E38" s="7"/>
      <c r="F38" s="7"/>
      <c r="G38" s="25"/>
    </row>
    <row r="39" spans="4:7" x14ac:dyDescent="0.25">
      <c r="E39" s="7"/>
      <c r="F39" s="7"/>
      <c r="G39" s="25"/>
    </row>
    <row r="40" spans="4:7" x14ac:dyDescent="0.25">
      <c r="E40" s="7"/>
      <c r="F40" s="7"/>
      <c r="G40" s="25"/>
    </row>
    <row r="41" spans="4:7" x14ac:dyDescent="0.25">
      <c r="E41" s="7"/>
      <c r="F41" s="7"/>
      <c r="G41" s="25"/>
    </row>
    <row r="42" spans="4:7" x14ac:dyDescent="0.25">
      <c r="D42" s="6"/>
      <c r="E42" s="6"/>
    </row>
    <row r="43" spans="4:7" x14ac:dyDescent="0.25">
      <c r="D43" s="6"/>
      <c r="E43" s="6"/>
    </row>
    <row r="44" spans="4:7" x14ac:dyDescent="0.25">
      <c r="D44" s="6"/>
      <c r="E44" s="6"/>
    </row>
    <row r="45" spans="4:7" x14ac:dyDescent="0.25">
      <c r="D45" s="6"/>
      <c r="E45" s="6"/>
    </row>
    <row r="46" spans="4:7" x14ac:dyDescent="0.25">
      <c r="D46" s="6"/>
      <c r="E46" s="6"/>
    </row>
    <row r="47" spans="4:7" x14ac:dyDescent="0.25">
      <c r="D47" s="6"/>
      <c r="E47" s="6"/>
    </row>
    <row r="48" spans="4:7" x14ac:dyDescent="0.25">
      <c r="D48" s="6"/>
      <c r="E48" s="6"/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17A6-0E33-4AA6-8FB4-9DE20D76687B}">
  <dimension ref="A3:C14"/>
  <sheetViews>
    <sheetView workbookViewId="0"/>
  </sheetViews>
  <sheetFormatPr defaultRowHeight="15" x14ac:dyDescent="0.25"/>
  <cols>
    <col min="1" max="1" width="40.7109375" customWidth="1"/>
    <col min="2" max="3" width="15.7109375" customWidth="1"/>
  </cols>
  <sheetData>
    <row r="3" spans="1:3" x14ac:dyDescent="0.25">
      <c r="A3" t="s">
        <v>1</v>
      </c>
      <c r="B3" s="2">
        <v>1400</v>
      </c>
      <c r="C3" t="s">
        <v>113</v>
      </c>
    </row>
    <row r="4" spans="1:3" x14ac:dyDescent="0.25">
      <c r="A4" t="s">
        <v>2</v>
      </c>
      <c r="B4" s="2">
        <v>9000</v>
      </c>
      <c r="C4" t="s">
        <v>115</v>
      </c>
    </row>
    <row r="6" spans="1:3" x14ac:dyDescent="0.25">
      <c r="A6" t="s">
        <v>76</v>
      </c>
      <c r="B6" s="17">
        <v>14268000</v>
      </c>
      <c r="C6" t="s">
        <v>3</v>
      </c>
    </row>
    <row r="7" spans="1:3" x14ac:dyDescent="0.25">
      <c r="A7" t="s">
        <v>4</v>
      </c>
      <c r="B7" s="17">
        <v>20900000000</v>
      </c>
      <c r="C7" t="s">
        <v>20</v>
      </c>
    </row>
    <row r="9" spans="1:3" x14ac:dyDescent="0.25">
      <c r="A9" t="s">
        <v>5</v>
      </c>
      <c r="B9" s="1">
        <f>B7/B6</f>
        <v>1464.8163723016542</v>
      </c>
      <c r="C9" t="s">
        <v>118</v>
      </c>
    </row>
    <row r="10" spans="1:3" x14ac:dyDescent="0.25">
      <c r="B10" s="1"/>
    </row>
    <row r="11" spans="1:3" x14ac:dyDescent="0.25">
      <c r="A11" t="s">
        <v>99</v>
      </c>
      <c r="B11" s="18">
        <v>1400</v>
      </c>
      <c r="C11" t="s">
        <v>113</v>
      </c>
    </row>
    <row r="12" spans="1:3" x14ac:dyDescent="0.25">
      <c r="A12" t="s">
        <v>100</v>
      </c>
      <c r="B12" s="18">
        <v>9000</v>
      </c>
      <c r="C12" t="s">
        <v>115</v>
      </c>
    </row>
    <row r="14" spans="1:3" x14ac:dyDescent="0.25">
      <c r="A14" t="s">
        <v>102</v>
      </c>
      <c r="B14" s="1">
        <f>(B11/$B$3)*(B12/$B$4)*$B$9</f>
        <v>1464.8163723016542</v>
      </c>
      <c r="C1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Readme</vt:lpstr>
      <vt:lpstr>UK</vt:lpstr>
      <vt:lpstr>France</vt:lpstr>
      <vt:lpstr>Germany</vt:lpstr>
      <vt:lpstr> Japan</vt:lpstr>
      <vt:lpstr>California</vt:lpstr>
      <vt:lpstr>Design your own tax system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Leach</dc:creator>
  <cp:lastModifiedBy>Felix Leach</cp:lastModifiedBy>
  <cp:lastPrinted>2024-07-29T06:45:40Z</cp:lastPrinted>
  <dcterms:created xsi:type="dcterms:W3CDTF">2024-01-08T12:14:12Z</dcterms:created>
  <dcterms:modified xsi:type="dcterms:W3CDTF">2024-07-31T09:05:50Z</dcterms:modified>
</cp:coreProperties>
</file>