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T:\16_Data Management\10. REACH Data Archive prep\Awash Elias Kebede Soil and Water\Final files to archive\Water quality\"/>
    </mc:Choice>
  </mc:AlternateContent>
  <xr:revisionPtr revIDLastSave="0" documentId="13_ncr:1_{51715F69-2054-4667-B84C-5F668B5307D0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High &amp; Low flow seasons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X14" i="1" l="1"/>
  <c r="AX13" i="1"/>
  <c r="AX12" i="1"/>
  <c r="AX11" i="1"/>
  <c r="AX10" i="1"/>
  <c r="AX9" i="1"/>
  <c r="AX8" i="1"/>
  <c r="AX7" i="1"/>
  <c r="AX6" i="1"/>
  <c r="AX5" i="1"/>
</calcChain>
</file>

<file path=xl/sharedStrings.xml><?xml version="1.0" encoding="utf-8"?>
<sst xmlns="http://schemas.openxmlformats.org/spreadsheetml/2006/main" count="175" uniqueCount="71">
  <si>
    <t>River name: Middle Awash</t>
  </si>
  <si>
    <t>Location</t>
  </si>
  <si>
    <t>Physico-chemicals</t>
  </si>
  <si>
    <t>Heavy metals( mg/l)</t>
  </si>
  <si>
    <t>Latitude</t>
  </si>
  <si>
    <t>Longtude</t>
  </si>
  <si>
    <t>Elevation (m)</t>
  </si>
  <si>
    <r>
      <t>Temp (</t>
    </r>
    <r>
      <rPr>
        <b/>
        <vertAlign val="superscript"/>
        <sz val="12"/>
        <rFont val="Times New Roman"/>
        <family val="1"/>
      </rPr>
      <t>0</t>
    </r>
    <r>
      <rPr>
        <b/>
        <sz val="12"/>
        <rFont val="Times New Roman"/>
        <family val="1"/>
      </rPr>
      <t>C)</t>
    </r>
  </si>
  <si>
    <t>T Alkalinity</t>
  </si>
  <si>
    <t>Total Hardness</t>
  </si>
  <si>
    <t>EC dS/m</t>
  </si>
  <si>
    <t>pH</t>
  </si>
  <si>
    <t>TDS (ppm)</t>
  </si>
  <si>
    <t>TSS (ppm)</t>
  </si>
  <si>
    <t>Turbidity (ntu)</t>
  </si>
  <si>
    <t>Mn</t>
  </si>
  <si>
    <t>Fe</t>
  </si>
  <si>
    <t>Ni</t>
  </si>
  <si>
    <t>Co</t>
  </si>
  <si>
    <t>Cu</t>
  </si>
  <si>
    <t>Zn</t>
  </si>
  <si>
    <t>Cd</t>
  </si>
  <si>
    <t>Hg</t>
  </si>
  <si>
    <t>Pb</t>
  </si>
  <si>
    <t>As</t>
  </si>
  <si>
    <t>B</t>
  </si>
  <si>
    <t>Cr</t>
  </si>
  <si>
    <r>
      <t>NO</t>
    </r>
    <r>
      <rPr>
        <b/>
        <vertAlign val="subscript"/>
        <sz val="12"/>
        <rFont val="Times New Roman"/>
        <family val="1"/>
      </rPr>
      <t>3</t>
    </r>
  </si>
  <si>
    <t>High flow</t>
  </si>
  <si>
    <t>Low flow</t>
  </si>
  <si>
    <t>Kesem Dam</t>
  </si>
  <si>
    <t>N.A.</t>
  </si>
  <si>
    <t>&lt; 0.002</t>
  </si>
  <si>
    <t>Kesem Sugar Factory Diversion</t>
  </si>
  <si>
    <t xml:space="preserve">Deho Hot spring @ Bridge </t>
  </si>
  <si>
    <t>Melka Sedi Weir</t>
  </si>
  <si>
    <t>Werer Research Centre Pumping Station</t>
  </si>
  <si>
    <t xml:space="preserve">Werer Research Centre  offtake </t>
  </si>
  <si>
    <t>Ambash Pumping Station</t>
  </si>
  <si>
    <t>Ertale lake @ Gala'alo</t>
  </si>
  <si>
    <t>Meteka Bridge @Awash River</t>
  </si>
  <si>
    <t>&lt; 0.005</t>
  </si>
  <si>
    <t>Gewanie Pumping Station@ Awake farm</t>
  </si>
  <si>
    <t>SAR</t>
  </si>
  <si>
    <t>Se</t>
  </si>
  <si>
    <t>Description</t>
  </si>
  <si>
    <t>&lt; 0.01</t>
  </si>
  <si>
    <t>&lt; 0.011</t>
  </si>
  <si>
    <t>Soluble cations (meq/L)</t>
  </si>
  <si>
    <t>Soluble anions (meq/L)</t>
  </si>
  <si>
    <t>RSC</t>
  </si>
  <si>
    <t>(Na)</t>
  </si>
  <si>
    <t>(K)</t>
  </si>
  <si>
    <t>(Ca + Mg)</t>
  </si>
  <si>
    <r>
      <t>(CO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0"/>
        <color theme="1"/>
        <rFont val="Calibri"/>
        <family val="2"/>
        <scheme val="minor"/>
      </rPr>
      <t>2-</t>
    </r>
    <r>
      <rPr>
        <b/>
        <sz val="11"/>
        <color theme="1"/>
        <rFont val="Calibri"/>
        <family val="2"/>
        <scheme val="minor"/>
      </rPr>
      <t>)</t>
    </r>
  </si>
  <si>
    <r>
      <t>(HCO</t>
    </r>
    <r>
      <rPr>
        <b/>
        <vertAlign val="subscript"/>
        <sz val="11"/>
        <color theme="1"/>
        <rFont val="Calibri"/>
        <family val="2"/>
        <scheme val="minor"/>
      </rPr>
      <t>3</t>
    </r>
    <r>
      <rPr>
        <b/>
        <vertAlign val="superscript"/>
        <sz val="11"/>
        <color theme="1"/>
        <rFont val="Calibri"/>
        <family val="2"/>
        <scheme val="minor"/>
      </rPr>
      <t>1-</t>
    </r>
    <r>
      <rPr>
        <b/>
        <sz val="11"/>
        <color theme="1"/>
        <rFont val="Calibri"/>
        <family val="2"/>
        <scheme val="minor"/>
      </rPr>
      <t>)</t>
    </r>
  </si>
  <si>
    <r>
      <t>Cl</t>
    </r>
    <r>
      <rPr>
        <b/>
        <vertAlign val="superscript"/>
        <sz val="11"/>
        <color theme="1"/>
        <rFont val="Calibri"/>
        <family val="2"/>
        <scheme val="minor"/>
      </rPr>
      <t>1-</t>
    </r>
  </si>
  <si>
    <t>Nutrients(mg/l)</t>
  </si>
  <si>
    <t>High flow samples</t>
  </si>
  <si>
    <t>Low flow sampling dates</t>
  </si>
  <si>
    <t>August-September, 2022</t>
  </si>
  <si>
    <t>August-September, 2023</t>
  </si>
  <si>
    <t>August-September, 2024</t>
  </si>
  <si>
    <t>August-September, 2025</t>
  </si>
  <si>
    <t>August-September, 2026</t>
  </si>
  <si>
    <t>August-September, 2027</t>
  </si>
  <si>
    <t>August-September, 2028</t>
  </si>
  <si>
    <t>August-September, 2029</t>
  </si>
  <si>
    <t>August-September, 2030</t>
  </si>
  <si>
    <t>August-September, 2031</t>
  </si>
  <si>
    <t>Sampling dates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</si>
</sst>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E+00"/>
    <numFmt numFmtId="165" formatCode="0.000"/>
    <numFmt numFmtId="166" formatCode="0.0000"/>
  </numFmts>
  <fonts count="13" x14ac:knownFonts="1">
    <font>
      <sz val="11"/>
      <color theme="1"/>
      <name val="Calibri"/>
      <family val="2"/>
      <scheme val="minor"/>
    </font>
    <font>
      <b/>
      <i/>
      <sz val="10"/>
      <name val="Arial Black"/>
      <family val="2"/>
    </font>
    <font>
      <b/>
      <sz val="12"/>
      <name val="Times New Roman"/>
      <family val="1"/>
    </font>
    <font>
      <b/>
      <vertAlign val="superscript"/>
      <sz val="12"/>
      <name val="Times New Roman"/>
      <family val="1"/>
    </font>
    <font>
      <b/>
      <vertAlign val="subscript"/>
      <sz val="12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0"/>
      <color theme="1"/>
      <name val="Arial Black"/>
      <family val="2"/>
    </font>
    <font>
      <b/>
      <vertAlign val="superscript"/>
      <sz val="10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9999FF"/>
      </patternFill>
    </fill>
    <fill>
      <patternFill patternType="solid">
        <fgColor theme="0"/>
        <bgColor rgb="FF9999FF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vertical="center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8" fillId="3" borderId="0" xfId="0" applyFont="1" applyFill="1" applyAlignment="1">
      <alignment vertical="center"/>
    </xf>
    <xf numFmtId="0" fontId="5" fillId="3" borderId="0" xfId="0" applyFont="1" applyFill="1" applyAlignment="1">
      <alignment horizontal="center" vertical="center"/>
    </xf>
    <xf numFmtId="2" fontId="6" fillId="0" borderId="1" xfId="0" applyNumberFormat="1" applyFont="1" applyBorder="1" applyAlignment="1" applyProtection="1">
      <alignment horizontal="right" vertical="center"/>
      <protection locked="0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165" fontId="7" fillId="0" borderId="1" xfId="0" applyNumberFormat="1" applyFon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5" fillId="3" borderId="0" xfId="0" applyFont="1" applyFill="1" applyAlignment="1">
      <alignment horizontal="center" vertical="center" wrapText="1"/>
    </xf>
    <xf numFmtId="15" fontId="0" fillId="0" borderId="0" xfId="0" applyNumberFormat="1" applyAlignment="1">
      <alignment vertical="center"/>
    </xf>
    <xf numFmtId="0" fontId="8" fillId="3" borderId="9" xfId="0" applyFont="1" applyFill="1" applyBorder="1" applyAlignment="1">
      <alignment horizontal="center" vertical="center"/>
    </xf>
    <xf numFmtId="0" fontId="8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/>
    </xf>
    <xf numFmtId="166" fontId="7" fillId="0" borderId="1" xfId="0" applyNumberFormat="1" applyFont="1" applyFill="1" applyBorder="1" applyAlignment="1">
      <alignment horizontal="left" vertical="center"/>
    </xf>
    <xf numFmtId="0" fontId="0" fillId="0" borderId="0" xfId="0" applyFill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horizontal="center" vertical="center"/>
    </xf>
    <xf numFmtId="164" fontId="2" fillId="5" borderId="4" xfId="0" applyNumberFormat="1" applyFont="1" applyFill="1" applyBorder="1" applyAlignment="1">
      <alignment horizontal="center" vertical="center"/>
    </xf>
    <xf numFmtId="165" fontId="2" fillId="3" borderId="3" xfId="0" applyNumberFormat="1" applyFont="1" applyFill="1" applyBorder="1" applyAlignment="1">
      <alignment horizontal="center" vertical="center"/>
    </xf>
    <xf numFmtId="165" fontId="2" fillId="3" borderId="4" xfId="0" applyNumberFormat="1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15" fontId="7" fillId="0" borderId="1" xfId="0" applyNumberFormat="1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center" vertical="center" wrapText="1"/>
    </xf>
    <xf numFmtId="15" fontId="0" fillId="0" borderId="0" xfId="0" applyNumberFormat="1" applyFill="1" applyAlignment="1">
      <alignment vertical="center"/>
    </xf>
    <xf numFmtId="0" fontId="2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34"/>
  <sheetViews>
    <sheetView tabSelected="1" topLeftCell="AV1" workbookViewId="0">
      <selection activeCell="BI3" sqref="BI3:BJ3"/>
    </sheetView>
  </sheetViews>
  <sheetFormatPr defaultColWidth="6.453125" defaultRowHeight="14.5" x14ac:dyDescent="0.35"/>
  <cols>
    <col min="1" max="1" width="39.1796875" style="2" customWidth="1"/>
    <col min="2" max="5" width="11.7265625" style="2" customWidth="1"/>
    <col min="6" max="6" width="11.7265625" style="22" customWidth="1"/>
    <col min="7" max="50" width="11.7265625" style="2" customWidth="1"/>
    <col min="51" max="16384" width="6.453125" style="2"/>
  </cols>
  <sheetData>
    <row r="1" spans="1:80" ht="15.5" x14ac:dyDescent="0.35">
      <c r="A1" s="6" t="s">
        <v>0</v>
      </c>
    </row>
    <row r="2" spans="1:80" s="7" customFormat="1" ht="15.5" customHeight="1" x14ac:dyDescent="0.35">
      <c r="A2" s="42" t="s">
        <v>45</v>
      </c>
      <c r="B2" s="49" t="s">
        <v>1</v>
      </c>
      <c r="C2" s="50"/>
      <c r="D2" s="51"/>
      <c r="E2" s="59" t="s">
        <v>70</v>
      </c>
      <c r="F2" s="60"/>
      <c r="G2" s="49" t="s">
        <v>2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1"/>
      <c r="W2" s="49" t="s">
        <v>3</v>
      </c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1"/>
      <c r="AU2" s="16"/>
      <c r="AV2" s="16"/>
      <c r="AW2" s="40" t="s">
        <v>57</v>
      </c>
      <c r="AX2" s="41"/>
      <c r="AY2" s="23" t="s">
        <v>48</v>
      </c>
      <c r="AZ2" s="23"/>
      <c r="BA2" s="23"/>
      <c r="BB2" s="23"/>
      <c r="BC2" s="23"/>
      <c r="BD2" s="23"/>
      <c r="BE2" s="23" t="s">
        <v>49</v>
      </c>
      <c r="BF2" s="23"/>
      <c r="BG2" s="23"/>
      <c r="BH2" s="23"/>
      <c r="BI2" s="23"/>
      <c r="BJ2" s="23"/>
      <c r="BK2" s="27" t="s">
        <v>43</v>
      </c>
      <c r="BL2" s="27"/>
      <c r="BM2" s="28" t="s">
        <v>50</v>
      </c>
      <c r="BN2" s="29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</row>
    <row r="3" spans="1:80" s="8" customFormat="1" ht="18" customHeight="1" x14ac:dyDescent="0.35">
      <c r="A3" s="43"/>
      <c r="B3" s="45" t="s">
        <v>4</v>
      </c>
      <c r="C3" s="45" t="s">
        <v>5</v>
      </c>
      <c r="D3" s="47" t="s">
        <v>6</v>
      </c>
      <c r="E3" s="58" t="s">
        <v>58</v>
      </c>
      <c r="F3" s="58" t="s">
        <v>59</v>
      </c>
      <c r="G3" s="52" t="s">
        <v>7</v>
      </c>
      <c r="H3" s="52"/>
      <c r="I3" s="38" t="s">
        <v>8</v>
      </c>
      <c r="J3" s="39"/>
      <c r="K3" s="53" t="s">
        <v>9</v>
      </c>
      <c r="L3" s="54"/>
      <c r="M3" s="38" t="s">
        <v>10</v>
      </c>
      <c r="N3" s="39"/>
      <c r="O3" s="38" t="s">
        <v>11</v>
      </c>
      <c r="P3" s="39"/>
      <c r="Q3" s="38" t="s">
        <v>12</v>
      </c>
      <c r="R3" s="39"/>
      <c r="S3" s="38" t="s">
        <v>13</v>
      </c>
      <c r="T3" s="39"/>
      <c r="U3" s="38" t="s">
        <v>14</v>
      </c>
      <c r="V3" s="39"/>
      <c r="W3" s="36" t="s">
        <v>15</v>
      </c>
      <c r="X3" s="37"/>
      <c r="Y3" s="36" t="s">
        <v>16</v>
      </c>
      <c r="Z3" s="37"/>
      <c r="AA3" s="36" t="s">
        <v>17</v>
      </c>
      <c r="AB3" s="37"/>
      <c r="AC3" s="36" t="s">
        <v>18</v>
      </c>
      <c r="AD3" s="37"/>
      <c r="AE3" s="36" t="s">
        <v>19</v>
      </c>
      <c r="AF3" s="37"/>
      <c r="AG3" s="36" t="s">
        <v>20</v>
      </c>
      <c r="AH3" s="37"/>
      <c r="AI3" s="36" t="s">
        <v>21</v>
      </c>
      <c r="AJ3" s="37"/>
      <c r="AK3" s="32" t="s">
        <v>22</v>
      </c>
      <c r="AL3" s="33"/>
      <c r="AM3" s="32" t="s">
        <v>23</v>
      </c>
      <c r="AN3" s="33"/>
      <c r="AO3" s="32" t="s">
        <v>24</v>
      </c>
      <c r="AP3" s="33"/>
      <c r="AQ3" s="32" t="s">
        <v>25</v>
      </c>
      <c r="AR3" s="33"/>
      <c r="AS3" s="32" t="s">
        <v>26</v>
      </c>
      <c r="AT3" s="33"/>
      <c r="AU3" s="32" t="s">
        <v>44</v>
      </c>
      <c r="AV3" s="33"/>
      <c r="AW3" s="34" t="s">
        <v>27</v>
      </c>
      <c r="AX3" s="35"/>
      <c r="AY3" s="24" t="s">
        <v>53</v>
      </c>
      <c r="AZ3" s="25"/>
      <c r="BA3" s="26" t="s">
        <v>51</v>
      </c>
      <c r="BB3" s="26"/>
      <c r="BC3" s="26" t="s">
        <v>52</v>
      </c>
      <c r="BD3" s="26"/>
      <c r="BE3" s="26" t="s">
        <v>54</v>
      </c>
      <c r="BF3" s="26"/>
      <c r="BG3" s="26" t="s">
        <v>55</v>
      </c>
      <c r="BH3" s="26"/>
      <c r="BI3" s="26" t="s">
        <v>56</v>
      </c>
      <c r="BJ3" s="26"/>
      <c r="BK3" s="27"/>
      <c r="BL3" s="27"/>
      <c r="BM3" s="30"/>
      <c r="BN3" s="31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</row>
    <row r="4" spans="1:80" s="14" customFormat="1" ht="35.15" customHeight="1" x14ac:dyDescent="0.35">
      <c r="A4" s="44"/>
      <c r="B4" s="46"/>
      <c r="C4" s="46"/>
      <c r="D4" s="48"/>
      <c r="E4" s="56"/>
      <c r="F4" s="56"/>
      <c r="G4" s="10" t="s">
        <v>28</v>
      </c>
      <c r="H4" s="10" t="s">
        <v>29</v>
      </c>
      <c r="I4" s="10" t="s">
        <v>28</v>
      </c>
      <c r="J4" s="10" t="s">
        <v>29</v>
      </c>
      <c r="K4" s="10" t="s">
        <v>28</v>
      </c>
      <c r="L4" s="10" t="s">
        <v>29</v>
      </c>
      <c r="M4" s="10" t="s">
        <v>28</v>
      </c>
      <c r="N4" s="10" t="s">
        <v>29</v>
      </c>
      <c r="O4" s="10" t="s">
        <v>28</v>
      </c>
      <c r="P4" s="10" t="s">
        <v>29</v>
      </c>
      <c r="Q4" s="10" t="s">
        <v>28</v>
      </c>
      <c r="R4" s="10" t="s">
        <v>29</v>
      </c>
      <c r="S4" s="10" t="s">
        <v>28</v>
      </c>
      <c r="T4" s="10" t="s">
        <v>29</v>
      </c>
      <c r="U4" s="10" t="s">
        <v>28</v>
      </c>
      <c r="V4" s="10" t="s">
        <v>29</v>
      </c>
      <c r="W4" s="10" t="s">
        <v>28</v>
      </c>
      <c r="X4" s="10" t="s">
        <v>29</v>
      </c>
      <c r="Y4" s="10" t="s">
        <v>28</v>
      </c>
      <c r="Z4" s="10" t="s">
        <v>29</v>
      </c>
      <c r="AA4" s="10" t="s">
        <v>28</v>
      </c>
      <c r="AB4" s="10" t="s">
        <v>29</v>
      </c>
      <c r="AC4" s="10" t="s">
        <v>28</v>
      </c>
      <c r="AD4" s="10" t="s">
        <v>29</v>
      </c>
      <c r="AE4" s="10" t="s">
        <v>28</v>
      </c>
      <c r="AF4" s="10" t="s">
        <v>29</v>
      </c>
      <c r="AG4" s="10" t="s">
        <v>28</v>
      </c>
      <c r="AH4" s="10" t="s">
        <v>29</v>
      </c>
      <c r="AI4" s="10" t="s">
        <v>28</v>
      </c>
      <c r="AJ4" s="10" t="s">
        <v>29</v>
      </c>
      <c r="AK4" s="10" t="s">
        <v>28</v>
      </c>
      <c r="AL4" s="10" t="s">
        <v>29</v>
      </c>
      <c r="AM4" s="10" t="s">
        <v>28</v>
      </c>
      <c r="AN4" s="10" t="s">
        <v>29</v>
      </c>
      <c r="AO4" s="10" t="s">
        <v>28</v>
      </c>
      <c r="AP4" s="10" t="s">
        <v>29</v>
      </c>
      <c r="AQ4" s="10" t="s">
        <v>28</v>
      </c>
      <c r="AR4" s="10" t="s">
        <v>29</v>
      </c>
      <c r="AS4" s="10" t="s">
        <v>28</v>
      </c>
      <c r="AT4" s="10" t="s">
        <v>29</v>
      </c>
      <c r="AU4" s="10" t="s">
        <v>28</v>
      </c>
      <c r="AV4" s="10" t="s">
        <v>29</v>
      </c>
      <c r="AW4" s="10" t="s">
        <v>28</v>
      </c>
      <c r="AX4" s="10" t="s">
        <v>29</v>
      </c>
      <c r="AY4" s="10" t="s">
        <v>28</v>
      </c>
      <c r="AZ4" s="10" t="s">
        <v>29</v>
      </c>
      <c r="BA4" s="10" t="s">
        <v>28</v>
      </c>
      <c r="BB4" s="10" t="s">
        <v>29</v>
      </c>
      <c r="BC4" s="10" t="s">
        <v>28</v>
      </c>
      <c r="BD4" s="10" t="s">
        <v>29</v>
      </c>
      <c r="BE4" s="10" t="s">
        <v>28</v>
      </c>
      <c r="BF4" s="10" t="s">
        <v>29</v>
      </c>
      <c r="BG4" s="10" t="s">
        <v>28</v>
      </c>
      <c r="BH4" s="10" t="s">
        <v>29</v>
      </c>
      <c r="BI4" s="10" t="s">
        <v>28</v>
      </c>
      <c r="BJ4" s="10" t="s">
        <v>29</v>
      </c>
      <c r="BK4" s="10" t="s">
        <v>28</v>
      </c>
      <c r="BL4" s="10" t="s">
        <v>29</v>
      </c>
      <c r="BM4" s="10" t="s">
        <v>28</v>
      </c>
      <c r="BN4" s="10" t="s">
        <v>29</v>
      </c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</row>
    <row r="5" spans="1:80" s="11" customFormat="1" ht="46.5" x14ac:dyDescent="0.35">
      <c r="A5" s="5" t="s">
        <v>30</v>
      </c>
      <c r="B5" s="4">
        <v>9.1506717000000002</v>
      </c>
      <c r="C5" s="4">
        <v>39.8842851</v>
      </c>
      <c r="D5" s="4">
        <v>925</v>
      </c>
      <c r="E5" s="4" t="s">
        <v>60</v>
      </c>
      <c r="F5" s="55">
        <v>44593</v>
      </c>
      <c r="G5" s="3">
        <v>25.83</v>
      </c>
      <c r="H5" s="5">
        <v>23.83</v>
      </c>
      <c r="I5" s="9">
        <v>210</v>
      </c>
      <c r="J5" s="5">
        <v>120</v>
      </c>
      <c r="K5" s="9">
        <v>110</v>
      </c>
      <c r="L5" s="5">
        <v>140</v>
      </c>
      <c r="M5" s="5">
        <v>0.32</v>
      </c>
      <c r="N5" s="5">
        <v>0.34300000000000003</v>
      </c>
      <c r="O5" s="5">
        <v>8.74</v>
      </c>
      <c r="P5" s="5">
        <v>8.0832999999999995</v>
      </c>
      <c r="Q5" s="9">
        <v>170</v>
      </c>
      <c r="R5" s="5">
        <v>172</v>
      </c>
      <c r="S5" s="5" t="s">
        <v>31</v>
      </c>
      <c r="T5" s="5">
        <v>166.53299999999999</v>
      </c>
      <c r="U5" s="9">
        <v>20.2</v>
      </c>
      <c r="V5" s="5">
        <v>9.4700000000000006</v>
      </c>
      <c r="W5" s="20">
        <v>1.6306999999999999E-2</v>
      </c>
      <c r="X5" s="21">
        <v>2E-3</v>
      </c>
      <c r="Y5" s="20">
        <v>1.883</v>
      </c>
      <c r="Z5" s="21">
        <v>0.4</v>
      </c>
      <c r="AA5" s="20">
        <v>1.2787E-2</v>
      </c>
      <c r="AB5" s="21">
        <v>2.4E-2</v>
      </c>
      <c r="AC5" s="20">
        <v>5.293E-3</v>
      </c>
      <c r="AD5" s="21">
        <v>2.1000000000000001E-2</v>
      </c>
      <c r="AE5" s="20">
        <v>1.4446000000000001E-2</v>
      </c>
      <c r="AF5" s="21">
        <v>7.0000000000000001E-3</v>
      </c>
      <c r="AG5" s="20">
        <v>0.24365300000000001</v>
      </c>
      <c r="AH5" s="21">
        <v>3.3000000000000002E-2</v>
      </c>
      <c r="AI5" s="20" t="s">
        <v>32</v>
      </c>
      <c r="AJ5" s="21">
        <v>1.7000000000000001E-2</v>
      </c>
      <c r="AK5" s="20">
        <v>7.3959999999999998E-3</v>
      </c>
      <c r="AL5" s="21" t="s">
        <v>46</v>
      </c>
      <c r="AM5" s="20">
        <v>7.3182999999999998E-2</v>
      </c>
      <c r="AN5" s="21">
        <v>0.04</v>
      </c>
      <c r="AO5" s="20">
        <v>2.818E-2</v>
      </c>
      <c r="AP5" s="21">
        <v>2.1000000000000001E-2</v>
      </c>
      <c r="AQ5" s="20">
        <v>0.14052300000000001</v>
      </c>
      <c r="AR5" s="21">
        <v>3.2000000000000001E-2</v>
      </c>
      <c r="AS5" s="20">
        <v>3.3600999999999999E-2</v>
      </c>
      <c r="AT5" s="21">
        <v>2.9000000000000001E-2</v>
      </c>
      <c r="AU5" s="21">
        <v>3.3084000000000002E-2</v>
      </c>
      <c r="AV5" s="21" t="s">
        <v>31</v>
      </c>
      <c r="AW5" s="12" t="s">
        <v>31</v>
      </c>
      <c r="AX5" s="5">
        <f>3.08*1</f>
        <v>3.08</v>
      </c>
      <c r="AY5" s="3">
        <v>2.79</v>
      </c>
      <c r="AZ5" s="3">
        <v>3.1</v>
      </c>
      <c r="BA5" s="3">
        <v>19.64</v>
      </c>
      <c r="BB5" s="3">
        <v>0.81</v>
      </c>
      <c r="BC5" s="13" t="s">
        <v>31</v>
      </c>
      <c r="BD5" s="3">
        <v>0.1</v>
      </c>
      <c r="BE5" s="3">
        <v>0.4</v>
      </c>
      <c r="BF5" s="3">
        <v>0.4</v>
      </c>
      <c r="BG5" s="1">
        <v>2</v>
      </c>
      <c r="BH5" s="3">
        <v>2.2000000000000002</v>
      </c>
      <c r="BI5" s="3">
        <v>3</v>
      </c>
      <c r="BJ5" s="3">
        <v>1.46</v>
      </c>
      <c r="BK5" s="1">
        <v>16.63</v>
      </c>
      <c r="BL5" s="3">
        <v>0.7</v>
      </c>
      <c r="BM5" s="1">
        <v>-0.39</v>
      </c>
      <c r="BN5" s="3">
        <v>-0.5</v>
      </c>
    </row>
    <row r="6" spans="1:80" s="11" customFormat="1" ht="46.5" x14ac:dyDescent="0.35">
      <c r="A6" s="5" t="s">
        <v>33</v>
      </c>
      <c r="B6" s="4">
        <v>9.1547499999999999</v>
      </c>
      <c r="C6" s="4">
        <v>39.956040000000002</v>
      </c>
      <c r="D6" s="4">
        <v>801</v>
      </c>
      <c r="E6" s="4" t="s">
        <v>61</v>
      </c>
      <c r="F6" s="55">
        <v>44590</v>
      </c>
      <c r="G6" s="3">
        <v>24.132999999999999</v>
      </c>
      <c r="H6" s="5">
        <v>25.132999999999999</v>
      </c>
      <c r="I6" s="9">
        <v>197</v>
      </c>
      <c r="J6" s="5">
        <v>130</v>
      </c>
      <c r="K6" s="9">
        <v>100</v>
      </c>
      <c r="L6" s="5">
        <v>130</v>
      </c>
      <c r="M6" s="5">
        <v>0.36</v>
      </c>
      <c r="N6" s="5">
        <v>0.13300000000000001</v>
      </c>
      <c r="O6" s="5">
        <v>7.82</v>
      </c>
      <c r="P6" s="5">
        <v>8.6660000000000004</v>
      </c>
      <c r="Q6" s="9">
        <v>1131</v>
      </c>
      <c r="R6" s="5">
        <v>266</v>
      </c>
      <c r="S6" s="5" t="s">
        <v>31</v>
      </c>
      <c r="T6" s="5">
        <v>199.76300000000001</v>
      </c>
      <c r="U6" s="9">
        <v>23.2</v>
      </c>
      <c r="V6" s="5">
        <v>12.6</v>
      </c>
      <c r="W6" s="20">
        <v>6.6004999999999994E-2</v>
      </c>
      <c r="X6" s="21">
        <v>0.16400000000000001</v>
      </c>
      <c r="Y6" s="20">
        <v>3.383</v>
      </c>
      <c r="Z6" s="21">
        <v>2.1760000000000002</v>
      </c>
      <c r="AA6" s="20">
        <v>1.7062999999999998E-2</v>
      </c>
      <c r="AB6" s="21">
        <v>5.8000000000000003E-2</v>
      </c>
      <c r="AC6" s="20">
        <v>6.6270000000000001E-3</v>
      </c>
      <c r="AD6" s="21">
        <v>4.3999999999999997E-2</v>
      </c>
      <c r="AE6" s="20">
        <v>1.6143000000000001E-2</v>
      </c>
      <c r="AF6" s="21">
        <v>2.8000000000000001E-2</v>
      </c>
      <c r="AG6" s="20">
        <v>0.279978</v>
      </c>
      <c r="AH6" s="21">
        <v>7.1999999999999995E-2</v>
      </c>
      <c r="AI6" s="20" t="s">
        <v>32</v>
      </c>
      <c r="AJ6" s="21">
        <v>3.4000000000000002E-2</v>
      </c>
      <c r="AK6" s="20">
        <v>7.2160000000000002E-3</v>
      </c>
      <c r="AL6" s="21" t="s">
        <v>47</v>
      </c>
      <c r="AM6" s="20">
        <v>9.4795000000000004E-2</v>
      </c>
      <c r="AN6" s="21">
        <v>0.124</v>
      </c>
      <c r="AO6" s="20">
        <v>2.4503E-2</v>
      </c>
      <c r="AP6" s="21">
        <v>4.2000000000000003E-2</v>
      </c>
      <c r="AQ6" s="20">
        <v>0.16560900000000001</v>
      </c>
      <c r="AR6" s="21">
        <v>0.14399999999999999</v>
      </c>
      <c r="AS6" s="20">
        <v>4.3707000000000003E-2</v>
      </c>
      <c r="AT6" s="21">
        <v>7.8E-2</v>
      </c>
      <c r="AU6" s="21">
        <v>3.5002999999999999E-2</v>
      </c>
      <c r="AV6" s="21" t="s">
        <v>31</v>
      </c>
      <c r="AW6" s="12" t="s">
        <v>31</v>
      </c>
      <c r="AX6" s="5">
        <f>2.725*20</f>
        <v>54.5</v>
      </c>
      <c r="AY6" s="3">
        <v>3.04</v>
      </c>
      <c r="AZ6" s="3">
        <v>3.8</v>
      </c>
      <c r="BA6" s="3">
        <v>26.2</v>
      </c>
      <c r="BB6" s="3">
        <v>1.06</v>
      </c>
      <c r="BC6" s="13" t="s">
        <v>31</v>
      </c>
      <c r="BD6" s="3">
        <v>0.13</v>
      </c>
      <c r="BE6" s="3">
        <v>0.6</v>
      </c>
      <c r="BF6" s="3">
        <v>1</v>
      </c>
      <c r="BG6" s="1">
        <v>2.8</v>
      </c>
      <c r="BH6" s="3">
        <v>2.4</v>
      </c>
      <c r="BI6" s="3">
        <v>0.9</v>
      </c>
      <c r="BJ6" s="3">
        <v>1.04</v>
      </c>
      <c r="BK6" s="1">
        <v>21.25</v>
      </c>
      <c r="BL6" s="3">
        <v>0.8</v>
      </c>
      <c r="BM6" s="1">
        <v>0.36</v>
      </c>
      <c r="BN6" s="3">
        <v>-0.4</v>
      </c>
    </row>
    <row r="7" spans="1:80" s="11" customFormat="1" ht="46.5" x14ac:dyDescent="0.35">
      <c r="A7" s="5" t="s">
        <v>34</v>
      </c>
      <c r="B7" s="4">
        <v>9.1705681999999999</v>
      </c>
      <c r="C7" s="4">
        <v>40.082155899999997</v>
      </c>
      <c r="D7" s="4">
        <v>759</v>
      </c>
      <c r="E7" s="4" t="s">
        <v>62</v>
      </c>
      <c r="F7" s="55">
        <v>44585</v>
      </c>
      <c r="G7" s="3">
        <v>25.55</v>
      </c>
      <c r="H7" s="5">
        <v>25.446000000000002</v>
      </c>
      <c r="I7" s="9">
        <v>650</v>
      </c>
      <c r="J7" s="5">
        <v>660</v>
      </c>
      <c r="K7" s="9">
        <v>20</v>
      </c>
      <c r="L7" s="5">
        <v>40</v>
      </c>
      <c r="M7" s="5">
        <v>2.0699999999999998</v>
      </c>
      <c r="N7" s="5">
        <v>2.2269999999999999</v>
      </c>
      <c r="O7" s="5">
        <v>9.2799999999999994</v>
      </c>
      <c r="P7" s="5">
        <v>7.9660000000000002</v>
      </c>
      <c r="Q7" s="9">
        <v>675</v>
      </c>
      <c r="R7" s="5">
        <v>113.71</v>
      </c>
      <c r="S7" s="5" t="s">
        <v>31</v>
      </c>
      <c r="T7" s="5">
        <v>146.5</v>
      </c>
      <c r="U7" s="9">
        <v>16</v>
      </c>
      <c r="V7" s="5">
        <v>25.4</v>
      </c>
      <c r="W7" s="20">
        <v>0.19839300000000001</v>
      </c>
      <c r="X7" s="21">
        <v>0.14000000000000001</v>
      </c>
      <c r="Y7" s="20">
        <v>8.8829999999999991</v>
      </c>
      <c r="Z7" s="21">
        <v>3.6760000000000002</v>
      </c>
      <c r="AA7" s="20">
        <v>2.1779E-2</v>
      </c>
      <c r="AB7" s="21">
        <v>3.1E-2</v>
      </c>
      <c r="AC7" s="20">
        <v>1.4241E-2</v>
      </c>
      <c r="AD7" s="21">
        <v>3.7999999999999999E-2</v>
      </c>
      <c r="AE7" s="20">
        <v>2.2231999999999998E-2</v>
      </c>
      <c r="AF7" s="21">
        <v>1.2E-2</v>
      </c>
      <c r="AG7" s="20">
        <v>0.30071900000000001</v>
      </c>
      <c r="AH7" s="21">
        <v>7.1999999999999995E-2</v>
      </c>
      <c r="AI7" s="20" t="s">
        <v>32</v>
      </c>
      <c r="AJ7" s="21">
        <v>1.7999999999999999E-2</v>
      </c>
      <c r="AK7" s="20">
        <v>1.3421000000000001E-2</v>
      </c>
      <c r="AL7" s="21">
        <v>0.01</v>
      </c>
      <c r="AM7" s="20">
        <v>8.7528999999999996E-2</v>
      </c>
      <c r="AN7" s="21">
        <v>7.1999999999999995E-2</v>
      </c>
      <c r="AO7" s="20">
        <v>4.6303999999999998E-2</v>
      </c>
      <c r="AP7" s="21">
        <v>2.8000000000000001E-2</v>
      </c>
      <c r="AQ7" s="20">
        <v>2.6349999999999998</v>
      </c>
      <c r="AR7" s="21">
        <v>1.5249999999999999</v>
      </c>
      <c r="AS7" s="20">
        <v>5.3540999999999998E-2</v>
      </c>
      <c r="AT7" s="21">
        <v>0.05</v>
      </c>
      <c r="AU7" s="21">
        <v>3.7524000000000002E-2</v>
      </c>
      <c r="AV7" s="21" t="s">
        <v>31</v>
      </c>
      <c r="AW7" s="12" t="s">
        <v>31</v>
      </c>
      <c r="AX7" s="5">
        <f>0.19*20</f>
        <v>3.8</v>
      </c>
      <c r="AY7" s="3">
        <v>1.1599999999999999</v>
      </c>
      <c r="AZ7" s="3">
        <v>1</v>
      </c>
      <c r="BA7" s="3">
        <v>99.54</v>
      </c>
      <c r="BB7" s="3">
        <v>3.82</v>
      </c>
      <c r="BC7" s="13" t="s">
        <v>31</v>
      </c>
      <c r="BD7" s="3">
        <v>0.46</v>
      </c>
      <c r="BE7" s="3">
        <v>5</v>
      </c>
      <c r="BF7" s="3">
        <v>4</v>
      </c>
      <c r="BG7" s="1">
        <v>14.6</v>
      </c>
      <c r="BH7" s="3">
        <v>11</v>
      </c>
      <c r="BI7" s="3">
        <v>7.1</v>
      </c>
      <c r="BJ7" s="3">
        <v>6.07</v>
      </c>
      <c r="BK7" s="1">
        <v>130.69999999999999</v>
      </c>
      <c r="BL7" s="3">
        <v>5.4</v>
      </c>
      <c r="BM7" s="1">
        <v>18.440000000000001</v>
      </c>
      <c r="BN7" s="3">
        <v>14</v>
      </c>
    </row>
    <row r="8" spans="1:80" s="11" customFormat="1" ht="46.5" x14ac:dyDescent="0.35">
      <c r="A8" s="5" t="s">
        <v>35</v>
      </c>
      <c r="B8" s="4">
        <v>9.2065102999999997</v>
      </c>
      <c r="C8" s="4">
        <v>40.119334299999998</v>
      </c>
      <c r="D8" s="4">
        <v>740</v>
      </c>
      <c r="E8" s="4" t="s">
        <v>63</v>
      </c>
      <c r="F8" s="55">
        <v>44585</v>
      </c>
      <c r="G8" s="3">
        <v>26.233000000000001</v>
      </c>
      <c r="H8" s="5">
        <v>25.233000000000001</v>
      </c>
      <c r="I8" s="9">
        <v>435</v>
      </c>
      <c r="J8" s="5">
        <v>310</v>
      </c>
      <c r="K8" s="9">
        <v>83</v>
      </c>
      <c r="L8" s="5">
        <v>95</v>
      </c>
      <c r="M8" s="5">
        <v>1.03</v>
      </c>
      <c r="N8" s="5">
        <v>1.1539999999999999</v>
      </c>
      <c r="O8" s="5">
        <v>9.8800000000000008</v>
      </c>
      <c r="P8" s="5">
        <v>8.7129999999999992</v>
      </c>
      <c r="Q8" s="9">
        <v>661</v>
      </c>
      <c r="R8" s="5">
        <v>577.73329999999999</v>
      </c>
      <c r="S8" s="5" t="s">
        <v>31</v>
      </c>
      <c r="T8" s="5">
        <v>583.76670000000001</v>
      </c>
      <c r="U8" s="9">
        <v>990</v>
      </c>
      <c r="V8" s="5">
        <v>262</v>
      </c>
      <c r="W8" s="20">
        <v>2.157</v>
      </c>
      <c r="X8" s="21">
        <v>1.425</v>
      </c>
      <c r="Y8" s="20">
        <v>98.784000000000006</v>
      </c>
      <c r="Z8" s="21">
        <v>19.198</v>
      </c>
      <c r="AA8" s="20">
        <v>0.11654399999999999</v>
      </c>
      <c r="AB8" s="21">
        <v>4.9000000000000002E-2</v>
      </c>
      <c r="AC8" s="20">
        <v>0.21531400000000001</v>
      </c>
      <c r="AD8" s="21">
        <v>8.6999999999999994E-2</v>
      </c>
      <c r="AE8" s="20">
        <v>9.5781000000000005E-2</v>
      </c>
      <c r="AF8" s="21">
        <v>2.5000000000000001E-2</v>
      </c>
      <c r="AG8" s="20">
        <v>0.46177699999999999</v>
      </c>
      <c r="AH8" s="21">
        <v>0.13100000000000001</v>
      </c>
      <c r="AI8" s="20">
        <v>2.7987999999999999E-2</v>
      </c>
      <c r="AJ8" s="21">
        <v>1.9E-2</v>
      </c>
      <c r="AK8" s="20">
        <v>2.8486999999999998E-2</v>
      </c>
      <c r="AL8" s="21">
        <v>6.5000000000000006E-3</v>
      </c>
      <c r="AM8" s="20">
        <v>0.27061499999999999</v>
      </c>
      <c r="AN8" s="21">
        <v>0.109</v>
      </c>
      <c r="AO8" s="20">
        <v>0.138264</v>
      </c>
      <c r="AP8" s="21">
        <v>2.7E-2</v>
      </c>
      <c r="AQ8" s="20">
        <v>0.28725400000000001</v>
      </c>
      <c r="AR8" s="21">
        <v>0.36699999999999999</v>
      </c>
      <c r="AS8" s="20">
        <v>0.15066499999999999</v>
      </c>
      <c r="AT8" s="21">
        <v>6.0999999999999999E-2</v>
      </c>
      <c r="AU8" s="21">
        <v>0.175177</v>
      </c>
      <c r="AV8" s="21" t="s">
        <v>31</v>
      </c>
      <c r="AW8" s="12" t="s">
        <v>31</v>
      </c>
      <c r="AX8" s="5">
        <f>3.57*20</f>
        <v>71.399999999999991</v>
      </c>
      <c r="AY8" s="3">
        <v>3.36</v>
      </c>
      <c r="AZ8" s="3">
        <v>1.9</v>
      </c>
      <c r="BA8" s="3">
        <v>29.43</v>
      </c>
      <c r="BB8" s="3">
        <v>1.45</v>
      </c>
      <c r="BC8" s="13" t="s">
        <v>31</v>
      </c>
      <c r="BD8" s="3">
        <v>1.31</v>
      </c>
      <c r="BE8" s="3">
        <v>0.7</v>
      </c>
      <c r="BF8" s="3">
        <v>2.5</v>
      </c>
      <c r="BG8" s="1">
        <v>3.2</v>
      </c>
      <c r="BH8" s="3">
        <v>9</v>
      </c>
      <c r="BI8" s="3">
        <v>1</v>
      </c>
      <c r="BJ8" s="3">
        <v>5.0999999999999996</v>
      </c>
      <c r="BK8" s="1">
        <v>22.71</v>
      </c>
      <c r="BL8" s="3">
        <v>4.5</v>
      </c>
      <c r="BM8" s="1">
        <v>0.54</v>
      </c>
      <c r="BN8" s="3">
        <v>11</v>
      </c>
    </row>
    <row r="9" spans="1:80" s="11" customFormat="1" ht="46.5" x14ac:dyDescent="0.35">
      <c r="A9" s="5" t="s">
        <v>36</v>
      </c>
      <c r="B9" s="4">
        <v>9.3350076000000008</v>
      </c>
      <c r="C9" s="4">
        <v>40.172270599999997</v>
      </c>
      <c r="D9" s="4">
        <v>724</v>
      </c>
      <c r="E9" s="4" t="s">
        <v>64</v>
      </c>
      <c r="F9" s="55">
        <v>44586</v>
      </c>
      <c r="G9" s="3">
        <v>25.66</v>
      </c>
      <c r="H9" s="5">
        <v>21.66</v>
      </c>
      <c r="I9" s="9">
        <v>415</v>
      </c>
      <c r="J9" s="5">
        <v>340</v>
      </c>
      <c r="K9" s="9">
        <v>87</v>
      </c>
      <c r="L9" s="5">
        <v>85</v>
      </c>
      <c r="M9" s="5">
        <v>0.99</v>
      </c>
      <c r="N9" s="5">
        <v>1.157</v>
      </c>
      <c r="O9" s="5">
        <v>8.89</v>
      </c>
      <c r="P9" s="5">
        <v>8.516</v>
      </c>
      <c r="Q9" s="9">
        <v>661</v>
      </c>
      <c r="R9" s="5">
        <v>579.03300000000002</v>
      </c>
      <c r="S9" s="5" t="s">
        <v>31</v>
      </c>
      <c r="T9" s="5">
        <v>580</v>
      </c>
      <c r="U9" s="9">
        <v>950</v>
      </c>
      <c r="V9" s="5">
        <v>146</v>
      </c>
      <c r="W9" s="20">
        <v>1.7809999999999999</v>
      </c>
      <c r="X9" s="21">
        <v>9.5000000000000001E-2</v>
      </c>
      <c r="Y9" s="20">
        <v>75.373000000000005</v>
      </c>
      <c r="Z9" s="21">
        <v>3.0409999999999999</v>
      </c>
      <c r="AA9" s="20">
        <v>8.6626999999999996E-2</v>
      </c>
      <c r="AB9" s="21">
        <v>2.7E-2</v>
      </c>
      <c r="AC9" s="20">
        <v>0.160913</v>
      </c>
      <c r="AD9" s="21">
        <v>2.3E-2</v>
      </c>
      <c r="AE9" s="20">
        <v>7.3136999999999994E-2</v>
      </c>
      <c r="AF9" s="21">
        <v>8.9999999999999993E-3</v>
      </c>
      <c r="AG9" s="20">
        <v>0.382992</v>
      </c>
      <c r="AH9" s="21">
        <v>0.14699999999999999</v>
      </c>
      <c r="AI9" s="20">
        <v>1.9009000000000002E-2</v>
      </c>
      <c r="AJ9" s="21">
        <v>1.4999999999999999E-2</v>
      </c>
      <c r="AK9" s="20">
        <v>1.9595000000000001E-2</v>
      </c>
      <c r="AL9" s="21">
        <v>4.0000000000000001E-3</v>
      </c>
      <c r="AM9" s="20">
        <v>0.20613500000000001</v>
      </c>
      <c r="AN9" s="21">
        <v>9.2999999999999999E-2</v>
      </c>
      <c r="AO9" s="20">
        <v>9.3219999999999997E-2</v>
      </c>
      <c r="AP9" s="21">
        <v>2.3E-2</v>
      </c>
      <c r="AQ9" s="20">
        <v>0.31828499999999998</v>
      </c>
      <c r="AR9" s="21">
        <v>0.52500000000000002</v>
      </c>
      <c r="AS9" s="20">
        <v>0.113079</v>
      </c>
      <c r="AT9" s="21">
        <v>0.05</v>
      </c>
      <c r="AU9" s="21">
        <v>0.13645699999999999</v>
      </c>
      <c r="AV9" s="21" t="s">
        <v>31</v>
      </c>
      <c r="AW9" s="12" t="s">
        <v>31</v>
      </c>
      <c r="AX9" s="5">
        <f>0.208*20</f>
        <v>4.16</v>
      </c>
      <c r="AY9" s="3">
        <v>2.59</v>
      </c>
      <c r="AZ9" s="3">
        <v>1.7</v>
      </c>
      <c r="BA9" s="3">
        <v>33.979999999999997</v>
      </c>
      <c r="BB9" s="3">
        <v>2.46</v>
      </c>
      <c r="BC9" s="13" t="s">
        <v>31</v>
      </c>
      <c r="BD9" s="3">
        <v>0.32</v>
      </c>
      <c r="BE9" s="3">
        <v>0.9</v>
      </c>
      <c r="BF9" s="3">
        <v>2</v>
      </c>
      <c r="BG9" s="1">
        <v>2.8</v>
      </c>
      <c r="BH9" s="3">
        <v>6</v>
      </c>
      <c r="BI9" s="3">
        <v>1.4</v>
      </c>
      <c r="BJ9" s="3">
        <v>4.0999999999999996</v>
      </c>
      <c r="BK9" s="1">
        <v>29.86</v>
      </c>
      <c r="BL9" s="3">
        <v>2.7</v>
      </c>
      <c r="BM9" s="1">
        <v>1.1100000000000001</v>
      </c>
      <c r="BN9" s="3">
        <v>6.3</v>
      </c>
    </row>
    <row r="10" spans="1:80" s="11" customFormat="1" ht="46.5" x14ac:dyDescent="0.35">
      <c r="A10" s="5" t="s">
        <v>37</v>
      </c>
      <c r="B10" s="4">
        <v>9.3373874000000008</v>
      </c>
      <c r="C10" s="4">
        <v>40.183615809999999</v>
      </c>
      <c r="D10" s="4">
        <v>700</v>
      </c>
      <c r="E10" s="4" t="s">
        <v>65</v>
      </c>
      <c r="F10" s="55">
        <v>44586</v>
      </c>
      <c r="G10" s="3">
        <v>25.12</v>
      </c>
      <c r="H10" s="5">
        <v>23</v>
      </c>
      <c r="I10" s="9">
        <v>430</v>
      </c>
      <c r="J10" s="5">
        <v>320</v>
      </c>
      <c r="K10" s="9">
        <v>90</v>
      </c>
      <c r="L10" s="5">
        <v>70</v>
      </c>
      <c r="M10" s="5">
        <v>0.98</v>
      </c>
      <c r="N10" s="5">
        <v>1.1120000000000001</v>
      </c>
      <c r="O10" s="5">
        <v>8.81</v>
      </c>
      <c r="P10" s="5">
        <v>8.83</v>
      </c>
      <c r="Q10" s="3">
        <v>677.73329999999999</v>
      </c>
      <c r="R10" s="5">
        <v>556.46600000000001</v>
      </c>
      <c r="S10" s="5" t="s">
        <v>31</v>
      </c>
      <c r="T10" s="5">
        <v>557.56600000000003</v>
      </c>
      <c r="U10" s="9">
        <v>860</v>
      </c>
      <c r="V10" s="5">
        <v>318</v>
      </c>
      <c r="W10" s="20">
        <v>2.8860000000000001</v>
      </c>
      <c r="X10" s="21">
        <v>0.80400000000000005</v>
      </c>
      <c r="Y10" s="20">
        <v>72.078000000000003</v>
      </c>
      <c r="Z10" s="21">
        <v>14.42</v>
      </c>
      <c r="AA10" s="20">
        <v>0.12646199999999999</v>
      </c>
      <c r="AB10" s="21">
        <v>0.05</v>
      </c>
      <c r="AC10" s="20">
        <v>0.23522599999999999</v>
      </c>
      <c r="AD10" s="21">
        <v>8.3000000000000004E-2</v>
      </c>
      <c r="AE10" s="20">
        <v>9.8058999999999993E-2</v>
      </c>
      <c r="AF10" s="21">
        <v>2.8000000000000001E-2</v>
      </c>
      <c r="AG10" s="20">
        <v>0.48163299999999998</v>
      </c>
      <c r="AH10" s="21">
        <v>0.193</v>
      </c>
      <c r="AI10" s="20">
        <v>3.0162000000000001E-2</v>
      </c>
      <c r="AJ10" s="21">
        <v>0.02</v>
      </c>
      <c r="AK10" s="20">
        <v>2.5222999999999999E-2</v>
      </c>
      <c r="AL10" s="21">
        <v>6.0000000000000001E-3</v>
      </c>
      <c r="AM10" s="20">
        <v>0.276592</v>
      </c>
      <c r="AN10" s="21">
        <v>0.13300000000000001</v>
      </c>
      <c r="AO10" s="20">
        <v>0.13820299999999999</v>
      </c>
      <c r="AP10" s="21">
        <v>2.9000000000000001E-2</v>
      </c>
      <c r="AQ10" s="20">
        <v>0.30649199999999999</v>
      </c>
      <c r="AR10" s="21">
        <v>0.48</v>
      </c>
      <c r="AS10" s="20">
        <v>0.160526</v>
      </c>
      <c r="AT10" s="21">
        <v>6.5000000000000002E-2</v>
      </c>
      <c r="AU10" s="21">
        <v>0.18634700000000001</v>
      </c>
      <c r="AV10" s="21" t="s">
        <v>31</v>
      </c>
      <c r="AW10" s="12" t="s">
        <v>31</v>
      </c>
      <c r="AX10" s="5">
        <f>3.275*1</f>
        <v>3.2749999999999999</v>
      </c>
      <c r="AY10" s="3">
        <v>3.16</v>
      </c>
      <c r="AZ10" s="3">
        <v>2.5</v>
      </c>
      <c r="BA10" s="3">
        <v>31.86</v>
      </c>
      <c r="BB10" s="3">
        <v>2.33</v>
      </c>
      <c r="BC10" s="13" t="s">
        <v>31</v>
      </c>
      <c r="BD10" s="3">
        <v>0.36</v>
      </c>
      <c r="BE10" s="3">
        <v>0.6</v>
      </c>
      <c r="BF10" s="3">
        <v>2</v>
      </c>
      <c r="BG10" s="1">
        <v>3.3</v>
      </c>
      <c r="BH10" s="3">
        <v>5.5</v>
      </c>
      <c r="BI10" s="3">
        <v>1.3</v>
      </c>
      <c r="BJ10" s="3">
        <v>2.85</v>
      </c>
      <c r="BK10" s="1">
        <v>25.35</v>
      </c>
      <c r="BL10" s="3">
        <v>2.1</v>
      </c>
      <c r="BM10" s="1">
        <v>0.74</v>
      </c>
      <c r="BN10" s="3">
        <v>5</v>
      </c>
    </row>
    <row r="11" spans="1:80" s="11" customFormat="1" ht="46.5" x14ac:dyDescent="0.35">
      <c r="A11" s="5" t="s">
        <v>38</v>
      </c>
      <c r="B11" s="4">
        <v>9.4117902999999998</v>
      </c>
      <c r="C11" s="4">
        <v>40.158704299999997</v>
      </c>
      <c r="D11" s="4">
        <v>727</v>
      </c>
      <c r="E11" s="4" t="s">
        <v>66</v>
      </c>
      <c r="F11" s="55">
        <v>44586</v>
      </c>
      <c r="G11" s="3">
        <v>25.56</v>
      </c>
      <c r="H11" s="5">
        <v>21.66</v>
      </c>
      <c r="I11" s="9">
        <v>325</v>
      </c>
      <c r="J11" s="5">
        <v>340</v>
      </c>
      <c r="K11" s="9">
        <v>85</v>
      </c>
      <c r="L11" s="5">
        <v>85</v>
      </c>
      <c r="M11" s="5">
        <v>1.02</v>
      </c>
      <c r="N11" s="5">
        <v>1.1499999999999999</v>
      </c>
      <c r="O11" s="5">
        <v>8.6199999999999992</v>
      </c>
      <c r="P11" s="5">
        <v>8.59</v>
      </c>
      <c r="Q11" s="3">
        <v>679.03300000000002</v>
      </c>
      <c r="R11" s="5">
        <v>575.76599999999996</v>
      </c>
      <c r="S11" s="5" t="s">
        <v>31</v>
      </c>
      <c r="T11" s="5">
        <v>573.43299999999999</v>
      </c>
      <c r="U11" s="9">
        <v>850</v>
      </c>
      <c r="V11" s="5">
        <v>162</v>
      </c>
      <c r="W11" s="20">
        <v>2.14</v>
      </c>
      <c r="X11" s="21">
        <v>0.40899999999999997</v>
      </c>
      <c r="Y11" s="20">
        <v>34.604999999999997</v>
      </c>
      <c r="Z11" s="21">
        <v>8.9400000000000013</v>
      </c>
      <c r="AA11" s="20">
        <v>6.5223000000000003E-2</v>
      </c>
      <c r="AB11" s="21">
        <v>3.7999999999999999E-2</v>
      </c>
      <c r="AC11" s="20">
        <v>7.3440000000000005E-2</v>
      </c>
      <c r="AD11" s="21">
        <v>5.0999999999999997E-2</v>
      </c>
      <c r="AE11" s="20">
        <v>3.4322999999999999E-2</v>
      </c>
      <c r="AF11" s="21">
        <v>1.7000000000000001E-2</v>
      </c>
      <c r="AG11" s="20">
        <v>0.338667</v>
      </c>
      <c r="AH11" s="21">
        <v>9.9000000000000005E-2</v>
      </c>
      <c r="AI11" s="20">
        <v>4.4669999999999996E-3</v>
      </c>
      <c r="AJ11" s="21">
        <v>1.7000000000000001E-2</v>
      </c>
      <c r="AK11" s="20">
        <v>1.5247999999999999E-2</v>
      </c>
      <c r="AL11" s="21">
        <v>0.01</v>
      </c>
      <c r="AM11" s="20">
        <v>0.16205700000000001</v>
      </c>
      <c r="AN11" s="21">
        <v>0.1</v>
      </c>
      <c r="AO11" s="20">
        <v>6.0007999999999999E-2</v>
      </c>
      <c r="AP11" s="21">
        <v>2.5999999999999999E-2</v>
      </c>
      <c r="AQ11" s="20">
        <v>0.32132300000000003</v>
      </c>
      <c r="AR11" s="21">
        <v>0.497</v>
      </c>
      <c r="AS11" s="20">
        <v>7.4522000000000005E-2</v>
      </c>
      <c r="AT11" s="21">
        <v>5.3999999999999999E-2</v>
      </c>
      <c r="AU11" s="21">
        <v>5.8851000000000001E-2</v>
      </c>
      <c r="AV11" s="21" t="s">
        <v>31</v>
      </c>
      <c r="AW11" s="12" t="s">
        <v>31</v>
      </c>
      <c r="AX11" s="5">
        <f>4.47*1</f>
        <v>4.47</v>
      </c>
      <c r="AY11" s="3">
        <v>3.06</v>
      </c>
      <c r="AZ11" s="3">
        <v>3.5</v>
      </c>
      <c r="BA11" s="3">
        <v>34.18</v>
      </c>
      <c r="BB11" s="3">
        <v>2.4300000000000002</v>
      </c>
      <c r="BC11" s="13" t="s">
        <v>31</v>
      </c>
      <c r="BD11" s="3">
        <v>0.31</v>
      </c>
      <c r="BE11" s="3">
        <v>0.6</v>
      </c>
      <c r="BF11" s="3">
        <v>1.2</v>
      </c>
      <c r="BG11" s="1">
        <v>4</v>
      </c>
      <c r="BH11" s="3">
        <v>6.5</v>
      </c>
      <c r="BI11" s="3">
        <v>1.4</v>
      </c>
      <c r="BJ11" s="3">
        <v>3.07</v>
      </c>
      <c r="BK11" s="1">
        <v>27.63</v>
      </c>
      <c r="BL11" s="3">
        <v>1.8</v>
      </c>
      <c r="BM11" s="1">
        <v>1.54</v>
      </c>
      <c r="BN11" s="3">
        <v>4.2</v>
      </c>
    </row>
    <row r="12" spans="1:80" s="11" customFormat="1" ht="46.5" x14ac:dyDescent="0.35">
      <c r="A12" s="5" t="s">
        <v>39</v>
      </c>
      <c r="B12" s="4">
        <v>9.9095387699999993</v>
      </c>
      <c r="C12" s="4">
        <v>40.40617056</v>
      </c>
      <c r="D12" s="4">
        <v>571</v>
      </c>
      <c r="E12" s="4" t="s">
        <v>67</v>
      </c>
      <c r="F12" s="55">
        <v>44588</v>
      </c>
      <c r="G12" s="3">
        <v>26.33</v>
      </c>
      <c r="H12" s="5">
        <v>25.233000000000001</v>
      </c>
      <c r="I12" s="9">
        <v>330</v>
      </c>
      <c r="J12" s="5">
        <v>310</v>
      </c>
      <c r="K12" s="9">
        <v>80</v>
      </c>
      <c r="L12" s="5">
        <v>175</v>
      </c>
      <c r="M12" s="5">
        <v>0.9</v>
      </c>
      <c r="N12" s="5">
        <v>1.02</v>
      </c>
      <c r="O12" s="5">
        <v>8.5299999999999994</v>
      </c>
      <c r="P12" s="5">
        <v>8.74</v>
      </c>
      <c r="Q12" s="3">
        <v>556.46600000000001</v>
      </c>
      <c r="R12" s="5">
        <v>510.93299999999999</v>
      </c>
      <c r="S12" s="5" t="s">
        <v>31</v>
      </c>
      <c r="T12" s="5">
        <v>499.5</v>
      </c>
      <c r="U12" s="9">
        <v>840</v>
      </c>
      <c r="V12" s="5">
        <v>175</v>
      </c>
      <c r="W12" s="20">
        <v>0.17105999999999999</v>
      </c>
      <c r="X12" s="21">
        <v>0.14199999999999999</v>
      </c>
      <c r="Y12" s="20">
        <v>8.8239999999999998</v>
      </c>
      <c r="Z12" s="21">
        <v>5.7619999999999996</v>
      </c>
      <c r="AA12" s="20">
        <v>1.5654999999999999E-2</v>
      </c>
      <c r="AB12" s="21">
        <v>6.2E-2</v>
      </c>
      <c r="AC12" s="20">
        <v>1.3244000000000001E-2</v>
      </c>
      <c r="AD12" s="21">
        <v>7.9000000000000001E-2</v>
      </c>
      <c r="AE12" s="20">
        <v>2.0736999999999998E-2</v>
      </c>
      <c r="AF12" s="21">
        <v>2.8000000000000001E-2</v>
      </c>
      <c r="AG12" s="20">
        <v>0.19872500000000001</v>
      </c>
      <c r="AH12" s="21">
        <v>7.9000000000000001E-2</v>
      </c>
      <c r="AI12" s="20" t="s">
        <v>32</v>
      </c>
      <c r="AJ12" s="21">
        <v>3.7999999999999999E-2</v>
      </c>
      <c r="AK12" s="20">
        <v>1.5513000000000001E-2</v>
      </c>
      <c r="AL12" s="21" t="s">
        <v>47</v>
      </c>
      <c r="AM12" s="20">
        <v>0.105382</v>
      </c>
      <c r="AN12" s="21">
        <v>0.129</v>
      </c>
      <c r="AO12" s="20">
        <v>3.5351E-2</v>
      </c>
      <c r="AP12" s="21">
        <v>5.0999999999999997E-2</v>
      </c>
      <c r="AQ12" s="20">
        <v>0.64067700000000005</v>
      </c>
      <c r="AR12" s="21">
        <v>0.442</v>
      </c>
      <c r="AS12" s="20">
        <v>4.1022000000000003E-2</v>
      </c>
      <c r="AT12" s="21">
        <v>8.1000000000000003E-2</v>
      </c>
      <c r="AU12" s="21">
        <v>3.2063000000000001E-2</v>
      </c>
      <c r="AV12" s="21" t="s">
        <v>31</v>
      </c>
      <c r="AW12" s="12" t="s">
        <v>31</v>
      </c>
      <c r="AX12" s="5">
        <f>3.72*20</f>
        <v>74.400000000000006</v>
      </c>
      <c r="AY12" s="3">
        <v>3.22</v>
      </c>
      <c r="AZ12" s="3">
        <v>3.6</v>
      </c>
      <c r="BA12" s="3">
        <v>50.85</v>
      </c>
      <c r="BB12" s="3">
        <v>2.2599999999999998</v>
      </c>
      <c r="BC12" s="13" t="s">
        <v>31</v>
      </c>
      <c r="BD12" s="3">
        <v>0.28000000000000003</v>
      </c>
      <c r="BE12" s="3">
        <v>2.2000000000000002</v>
      </c>
      <c r="BF12" s="3">
        <v>1</v>
      </c>
      <c r="BG12" s="1">
        <v>5</v>
      </c>
      <c r="BH12" s="3">
        <v>6.4</v>
      </c>
      <c r="BI12" s="3">
        <v>2</v>
      </c>
      <c r="BJ12" s="3">
        <v>2.5</v>
      </c>
      <c r="BK12" s="1">
        <v>40.07</v>
      </c>
      <c r="BL12" s="3">
        <v>1.7</v>
      </c>
      <c r="BM12" s="1">
        <v>3.98</v>
      </c>
      <c r="BN12" s="3">
        <v>3.8</v>
      </c>
    </row>
    <row r="13" spans="1:80" s="11" customFormat="1" ht="46.5" x14ac:dyDescent="0.35">
      <c r="A13" s="5" t="s">
        <v>40</v>
      </c>
      <c r="B13" s="4">
        <v>9.9712266700000001</v>
      </c>
      <c r="C13" s="4">
        <v>40.488145332999999</v>
      </c>
      <c r="D13" s="4">
        <v>568</v>
      </c>
      <c r="E13" s="4" t="s">
        <v>68</v>
      </c>
      <c r="F13" s="55">
        <v>44587</v>
      </c>
      <c r="G13" s="3">
        <v>25.87</v>
      </c>
      <c r="H13" s="5">
        <v>24.9</v>
      </c>
      <c r="I13" s="9">
        <v>427</v>
      </c>
      <c r="J13" s="5">
        <v>310</v>
      </c>
      <c r="K13" s="9">
        <v>79</v>
      </c>
      <c r="L13" s="5">
        <v>110</v>
      </c>
      <c r="M13" s="5">
        <v>0.89</v>
      </c>
      <c r="N13" s="5">
        <v>3.34</v>
      </c>
      <c r="O13" s="5">
        <v>8.3800000000000008</v>
      </c>
      <c r="P13" s="5">
        <v>8.7029999999999994</v>
      </c>
      <c r="Q13" s="3">
        <v>775.76599999999996</v>
      </c>
      <c r="R13" s="5">
        <v>531.29999999999995</v>
      </c>
      <c r="S13" s="5" t="s">
        <v>31</v>
      </c>
      <c r="T13" s="5">
        <v>506.733</v>
      </c>
      <c r="U13" s="9">
        <v>758</v>
      </c>
      <c r="V13" s="5">
        <v>295</v>
      </c>
      <c r="W13" s="20">
        <v>2.8993000000000001E-2</v>
      </c>
      <c r="X13" s="21">
        <v>0.35799999999999998</v>
      </c>
      <c r="Y13" s="20">
        <v>2.6339999999999999</v>
      </c>
      <c r="Z13" s="21">
        <v>14.064</v>
      </c>
      <c r="AA13" s="20">
        <v>1.0732999999999999E-2</v>
      </c>
      <c r="AB13" s="21">
        <v>7.3999999999999996E-2</v>
      </c>
      <c r="AC13" s="20" t="s">
        <v>41</v>
      </c>
      <c r="AD13" s="21">
        <v>9.4E-2</v>
      </c>
      <c r="AE13" s="20">
        <v>1.6775000000000002E-2</v>
      </c>
      <c r="AF13" s="21">
        <v>3.4000000000000002E-2</v>
      </c>
      <c r="AG13" s="20">
        <v>0.27961000000000003</v>
      </c>
      <c r="AH13" s="21">
        <v>0.10199999999999999</v>
      </c>
      <c r="AI13" s="20" t="s">
        <v>32</v>
      </c>
      <c r="AJ13" s="21">
        <v>0.04</v>
      </c>
      <c r="AK13" s="20">
        <v>1.2220999999999999E-2</v>
      </c>
      <c r="AL13" s="21">
        <v>1.7999999999999999E-2</v>
      </c>
      <c r="AM13" s="20">
        <v>0.111868</v>
      </c>
      <c r="AN13" s="21">
        <v>0.17399999999999999</v>
      </c>
      <c r="AO13" s="20">
        <v>3.4175999999999998E-2</v>
      </c>
      <c r="AP13" s="21">
        <v>5.1999999999999998E-2</v>
      </c>
      <c r="AQ13" s="20">
        <v>0.46803299999999998</v>
      </c>
      <c r="AR13" s="21">
        <v>0.47199999999999998</v>
      </c>
      <c r="AS13" s="20">
        <v>4.3686999999999997E-2</v>
      </c>
      <c r="AT13" s="21">
        <v>8.7999999999999995E-2</v>
      </c>
      <c r="AU13" s="21">
        <v>4.3292999999999998E-2</v>
      </c>
      <c r="AV13" s="21" t="s">
        <v>31</v>
      </c>
      <c r="AW13" s="12" t="s">
        <v>31</v>
      </c>
      <c r="AX13" s="5">
        <f>3.7*20</f>
        <v>74</v>
      </c>
      <c r="AY13" s="3">
        <v>2.65</v>
      </c>
      <c r="AZ13" s="3">
        <v>3.3</v>
      </c>
      <c r="BA13" s="3">
        <v>47.31</v>
      </c>
      <c r="BB13" s="3">
        <v>2.27</v>
      </c>
      <c r="BC13" s="13" t="s">
        <v>31</v>
      </c>
      <c r="BD13" s="3">
        <v>0.28000000000000003</v>
      </c>
      <c r="BE13" s="3">
        <v>1.2</v>
      </c>
      <c r="BF13" s="3">
        <v>1.4</v>
      </c>
      <c r="BG13" s="1">
        <v>3.7</v>
      </c>
      <c r="BH13" s="3">
        <v>5.5</v>
      </c>
      <c r="BI13" s="3">
        <v>1.7</v>
      </c>
      <c r="BJ13" s="3">
        <v>2.2400000000000002</v>
      </c>
      <c r="BK13" s="1">
        <v>41.1</v>
      </c>
      <c r="BL13" s="3">
        <v>1.8</v>
      </c>
      <c r="BM13" s="1">
        <v>2.25</v>
      </c>
      <c r="BN13" s="3">
        <v>3.6</v>
      </c>
    </row>
    <row r="14" spans="1:80" s="11" customFormat="1" ht="46.5" x14ac:dyDescent="0.35">
      <c r="A14" s="5" t="s">
        <v>42</v>
      </c>
      <c r="B14" s="4">
        <v>10.165070200000001</v>
      </c>
      <c r="C14" s="4">
        <v>40.555684999999997</v>
      </c>
      <c r="D14" s="4">
        <v>540</v>
      </c>
      <c r="E14" s="4" t="s">
        <v>69</v>
      </c>
      <c r="F14" s="55">
        <v>44587</v>
      </c>
      <c r="G14" s="3">
        <v>26.12</v>
      </c>
      <c r="H14" s="5">
        <v>25.265999999999998</v>
      </c>
      <c r="I14" s="9">
        <v>426</v>
      </c>
      <c r="J14" s="5">
        <v>310</v>
      </c>
      <c r="K14" s="9">
        <v>91</v>
      </c>
      <c r="L14" s="5">
        <v>130</v>
      </c>
      <c r="M14" s="5">
        <v>0.93</v>
      </c>
      <c r="N14" s="5">
        <v>1.07</v>
      </c>
      <c r="O14" s="5">
        <v>8.84</v>
      </c>
      <c r="P14" s="5">
        <v>8.4</v>
      </c>
      <c r="Q14" s="3">
        <v>610.93299999999999</v>
      </c>
      <c r="R14" s="5">
        <v>535.1</v>
      </c>
      <c r="S14" s="5" t="s">
        <v>31</v>
      </c>
      <c r="T14" s="5">
        <v>532.36670000000004</v>
      </c>
      <c r="U14" s="9">
        <v>823</v>
      </c>
      <c r="V14" s="5">
        <v>284</v>
      </c>
      <c r="W14" s="20">
        <v>0.417263</v>
      </c>
      <c r="X14" s="21">
        <v>0.3</v>
      </c>
      <c r="Y14" s="20">
        <v>21.745999999999999</v>
      </c>
      <c r="Z14" s="21">
        <v>13.195</v>
      </c>
      <c r="AA14" s="20">
        <v>3.4118999999999997E-2</v>
      </c>
      <c r="AB14" s="21">
        <v>6.9000000000000006E-2</v>
      </c>
      <c r="AC14" s="20">
        <v>3.6915000000000003E-2</v>
      </c>
      <c r="AD14" s="21">
        <v>0.107</v>
      </c>
      <c r="AE14" s="20">
        <v>3.5305999999999997E-2</v>
      </c>
      <c r="AF14" s="21">
        <v>3.6999999999999998E-2</v>
      </c>
      <c r="AG14" s="20">
        <v>0.33377000000000001</v>
      </c>
      <c r="AH14" s="21">
        <v>0.14099999999999999</v>
      </c>
      <c r="AI14" s="20" t="s">
        <v>32</v>
      </c>
      <c r="AJ14" s="21">
        <v>3.7999999999999999E-2</v>
      </c>
      <c r="AK14" s="20">
        <v>8.4209999999999997E-3</v>
      </c>
      <c r="AL14" s="21" t="s">
        <v>47</v>
      </c>
      <c r="AM14" s="20">
        <v>0.13745199999999999</v>
      </c>
      <c r="AN14" s="21">
        <v>0.183</v>
      </c>
      <c r="AO14" s="20">
        <v>4.4908999999999998E-2</v>
      </c>
      <c r="AP14" s="21">
        <v>0.05</v>
      </c>
      <c r="AQ14" s="20">
        <v>0.57270699999999997</v>
      </c>
      <c r="AR14" s="21">
        <v>0.47899999999999998</v>
      </c>
      <c r="AS14" s="20">
        <v>6.1716E-2</v>
      </c>
      <c r="AT14" s="21">
        <v>8.7999999999999995E-2</v>
      </c>
      <c r="AU14" s="21">
        <v>5.8057999999999998E-2</v>
      </c>
      <c r="AV14" s="21" t="s">
        <v>31</v>
      </c>
      <c r="AW14" s="12" t="s">
        <v>31</v>
      </c>
      <c r="AX14" s="5">
        <f>4.37*20</f>
        <v>87.4</v>
      </c>
      <c r="AY14" s="3">
        <v>3.1</v>
      </c>
      <c r="AZ14" s="3">
        <v>2.2999999999999998</v>
      </c>
      <c r="BA14" s="3">
        <v>48.63</v>
      </c>
      <c r="BB14" s="3">
        <v>2.25</v>
      </c>
      <c r="BC14" s="13" t="s">
        <v>31</v>
      </c>
      <c r="BD14" s="3">
        <v>0.28999999999999998</v>
      </c>
      <c r="BE14" s="3">
        <v>1</v>
      </c>
      <c r="BF14" s="3">
        <v>1.6</v>
      </c>
      <c r="BG14" s="1">
        <v>4.5999999999999996</v>
      </c>
      <c r="BH14" s="3">
        <v>5.0999999999999996</v>
      </c>
      <c r="BI14" s="3">
        <v>2.1</v>
      </c>
      <c r="BJ14" s="3">
        <v>2.62</v>
      </c>
      <c r="BK14" s="1">
        <v>39.06</v>
      </c>
      <c r="BL14" s="3">
        <v>2.1</v>
      </c>
      <c r="BM14" s="1">
        <v>2.5</v>
      </c>
      <c r="BN14" s="3">
        <v>4.4000000000000004</v>
      </c>
    </row>
    <row r="15" spans="1:80" x14ac:dyDescent="0.35">
      <c r="F15" s="57"/>
      <c r="G15" s="15"/>
    </row>
    <row r="17" spans="21:62" x14ac:dyDescent="0.35">
      <c r="U17" s="22"/>
      <c r="V17" s="22"/>
      <c r="W17" s="22"/>
      <c r="X17" s="22"/>
      <c r="Y17" s="22"/>
      <c r="Z17" s="22"/>
      <c r="AA17" s="22"/>
      <c r="AB17" s="22"/>
      <c r="AC17" s="22"/>
      <c r="AD17" s="22"/>
      <c r="AE17" s="22"/>
      <c r="AF17" s="22"/>
      <c r="AG17" s="22"/>
      <c r="AH17" s="22"/>
      <c r="AI17" s="22"/>
      <c r="AJ17" s="22"/>
      <c r="AK17" s="22"/>
      <c r="AL17" s="22"/>
      <c r="AM17" s="22"/>
      <c r="AN17" s="22"/>
      <c r="AO17" s="22"/>
      <c r="AP17" s="22"/>
      <c r="AQ17" s="22"/>
      <c r="AR17" s="22"/>
      <c r="AS17" s="22"/>
      <c r="AT17" s="22"/>
      <c r="AU17" s="22"/>
      <c r="AV17" s="22"/>
      <c r="AW17" s="22"/>
      <c r="AX17" s="22"/>
      <c r="AY17" s="22"/>
      <c r="AZ17" s="22"/>
      <c r="BA17" s="22"/>
      <c r="BB17" s="22"/>
      <c r="BC17" s="22"/>
      <c r="BD17" s="22"/>
      <c r="BE17" s="22"/>
      <c r="BF17" s="22"/>
      <c r="BG17" s="22"/>
      <c r="BH17" s="22"/>
      <c r="BI17" s="22"/>
      <c r="BJ17" s="22"/>
    </row>
    <row r="18" spans="21:62" x14ac:dyDescent="0.35"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  <c r="AM18" s="22"/>
      <c r="AN18" s="22"/>
      <c r="AO18" s="22"/>
      <c r="AP18" s="22"/>
      <c r="AQ18" s="22"/>
      <c r="AR18" s="22"/>
      <c r="AS18" s="22"/>
      <c r="AT18" s="22"/>
      <c r="AU18" s="22"/>
      <c r="AV18" s="22"/>
      <c r="AW18" s="22"/>
      <c r="AX18" s="22"/>
      <c r="AY18" s="22"/>
      <c r="AZ18" s="22"/>
      <c r="BA18" s="22"/>
      <c r="BB18" s="22"/>
      <c r="BC18" s="22"/>
      <c r="BD18" s="22"/>
      <c r="BE18" s="22"/>
      <c r="BF18" s="22"/>
      <c r="BG18" s="22"/>
      <c r="BH18" s="22"/>
      <c r="BI18" s="22"/>
      <c r="BJ18" s="22"/>
    </row>
    <row r="19" spans="21:62" x14ac:dyDescent="0.35"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2"/>
      <c r="AL19" s="22"/>
      <c r="AM19" s="22"/>
      <c r="AN19" s="22"/>
      <c r="AO19" s="22"/>
      <c r="AP19" s="22"/>
      <c r="AQ19" s="22"/>
      <c r="AR19" s="22"/>
      <c r="AS19" s="22"/>
      <c r="AT19" s="22"/>
      <c r="AU19" s="22"/>
      <c r="AV19" s="22"/>
      <c r="AW19" s="22"/>
      <c r="AX19" s="22"/>
      <c r="AY19" s="22"/>
      <c r="AZ19" s="22"/>
      <c r="BA19" s="22"/>
      <c r="BB19" s="22"/>
      <c r="BC19" s="22"/>
      <c r="BD19" s="22"/>
      <c r="BE19" s="22"/>
      <c r="BF19" s="22"/>
      <c r="BG19" s="22"/>
      <c r="BH19" s="22"/>
      <c r="BI19" s="22"/>
      <c r="BJ19" s="22"/>
    </row>
    <row r="20" spans="21:62" x14ac:dyDescent="0.35">
      <c r="U20" s="22"/>
      <c r="V20" s="22"/>
      <c r="W20" s="22"/>
      <c r="X20" s="22"/>
      <c r="Y20" s="22"/>
      <c r="Z20" s="22"/>
      <c r="AA20" s="22"/>
      <c r="AB20" s="22"/>
      <c r="AC20" s="22"/>
      <c r="AD20" s="22"/>
      <c r="AE20" s="22"/>
      <c r="AF20" s="22"/>
      <c r="AG20" s="22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22"/>
      <c r="AT20" s="22"/>
      <c r="AU20" s="22"/>
      <c r="AV20" s="22"/>
      <c r="AW20" s="22"/>
      <c r="AX20" s="22"/>
      <c r="AY20" s="22"/>
      <c r="AZ20" s="22"/>
      <c r="BA20" s="22"/>
      <c r="BB20" s="22"/>
      <c r="BC20" s="22"/>
      <c r="BD20" s="22"/>
      <c r="BE20" s="22"/>
      <c r="BF20" s="22"/>
      <c r="BG20" s="22"/>
      <c r="BH20" s="22"/>
      <c r="BI20" s="22"/>
      <c r="BJ20" s="22"/>
    </row>
    <row r="21" spans="21:62" x14ac:dyDescent="0.35"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2"/>
      <c r="AL21" s="22"/>
      <c r="AM21" s="22"/>
      <c r="AN21" s="22"/>
      <c r="AO21" s="22"/>
      <c r="AP21" s="22"/>
      <c r="AQ21" s="22"/>
      <c r="AR21" s="22"/>
      <c r="AS21" s="22"/>
      <c r="AT21" s="22"/>
      <c r="AU21" s="22"/>
      <c r="AV21" s="22"/>
      <c r="AW21" s="22"/>
      <c r="AX21" s="22"/>
      <c r="AY21" s="22"/>
      <c r="AZ21" s="22"/>
      <c r="BA21" s="22"/>
      <c r="BB21" s="22"/>
      <c r="BC21" s="22"/>
      <c r="BD21" s="22"/>
      <c r="BE21" s="22"/>
      <c r="BF21" s="22"/>
      <c r="BG21" s="22"/>
      <c r="BH21" s="22"/>
      <c r="BI21" s="22"/>
      <c r="BJ21" s="22"/>
    </row>
    <row r="22" spans="21:62" x14ac:dyDescent="0.35"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  <c r="AM22" s="22"/>
      <c r="AN22" s="22"/>
      <c r="AO22" s="22"/>
      <c r="AP22" s="22"/>
      <c r="AQ22" s="22"/>
      <c r="AR22" s="22"/>
      <c r="AS22" s="22"/>
      <c r="AT22" s="22"/>
      <c r="AU22" s="22"/>
      <c r="AV22" s="22"/>
      <c r="AW22" s="22"/>
      <c r="AX22" s="22"/>
      <c r="AY22" s="22"/>
      <c r="AZ22" s="22"/>
      <c r="BA22" s="22"/>
      <c r="BB22" s="22"/>
      <c r="BC22" s="22"/>
      <c r="BD22" s="22"/>
      <c r="BE22" s="22"/>
      <c r="BF22" s="22"/>
      <c r="BG22" s="22"/>
      <c r="BH22" s="22"/>
      <c r="BI22" s="22"/>
      <c r="BJ22" s="22"/>
    </row>
    <row r="23" spans="21:62" x14ac:dyDescent="0.35"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22"/>
      <c r="AO23" s="22"/>
      <c r="AP23" s="22"/>
      <c r="AQ23" s="22"/>
      <c r="AR23" s="22"/>
      <c r="AS23" s="22"/>
      <c r="AT23" s="22"/>
      <c r="AU23" s="22"/>
      <c r="AV23" s="22"/>
      <c r="AW23" s="22"/>
      <c r="AX23" s="22"/>
      <c r="AY23" s="22"/>
      <c r="AZ23" s="22"/>
      <c r="BA23" s="22"/>
      <c r="BB23" s="22"/>
      <c r="BC23" s="22"/>
      <c r="BD23" s="22"/>
      <c r="BE23" s="22"/>
      <c r="BF23" s="22"/>
      <c r="BG23" s="22"/>
      <c r="BH23" s="22"/>
      <c r="BI23" s="22"/>
      <c r="BJ23" s="22"/>
    </row>
    <row r="24" spans="21:62" x14ac:dyDescent="0.35"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2"/>
      <c r="AS24" s="22"/>
      <c r="AT24" s="22"/>
      <c r="AU24" s="22"/>
      <c r="AV24" s="22"/>
      <c r="AW24" s="22"/>
      <c r="AX24" s="22"/>
      <c r="AY24" s="22"/>
      <c r="AZ24" s="22"/>
      <c r="BA24" s="22"/>
      <c r="BB24" s="22"/>
      <c r="BC24" s="22"/>
      <c r="BD24" s="22"/>
      <c r="BE24" s="22"/>
      <c r="BF24" s="22"/>
      <c r="BG24" s="22"/>
      <c r="BH24" s="22"/>
      <c r="BI24" s="22"/>
      <c r="BJ24" s="22"/>
    </row>
    <row r="25" spans="21:62" x14ac:dyDescent="0.35"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2"/>
      <c r="AS25" s="22"/>
      <c r="AT25" s="22"/>
      <c r="AU25" s="22"/>
      <c r="AV25" s="22"/>
      <c r="AW25" s="22"/>
      <c r="AX25" s="22"/>
      <c r="AY25" s="22"/>
      <c r="AZ25" s="22"/>
      <c r="BA25" s="22"/>
      <c r="BB25" s="22"/>
      <c r="BC25" s="22"/>
      <c r="BD25" s="22"/>
      <c r="BE25" s="22"/>
      <c r="BF25" s="22"/>
      <c r="BG25" s="22"/>
      <c r="BH25" s="22"/>
      <c r="BI25" s="22"/>
      <c r="BJ25" s="22"/>
    </row>
    <row r="26" spans="21:62" x14ac:dyDescent="0.35">
      <c r="U26" s="22"/>
      <c r="V26" s="22"/>
      <c r="W26" s="22"/>
      <c r="X26" s="22"/>
      <c r="Y26" s="22"/>
      <c r="Z26" s="22"/>
      <c r="AA26" s="22"/>
      <c r="AB26" s="22"/>
      <c r="AC26" s="22"/>
      <c r="AD26" s="22"/>
      <c r="AE26" s="22"/>
      <c r="AF26" s="22"/>
      <c r="AG26" s="22"/>
      <c r="AH26" s="22"/>
      <c r="AI26" s="22"/>
      <c r="AJ26" s="22"/>
      <c r="AK26" s="22"/>
      <c r="AL26" s="22"/>
      <c r="AM26" s="22"/>
      <c r="AN26" s="22"/>
      <c r="AO26" s="22"/>
      <c r="AP26" s="22"/>
      <c r="AQ26" s="22"/>
      <c r="AR26" s="22"/>
      <c r="AS26" s="22"/>
      <c r="AT26" s="22"/>
      <c r="AU26" s="22"/>
      <c r="AV26" s="22"/>
      <c r="AW26" s="22"/>
      <c r="AX26" s="22"/>
      <c r="AY26" s="22"/>
      <c r="AZ26" s="22"/>
      <c r="BA26" s="22"/>
      <c r="BB26" s="22"/>
      <c r="BC26" s="22"/>
      <c r="BD26" s="22"/>
      <c r="BE26" s="22"/>
      <c r="BF26" s="22"/>
      <c r="BG26" s="22"/>
      <c r="BH26" s="22"/>
      <c r="BI26" s="22"/>
      <c r="BJ26" s="22"/>
    </row>
    <row r="27" spans="21:62" x14ac:dyDescent="0.35"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2"/>
      <c r="AI27" s="22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AW27" s="22"/>
      <c r="AX27" s="22"/>
      <c r="AY27" s="22"/>
      <c r="AZ27" s="22"/>
      <c r="BA27" s="22"/>
      <c r="BB27" s="22"/>
      <c r="BC27" s="22"/>
      <c r="BD27" s="22"/>
      <c r="BE27" s="22"/>
      <c r="BF27" s="22"/>
      <c r="BG27" s="22"/>
      <c r="BH27" s="22"/>
      <c r="BI27" s="22"/>
      <c r="BJ27" s="22"/>
    </row>
    <row r="28" spans="21:62" x14ac:dyDescent="0.35"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2"/>
      <c r="AS28" s="22"/>
      <c r="AT28" s="22"/>
      <c r="AU28" s="22"/>
      <c r="AV28" s="22"/>
      <c r="AW28" s="22"/>
      <c r="AX28" s="22"/>
      <c r="AY28" s="22"/>
      <c r="AZ28" s="22"/>
      <c r="BA28" s="22"/>
      <c r="BB28" s="22"/>
      <c r="BC28" s="22"/>
      <c r="BD28" s="22"/>
      <c r="BE28" s="22"/>
      <c r="BF28" s="22"/>
      <c r="BG28" s="22"/>
      <c r="BH28" s="22"/>
      <c r="BI28" s="22"/>
      <c r="BJ28" s="22"/>
    </row>
    <row r="29" spans="21:62" x14ac:dyDescent="0.35">
      <c r="U29" s="22"/>
      <c r="V29" s="22"/>
      <c r="W29" s="22"/>
      <c r="X29" s="22"/>
      <c r="Y29" s="22"/>
      <c r="Z29" s="22"/>
      <c r="AA29" s="22"/>
      <c r="AB29" s="22"/>
      <c r="AC29" s="22"/>
      <c r="AD29" s="22"/>
      <c r="AE29" s="22"/>
      <c r="AF29" s="22"/>
      <c r="AG29" s="22"/>
      <c r="AH29" s="22"/>
      <c r="AI29" s="22"/>
      <c r="AJ29" s="22"/>
      <c r="AK29" s="22"/>
      <c r="AL29" s="22"/>
      <c r="AM29" s="22"/>
      <c r="AN29" s="22"/>
      <c r="AO29" s="22"/>
      <c r="AP29" s="22"/>
      <c r="AQ29" s="22"/>
      <c r="AR29" s="22"/>
      <c r="AS29" s="22"/>
      <c r="AT29" s="22"/>
      <c r="AU29" s="22"/>
      <c r="AV29" s="22"/>
      <c r="AW29" s="22"/>
      <c r="AX29" s="22"/>
      <c r="AY29" s="22"/>
      <c r="AZ29" s="22"/>
      <c r="BA29" s="22"/>
      <c r="BB29" s="22"/>
      <c r="BC29" s="22"/>
      <c r="BD29" s="22"/>
      <c r="BE29" s="22"/>
      <c r="BF29" s="22"/>
      <c r="BG29" s="22"/>
      <c r="BH29" s="22"/>
      <c r="BI29" s="22"/>
      <c r="BJ29" s="22"/>
    </row>
    <row r="30" spans="21:62" x14ac:dyDescent="0.35"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22"/>
      <c r="AT30" s="22"/>
      <c r="AU30" s="22"/>
      <c r="AV30" s="22"/>
      <c r="AW30" s="22"/>
      <c r="AX30" s="22"/>
      <c r="AY30" s="22"/>
      <c r="AZ30" s="22"/>
      <c r="BA30" s="22"/>
      <c r="BB30" s="22"/>
      <c r="BC30" s="22"/>
      <c r="BD30" s="22"/>
      <c r="BE30" s="22"/>
      <c r="BF30" s="22"/>
      <c r="BG30" s="22"/>
      <c r="BH30" s="22"/>
      <c r="BI30" s="22"/>
      <c r="BJ30" s="22"/>
    </row>
    <row r="31" spans="21:62" x14ac:dyDescent="0.35">
      <c r="U31" s="22"/>
      <c r="V31" s="22"/>
      <c r="W31" s="22"/>
      <c r="X31" s="22"/>
      <c r="Y31" s="22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2"/>
      <c r="AO31" s="22"/>
      <c r="AP31" s="22"/>
      <c r="AQ31" s="22"/>
      <c r="AR31" s="22"/>
      <c r="AS31" s="22"/>
      <c r="AT31" s="22"/>
      <c r="AU31" s="22"/>
      <c r="AV31" s="22"/>
      <c r="AW31" s="22"/>
      <c r="AX31" s="22"/>
      <c r="AY31" s="22"/>
      <c r="AZ31" s="22"/>
      <c r="BA31" s="22"/>
      <c r="BB31" s="22"/>
      <c r="BC31" s="22"/>
      <c r="BD31" s="22"/>
      <c r="BE31" s="22"/>
      <c r="BF31" s="22"/>
      <c r="BG31" s="22"/>
      <c r="BH31" s="22"/>
      <c r="BI31" s="22"/>
      <c r="BJ31" s="22"/>
    </row>
    <row r="32" spans="21:62" x14ac:dyDescent="0.35"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</row>
    <row r="33" spans="21:62" x14ac:dyDescent="0.35"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</row>
    <row r="34" spans="21:62" x14ac:dyDescent="0.35"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  <c r="AG34" s="22"/>
      <c r="AH34" s="22"/>
      <c r="AI34" s="22"/>
      <c r="AJ34" s="22"/>
      <c r="AK34" s="22"/>
      <c r="AL34" s="22"/>
      <c r="AM34" s="22"/>
      <c r="AN34" s="22"/>
      <c r="AO34" s="22"/>
      <c r="AP34" s="22"/>
      <c r="AQ34" s="22"/>
      <c r="AR34" s="22"/>
      <c r="AS34" s="22"/>
      <c r="AT34" s="22"/>
      <c r="AU34" s="22"/>
      <c r="AV34" s="22"/>
      <c r="AW34" s="22"/>
      <c r="AX34" s="22"/>
      <c r="AY34" s="22"/>
      <c r="AZ34" s="22"/>
      <c r="BA34" s="22"/>
      <c r="BB34" s="22"/>
      <c r="BC34" s="22"/>
      <c r="BD34" s="22"/>
      <c r="BE34" s="22"/>
      <c r="BF34" s="22"/>
      <c r="BG34" s="22"/>
      <c r="BH34" s="22"/>
      <c r="BI34" s="22"/>
      <c r="BJ34" s="22"/>
    </row>
  </sheetData>
  <mergeCells count="43">
    <mergeCell ref="E3:E4"/>
    <mergeCell ref="F3:F4"/>
    <mergeCell ref="E2:F2"/>
    <mergeCell ref="S3:T3"/>
    <mergeCell ref="AW2:AX2"/>
    <mergeCell ref="A2:A4"/>
    <mergeCell ref="B3:B4"/>
    <mergeCell ref="C3:C4"/>
    <mergeCell ref="D3:D4"/>
    <mergeCell ref="G2:V2"/>
    <mergeCell ref="W2:AT2"/>
    <mergeCell ref="B2:D2"/>
    <mergeCell ref="G3:H3"/>
    <mergeCell ref="I3:J3"/>
    <mergeCell ref="K3:L3"/>
    <mergeCell ref="M3:N3"/>
    <mergeCell ref="O3:P3"/>
    <mergeCell ref="Q3:R3"/>
    <mergeCell ref="U3:V3"/>
    <mergeCell ref="W3:X3"/>
    <mergeCell ref="Y3:Z3"/>
    <mergeCell ref="AA3:AB3"/>
    <mergeCell ref="AC3:AD3"/>
    <mergeCell ref="BK2:BL3"/>
    <mergeCell ref="BM2:BN3"/>
    <mergeCell ref="AS3:AT3"/>
    <mergeCell ref="AW3:AX3"/>
    <mergeCell ref="AE3:AF3"/>
    <mergeCell ref="AG3:AH3"/>
    <mergeCell ref="AI3:AJ3"/>
    <mergeCell ref="AK3:AL3"/>
    <mergeCell ref="AM3:AN3"/>
    <mergeCell ref="AO3:AP3"/>
    <mergeCell ref="AQ3:AR3"/>
    <mergeCell ref="AU3:AV3"/>
    <mergeCell ref="AY2:BD2"/>
    <mergeCell ref="AY3:AZ3"/>
    <mergeCell ref="BA3:BB3"/>
    <mergeCell ref="BC3:BD3"/>
    <mergeCell ref="BE3:BF3"/>
    <mergeCell ref="BE2:BJ2"/>
    <mergeCell ref="BG3:BH3"/>
    <mergeCell ref="BI3:BJ3"/>
  </mergeCells>
  <phoneticPr fontId="1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High &amp; Low flow seasons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Nancy Gladstone</cp:lastModifiedBy>
  <cp:revision/>
  <dcterms:created xsi:type="dcterms:W3CDTF">2023-08-02T11:53:07Z</dcterms:created>
  <dcterms:modified xsi:type="dcterms:W3CDTF">2024-03-01T17:53:06Z</dcterms:modified>
  <cp:category/>
  <cp:contentStatus/>
</cp:coreProperties>
</file>