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singlau/Downloads/"/>
    </mc:Choice>
  </mc:AlternateContent>
  <xr:revisionPtr revIDLastSave="0" documentId="13_ncr:1_{69AA9D29-5E86-B84C-9B14-40F589987944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Sieved density" sheetId="1" r:id="rId1"/>
    <sheet name="Unsieved density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2" l="1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C5" i="2"/>
  <c r="E5" i="2" s="1"/>
  <c r="E4" i="2"/>
  <c r="E3" i="2"/>
  <c r="E2" i="2"/>
  <c r="E28" i="1"/>
  <c r="E27" i="1"/>
  <c r="E26" i="1"/>
  <c r="E25" i="1"/>
  <c r="E24" i="1"/>
  <c r="E23" i="1"/>
  <c r="E22" i="1"/>
  <c r="E21" i="1"/>
  <c r="E20" i="1"/>
  <c r="E19" i="1"/>
  <c r="L14" i="1"/>
  <c r="I14" i="1"/>
  <c r="L13" i="1"/>
  <c r="I13" i="1"/>
  <c r="L12" i="1"/>
  <c r="I12" i="1"/>
  <c r="L11" i="1"/>
  <c r="I11" i="1"/>
  <c r="L10" i="1"/>
  <c r="I10" i="1"/>
  <c r="L9" i="1"/>
  <c r="I9" i="1"/>
  <c r="L8" i="1"/>
  <c r="I8" i="1"/>
  <c r="L7" i="1"/>
  <c r="L6" i="1"/>
  <c r="L5" i="1"/>
  <c r="L4" i="1"/>
  <c r="I4" i="1"/>
  <c r="L3" i="1"/>
  <c r="I3" i="1"/>
</calcChain>
</file>

<file path=xl/sharedStrings.xml><?xml version="1.0" encoding="utf-8"?>
<sst xmlns="http://schemas.openxmlformats.org/spreadsheetml/2006/main" count="170" uniqueCount="76">
  <si>
    <t>VA1 (ASO)</t>
  </si>
  <si>
    <t>VA5 (GRI, Distal)</t>
  </si>
  <si>
    <t>Diameter/ um</t>
  </si>
  <si>
    <t xml:space="preserve">Mean log diameter </t>
  </si>
  <si>
    <t>Mass/ g</t>
  </si>
  <si>
    <t>Volume/ cc</t>
  </si>
  <si>
    <t>Density/ g/cc</t>
  </si>
  <si>
    <t>Category</t>
  </si>
  <si>
    <t>&lt;25</t>
  </si>
  <si>
    <t>Normal sample</t>
  </si>
  <si>
    <t>25-45</t>
  </si>
  <si>
    <t>25-63</t>
  </si>
  <si>
    <t>45-63</t>
  </si>
  <si>
    <t>63-125</t>
  </si>
  <si>
    <t>125-250</t>
  </si>
  <si>
    <t>250-500</t>
  </si>
  <si>
    <t>500-1000</t>
  </si>
  <si>
    <t>1000-2000</t>
  </si>
  <si>
    <t>2000-4000</t>
  </si>
  <si>
    <t>7000-10000</t>
  </si>
  <si>
    <t>Single sample</t>
  </si>
  <si>
    <t>4000-8000</t>
  </si>
  <si>
    <t>9000-10000</t>
  </si>
  <si>
    <t>8000-12000</t>
  </si>
  <si>
    <t>Small Sample</t>
  </si>
  <si>
    <t>10000-12000</t>
  </si>
  <si>
    <t>Small sample</t>
  </si>
  <si>
    <t>Single Sample</t>
  </si>
  <si>
    <t>12000-18000</t>
  </si>
  <si>
    <t>14000*11000</t>
  </si>
  <si>
    <t>VA4 (GRI, Proximal)</t>
  </si>
  <si>
    <t>VA7 (EYJ)</t>
  </si>
  <si>
    <t>4000-7000</t>
  </si>
  <si>
    <t>8000-15000</t>
  </si>
  <si>
    <t>Aggregate</t>
  </si>
  <si>
    <t>6000-13000</t>
  </si>
  <si>
    <t>Sample</t>
  </si>
  <si>
    <t>Source</t>
  </si>
  <si>
    <t>VA1</t>
  </si>
  <si>
    <t>ASO</t>
  </si>
  <si>
    <t>VA2</t>
  </si>
  <si>
    <t>EYJ</t>
  </si>
  <si>
    <t>VA3</t>
  </si>
  <si>
    <t>VA4</t>
  </si>
  <si>
    <t>GRI</t>
  </si>
  <si>
    <t>VA5</t>
  </si>
  <si>
    <t>VA6</t>
  </si>
  <si>
    <t>ETN</t>
  </si>
  <si>
    <t>VA7</t>
  </si>
  <si>
    <t>VA8</t>
  </si>
  <si>
    <t>VA9</t>
  </si>
  <si>
    <t>VA10</t>
  </si>
  <si>
    <t>VA11</t>
  </si>
  <si>
    <t>CHA</t>
  </si>
  <si>
    <t>VA12</t>
  </si>
  <si>
    <t>DAB</t>
  </si>
  <si>
    <t>VA14</t>
  </si>
  <si>
    <t>VA15</t>
  </si>
  <si>
    <t>VA16</t>
  </si>
  <si>
    <t>TON</t>
  </si>
  <si>
    <t>VA17</t>
  </si>
  <si>
    <t>ASK</t>
  </si>
  <si>
    <t>VA18</t>
  </si>
  <si>
    <t>FLD</t>
  </si>
  <si>
    <t>VA19</t>
  </si>
  <si>
    <t>NIS</t>
  </si>
  <si>
    <t>VA20</t>
  </si>
  <si>
    <t>OKM</t>
  </si>
  <si>
    <t>VA21</t>
  </si>
  <si>
    <t>AUG</t>
  </si>
  <si>
    <t>VA22</t>
  </si>
  <si>
    <t>SPU</t>
  </si>
  <si>
    <t>VA23</t>
  </si>
  <si>
    <t>RED</t>
  </si>
  <si>
    <t>VA24</t>
  </si>
  <si>
    <t>CFL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</si>
</sst>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9" x14ac:knownFonts="1">
    <font>
      <sz val="10"/>
      <color rgb="FF000000"/>
      <name val="Arial"/>
      <scheme val="minor"/>
    </font>
    <font>
      <b/>
      <sz val="10"/>
      <color rgb="FFFFFFFF"/>
      <name val="Arial"/>
      <family val="2"/>
      <scheme val="minor"/>
    </font>
    <font>
      <sz val="10"/>
      <color theme="1"/>
      <name val="Arial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sz val="12"/>
      <color rgb="FFFF0000"/>
      <name val="Calibri"/>
      <family val="2"/>
    </font>
    <font>
      <sz val="10"/>
      <color rgb="FF000000"/>
      <name val="Arial"/>
      <family val="2"/>
      <scheme val="minor"/>
    </font>
    <font>
      <sz val="10"/>
      <color rgb="FFCC4125"/>
      <name val="Arial"/>
      <family val="2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165" fontId="2" fillId="0" borderId="0" xfId="0" applyNumberFormat="1" applyFont="1"/>
    <xf numFmtId="1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2" fontId="3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2" fontId="5" fillId="0" borderId="0" xfId="0" applyNumberFormat="1" applyFont="1" applyAlignment="1">
      <alignment horizontal="right"/>
    </xf>
    <xf numFmtId="2" fontId="6" fillId="0" borderId="0" xfId="0" applyNumberFormat="1" applyFont="1" applyAlignment="1">
      <alignment horizontal="right"/>
    </xf>
    <xf numFmtId="165" fontId="7" fillId="0" borderId="0" xfId="0" applyNumberFormat="1" applyFont="1"/>
    <xf numFmtId="2" fontId="7" fillId="0" borderId="0" xfId="0" applyNumberFormat="1" applyFont="1"/>
    <xf numFmtId="0" fontId="7" fillId="0" borderId="0" xfId="0" applyFont="1"/>
    <xf numFmtId="164" fontId="7" fillId="0" borderId="0" xfId="0" applyNumberFormat="1" applyFont="1"/>
    <xf numFmtId="0" fontId="8" fillId="0" borderId="0" xfId="0" applyFont="1" applyAlignment="1">
      <alignment horizontal="right"/>
    </xf>
    <xf numFmtId="2" fontId="8" fillId="0" borderId="0" xfId="0" applyNumberFormat="1" applyFont="1" applyAlignment="1">
      <alignment horizontal="right"/>
    </xf>
    <xf numFmtId="165" fontId="8" fillId="0" borderId="0" xfId="0" applyNumberFormat="1" applyFont="1" applyAlignment="1">
      <alignment horizontal="right"/>
    </xf>
    <xf numFmtId="2" fontId="2" fillId="0" borderId="0" xfId="0" applyNumberFormat="1" applyFont="1"/>
    <xf numFmtId="164" fontId="2" fillId="0" borderId="0" xfId="0" applyNumberFormat="1" applyFont="1"/>
    <xf numFmtId="0" fontId="1" fillId="2" borderId="0" xfId="0" applyFont="1" applyFill="1" applyAlignment="1">
      <alignment horizontal="right"/>
    </xf>
    <xf numFmtId="0" fontId="6" fillId="0" borderId="0" xfId="0" applyFont="1" applyAlignment="1">
      <alignment horizontal="right"/>
    </xf>
    <xf numFmtId="0" fontId="1" fillId="2" borderId="0" xfId="0" applyFont="1" applyFill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P37"/>
  <sheetViews>
    <sheetView tabSelected="1" workbookViewId="0">
      <selection activeCell="G7" sqref="G7"/>
    </sheetView>
  </sheetViews>
  <sheetFormatPr baseColWidth="10" defaultColWidth="12.6640625" defaultRowHeight="15.75" customHeight="1" x14ac:dyDescent="0.15"/>
  <cols>
    <col min="1" max="1" width="13.6640625" customWidth="1"/>
    <col min="2" max="2" width="14.83203125" customWidth="1"/>
    <col min="3" max="3" width="6.6640625" customWidth="1"/>
    <col min="4" max="4" width="9" customWidth="1"/>
    <col min="5" max="5" width="10.1640625" customWidth="1"/>
    <col min="6" max="6" width="13.33203125" customWidth="1"/>
    <col min="7" max="7" width="10.1640625" customWidth="1"/>
    <col min="8" max="8" width="13.1640625" customWidth="1"/>
    <col min="9" max="9" width="14.83203125" customWidth="1"/>
    <col min="10" max="10" width="6.6640625" customWidth="1"/>
    <col min="11" max="11" width="9" customWidth="1"/>
    <col min="12" max="12" width="10.1640625" customWidth="1"/>
    <col min="13" max="13" width="11.83203125" customWidth="1"/>
  </cols>
  <sheetData>
    <row r="1" spans="1:16" ht="13" x14ac:dyDescent="0.15">
      <c r="A1" s="27" t="s">
        <v>0</v>
      </c>
      <c r="B1" s="28"/>
      <c r="C1" s="28"/>
      <c r="D1" s="28"/>
      <c r="E1" s="28"/>
      <c r="F1" s="28"/>
      <c r="H1" s="27" t="s">
        <v>1</v>
      </c>
      <c r="I1" s="28"/>
      <c r="J1" s="28"/>
      <c r="K1" s="28"/>
      <c r="L1" s="28"/>
      <c r="M1" s="28"/>
    </row>
    <row r="2" spans="1:16" ht="13" x14ac:dyDescent="0.1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2" t="s">
        <v>7</v>
      </c>
      <c r="G2" s="3"/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2" t="s">
        <v>7</v>
      </c>
    </row>
    <row r="3" spans="1:16" ht="16" x14ac:dyDescent="0.2">
      <c r="A3" s="4" t="s">
        <v>8</v>
      </c>
      <c r="B3" s="5">
        <v>1.3978999999999999</v>
      </c>
      <c r="C3" s="1">
        <v>0.80840000000000001</v>
      </c>
      <c r="D3" s="1">
        <v>0.29920000000000002</v>
      </c>
      <c r="E3" s="5">
        <v>2.702</v>
      </c>
      <c r="F3" s="2" t="s">
        <v>9</v>
      </c>
      <c r="H3" s="6" t="s">
        <v>8</v>
      </c>
      <c r="I3" s="7">
        <f>LOG(25)</f>
        <v>1.3979400086720377</v>
      </c>
      <c r="J3" s="6">
        <v>0.1966</v>
      </c>
      <c r="K3" s="6">
        <v>6.9199999999999998E-2</v>
      </c>
      <c r="L3" s="7">
        <f t="shared" ref="L3:L14" si="0">J3/K3</f>
        <v>2.8410404624277459</v>
      </c>
      <c r="M3" s="8" t="s">
        <v>9</v>
      </c>
      <c r="N3" s="9"/>
      <c r="O3" s="10"/>
      <c r="P3" s="11"/>
    </row>
    <row r="4" spans="1:16" ht="16" x14ac:dyDescent="0.2">
      <c r="A4" s="2" t="s">
        <v>10</v>
      </c>
      <c r="B4" s="5">
        <v>1.5256000000000001</v>
      </c>
      <c r="C4" s="1">
        <v>1.2638</v>
      </c>
      <c r="D4" s="1">
        <v>0.46949999999999997</v>
      </c>
      <c r="E4" s="5">
        <v>2.6920000000000002</v>
      </c>
      <c r="F4" s="2" t="s">
        <v>9</v>
      </c>
      <c r="H4" s="6" t="s">
        <v>11</v>
      </c>
      <c r="I4" s="7">
        <f>(LOG(25*63)/2)</f>
        <v>1.5986402790628096</v>
      </c>
      <c r="J4" s="6">
        <v>1.3642000000000001</v>
      </c>
      <c r="K4" s="8">
        <v>0.48699999999999999</v>
      </c>
      <c r="L4" s="7">
        <f t="shared" si="0"/>
        <v>2.8012320328542097</v>
      </c>
      <c r="M4" s="8" t="s">
        <v>9</v>
      </c>
      <c r="N4" s="9"/>
      <c r="O4" s="10"/>
      <c r="P4" s="11"/>
    </row>
    <row r="5" spans="1:16" ht="16" x14ac:dyDescent="0.2">
      <c r="A5" s="2" t="s">
        <v>12</v>
      </c>
      <c r="B5" s="5">
        <v>1.7262999999999999</v>
      </c>
      <c r="C5" s="1">
        <v>0.94169999999999998</v>
      </c>
      <c r="D5" s="12">
        <v>0.34799999999999998</v>
      </c>
      <c r="E5" s="5">
        <v>2.706</v>
      </c>
      <c r="F5" s="2" t="s">
        <v>9</v>
      </c>
      <c r="H5" s="6" t="s">
        <v>13</v>
      </c>
      <c r="I5" s="6">
        <v>1.95</v>
      </c>
      <c r="J5" s="13">
        <v>1.7122999999999999</v>
      </c>
      <c r="K5" s="13">
        <v>0.61219999999999997</v>
      </c>
      <c r="L5" s="7">
        <f t="shared" si="0"/>
        <v>2.7969617771969943</v>
      </c>
      <c r="M5" s="8" t="s">
        <v>9</v>
      </c>
      <c r="N5" s="9"/>
      <c r="O5" s="10"/>
      <c r="P5" s="14"/>
    </row>
    <row r="6" spans="1:16" ht="16" x14ac:dyDescent="0.2">
      <c r="A6" s="2" t="s">
        <v>13</v>
      </c>
      <c r="B6" s="5">
        <v>1.9480999999999999</v>
      </c>
      <c r="C6" s="1">
        <v>1.4589000000000001</v>
      </c>
      <c r="D6" s="1">
        <v>0.54390000000000005</v>
      </c>
      <c r="E6" s="5">
        <v>2.6819999999999999</v>
      </c>
      <c r="F6" s="2" t="s">
        <v>9</v>
      </c>
      <c r="H6" s="6" t="s">
        <v>14</v>
      </c>
      <c r="I6" s="7">
        <v>2.25</v>
      </c>
      <c r="J6" s="6">
        <v>1.2051000000000001</v>
      </c>
      <c r="K6" s="6">
        <v>0.43709999999999999</v>
      </c>
      <c r="L6" s="15">
        <f t="shared" si="0"/>
        <v>2.7570350034317093</v>
      </c>
      <c r="M6" s="8" t="s">
        <v>9</v>
      </c>
      <c r="N6" s="9"/>
      <c r="O6" s="10"/>
      <c r="P6" s="14"/>
    </row>
    <row r="7" spans="1:16" ht="16" x14ac:dyDescent="0.2">
      <c r="A7" s="2" t="s">
        <v>14</v>
      </c>
      <c r="B7" s="5">
        <v>2.2473999999999998</v>
      </c>
      <c r="C7" s="1">
        <v>1.3179000000000001</v>
      </c>
      <c r="D7" s="1">
        <v>0.48459999999999998</v>
      </c>
      <c r="E7" s="5">
        <v>2.72</v>
      </c>
      <c r="F7" s="2" t="s">
        <v>9</v>
      </c>
      <c r="H7" s="6" t="s">
        <v>15</v>
      </c>
      <c r="I7" s="7">
        <v>2.5499999999999998</v>
      </c>
      <c r="J7" s="6">
        <v>0.4254</v>
      </c>
      <c r="K7" s="6">
        <v>0.1578</v>
      </c>
      <c r="L7" s="15">
        <f t="shared" si="0"/>
        <v>2.6958174904942966</v>
      </c>
      <c r="M7" s="8" t="s">
        <v>9</v>
      </c>
      <c r="N7" s="9"/>
      <c r="O7" s="10"/>
      <c r="P7" s="14"/>
    </row>
    <row r="8" spans="1:16" ht="16" x14ac:dyDescent="0.2">
      <c r="A8" s="2" t="s">
        <v>15</v>
      </c>
      <c r="B8" s="5">
        <v>2.5485000000000002</v>
      </c>
      <c r="C8" s="1">
        <v>1.6413</v>
      </c>
      <c r="D8" s="1">
        <v>0.59470000000000001</v>
      </c>
      <c r="E8" s="5">
        <v>2.76</v>
      </c>
      <c r="F8" s="2" t="s">
        <v>9</v>
      </c>
      <c r="H8" s="6" t="s">
        <v>16</v>
      </c>
      <c r="I8" s="7">
        <f>LOG(500*1000)/2</f>
        <v>2.8494850021680094</v>
      </c>
      <c r="J8" s="6">
        <v>1.3098000000000001</v>
      </c>
      <c r="K8" s="6">
        <v>0.50270000000000004</v>
      </c>
      <c r="L8" s="7">
        <f t="shared" si="0"/>
        <v>2.6055301372588024</v>
      </c>
      <c r="M8" s="8" t="s">
        <v>9</v>
      </c>
      <c r="N8" s="9"/>
      <c r="O8" s="10"/>
      <c r="P8" s="11"/>
    </row>
    <row r="9" spans="1:16" ht="16" x14ac:dyDescent="0.2">
      <c r="A9" s="2" t="s">
        <v>16</v>
      </c>
      <c r="B9" s="5">
        <v>2.8494999999999999</v>
      </c>
      <c r="C9" s="1">
        <v>1.3692</v>
      </c>
      <c r="D9" s="1">
        <v>0.49980000000000002</v>
      </c>
      <c r="E9" s="5">
        <v>2.7389999999999999</v>
      </c>
      <c r="F9" s="2" t="s">
        <v>9</v>
      </c>
      <c r="H9" s="6" t="s">
        <v>17</v>
      </c>
      <c r="I9" s="7">
        <f>LOG10(1000*2000)/2</f>
        <v>3.1505149978319906</v>
      </c>
      <c r="J9" s="6">
        <v>0.66830000000000001</v>
      </c>
      <c r="K9" s="6">
        <v>0.27339999999999998</v>
      </c>
      <c r="L9" s="7">
        <f t="shared" si="0"/>
        <v>2.4444038039502565</v>
      </c>
      <c r="M9" s="8" t="s">
        <v>9</v>
      </c>
      <c r="N9" s="9"/>
      <c r="O9" s="10"/>
      <c r="P9" s="11"/>
    </row>
    <row r="10" spans="1:16" ht="16" x14ac:dyDescent="0.2">
      <c r="A10" s="2" t="s">
        <v>17</v>
      </c>
      <c r="B10" s="5">
        <v>3.1505000000000001</v>
      </c>
      <c r="C10" s="1">
        <v>1.3063</v>
      </c>
      <c r="D10" s="1">
        <v>0.49170000000000003</v>
      </c>
      <c r="E10" s="5">
        <v>2.657</v>
      </c>
      <c r="F10" s="2" t="s">
        <v>9</v>
      </c>
      <c r="H10" s="6" t="s">
        <v>18</v>
      </c>
      <c r="I10" s="7">
        <f>LOG(2000*4000)/2</f>
        <v>3.4515449934959719</v>
      </c>
      <c r="J10" s="6">
        <v>0.99070000000000003</v>
      </c>
      <c r="K10" s="6">
        <v>0.42949999999999999</v>
      </c>
      <c r="L10" s="7">
        <f t="shared" si="0"/>
        <v>2.3066356228172293</v>
      </c>
      <c r="M10" s="8" t="s">
        <v>9</v>
      </c>
      <c r="O10" s="10"/>
      <c r="P10" s="11"/>
    </row>
    <row r="11" spans="1:16" ht="15" customHeight="1" x14ac:dyDescent="0.2">
      <c r="A11" s="2" t="s">
        <v>18</v>
      </c>
      <c r="B11" s="5">
        <v>3.4514999999999998</v>
      </c>
      <c r="C11" s="1">
        <v>1.2536</v>
      </c>
      <c r="D11" s="1">
        <v>0.4919</v>
      </c>
      <c r="E11" s="5">
        <v>2.548</v>
      </c>
      <c r="F11" s="2" t="s">
        <v>9</v>
      </c>
      <c r="H11" s="6" t="s">
        <v>19</v>
      </c>
      <c r="I11" s="7">
        <f>LOG(8500)</f>
        <v>3.9294189257142929</v>
      </c>
      <c r="J11" s="13">
        <v>0.15440000000000001</v>
      </c>
      <c r="K11" s="13">
        <v>6.1400000000000003E-2</v>
      </c>
      <c r="L11" s="7">
        <f t="shared" si="0"/>
        <v>2.5146579804560263</v>
      </c>
      <c r="M11" s="8" t="s">
        <v>20</v>
      </c>
      <c r="N11" s="9"/>
      <c r="O11" s="10"/>
      <c r="P11" s="14"/>
    </row>
    <row r="12" spans="1:16" ht="16" x14ac:dyDescent="0.2">
      <c r="A12" s="2" t="s">
        <v>21</v>
      </c>
      <c r="B12" s="5">
        <v>3.7526000000000002</v>
      </c>
      <c r="C12" s="1">
        <v>0.86970000000000003</v>
      </c>
      <c r="D12" s="1">
        <v>0.35859999999999997</v>
      </c>
      <c r="E12" s="5">
        <v>2.4249999999999998</v>
      </c>
      <c r="F12" s="2" t="s">
        <v>9</v>
      </c>
      <c r="H12" s="6" t="s">
        <v>22</v>
      </c>
      <c r="I12" s="7">
        <f>LOG(9500)</f>
        <v>3.9777236052888476</v>
      </c>
      <c r="J12" s="6">
        <v>0.1321</v>
      </c>
      <c r="K12" s="6">
        <v>6.7799999999999999E-2</v>
      </c>
      <c r="L12" s="7">
        <f t="shared" si="0"/>
        <v>1.9483775811209438</v>
      </c>
      <c r="M12" s="8" t="s">
        <v>20</v>
      </c>
      <c r="N12" s="9"/>
      <c r="O12" s="10"/>
      <c r="P12" s="11"/>
    </row>
    <row r="13" spans="1:16" ht="16" x14ac:dyDescent="0.2">
      <c r="A13" s="2" t="s">
        <v>23</v>
      </c>
      <c r="B13" s="5">
        <v>3.9910999999999999</v>
      </c>
      <c r="C13" s="1">
        <v>0.91820000000000002</v>
      </c>
      <c r="D13" s="1">
        <v>0.39779999999999999</v>
      </c>
      <c r="E13" s="5">
        <v>2.3079999999999998</v>
      </c>
      <c r="F13" s="2" t="s">
        <v>24</v>
      </c>
      <c r="H13" s="6" t="s">
        <v>25</v>
      </c>
      <c r="I13" s="7">
        <f>LOG(10000*12000)/2</f>
        <v>4.0395906230238126</v>
      </c>
      <c r="J13" s="6">
        <v>0.77739999999999998</v>
      </c>
      <c r="K13" s="6">
        <v>0.4299</v>
      </c>
      <c r="L13" s="7">
        <f t="shared" si="0"/>
        <v>1.8083275180274483</v>
      </c>
      <c r="M13" s="8" t="s">
        <v>26</v>
      </c>
      <c r="N13" s="9"/>
      <c r="O13" s="10"/>
      <c r="P13" s="11"/>
    </row>
    <row r="14" spans="1:16" ht="16" x14ac:dyDescent="0.2">
      <c r="A14" s="4">
        <v>8000</v>
      </c>
      <c r="B14" s="5">
        <v>3.9030999999999998</v>
      </c>
      <c r="C14" s="1">
        <v>0.34949999999999998</v>
      </c>
      <c r="D14" s="1">
        <v>0.1381</v>
      </c>
      <c r="E14" s="5">
        <v>2.5310000000000001</v>
      </c>
      <c r="F14" s="2" t="s">
        <v>27</v>
      </c>
      <c r="H14" s="6" t="s">
        <v>28</v>
      </c>
      <c r="I14" s="7">
        <f>LOG(18000*12000)/2</f>
        <v>4.1672268755754658</v>
      </c>
      <c r="J14" s="6">
        <v>0.40970000000000001</v>
      </c>
      <c r="K14" s="6">
        <v>0.25990000000000002</v>
      </c>
      <c r="L14" s="7">
        <f t="shared" si="0"/>
        <v>1.5763755290496344</v>
      </c>
      <c r="M14" s="8" t="s">
        <v>26</v>
      </c>
      <c r="O14" s="10"/>
      <c r="P14" s="11"/>
    </row>
    <row r="15" spans="1:16" ht="13" x14ac:dyDescent="0.15">
      <c r="A15" s="2" t="s">
        <v>29</v>
      </c>
      <c r="B15" s="5">
        <v>4.0937999999999999</v>
      </c>
      <c r="C15" s="1">
        <v>0.21410000000000001</v>
      </c>
      <c r="D15" s="1">
        <v>0.14860000000000001</v>
      </c>
      <c r="E15" s="5">
        <v>1.4410000000000001</v>
      </c>
      <c r="F15" s="2" t="s">
        <v>27</v>
      </c>
      <c r="H15" s="16"/>
      <c r="I15" s="17"/>
    </row>
    <row r="16" spans="1:16" ht="13" x14ac:dyDescent="0.15">
      <c r="A16" s="18"/>
      <c r="B16" s="18"/>
      <c r="C16" s="18"/>
      <c r="D16" s="18"/>
      <c r="E16" s="19"/>
      <c r="F16" s="19"/>
      <c r="G16" s="16"/>
      <c r="H16" s="16"/>
      <c r="I16" s="17"/>
    </row>
    <row r="17" spans="1:14" ht="13" x14ac:dyDescent="0.15">
      <c r="A17" s="27" t="s">
        <v>30</v>
      </c>
      <c r="B17" s="28"/>
      <c r="C17" s="28"/>
      <c r="D17" s="28"/>
      <c r="E17" s="28"/>
      <c r="F17" s="28"/>
      <c r="G17" s="16"/>
      <c r="H17" s="27" t="s">
        <v>31</v>
      </c>
      <c r="I17" s="28"/>
      <c r="J17" s="28"/>
      <c r="K17" s="28"/>
      <c r="L17" s="28"/>
      <c r="M17" s="28"/>
    </row>
    <row r="18" spans="1:14" ht="13" x14ac:dyDescent="0.15">
      <c r="A18" s="1" t="s">
        <v>2</v>
      </c>
      <c r="B18" s="1" t="s">
        <v>3</v>
      </c>
      <c r="C18" s="1" t="s">
        <v>4</v>
      </c>
      <c r="D18" s="1" t="s">
        <v>5</v>
      </c>
      <c r="E18" s="1" t="s">
        <v>6</v>
      </c>
      <c r="F18" s="2" t="s">
        <v>7</v>
      </c>
      <c r="G18" s="16"/>
      <c r="H18" s="1" t="s">
        <v>2</v>
      </c>
      <c r="I18" s="1" t="s">
        <v>3</v>
      </c>
      <c r="J18" s="1" t="s">
        <v>4</v>
      </c>
      <c r="K18" s="1" t="s">
        <v>5</v>
      </c>
      <c r="L18" s="1" t="s">
        <v>6</v>
      </c>
      <c r="M18" s="2" t="s">
        <v>7</v>
      </c>
    </row>
    <row r="19" spans="1:14" ht="13" x14ac:dyDescent="0.15">
      <c r="A19" s="4" t="s">
        <v>8</v>
      </c>
      <c r="B19" s="5">
        <v>1.4</v>
      </c>
      <c r="C19" s="20">
        <v>0.62060000000000004</v>
      </c>
      <c r="D19" s="20">
        <v>0.21379999999999999</v>
      </c>
      <c r="E19" s="21">
        <f t="shared" ref="E19:E25" si="1">C19/D19</f>
        <v>2.9027128157156223</v>
      </c>
      <c r="F19" s="22" t="s">
        <v>9</v>
      </c>
      <c r="H19" s="26" t="s">
        <v>8</v>
      </c>
      <c r="I19" s="5">
        <v>1.3979400099999999</v>
      </c>
      <c r="J19" s="12">
        <v>0.2011</v>
      </c>
      <c r="K19" s="12">
        <v>7.5899999999999995E-2</v>
      </c>
      <c r="L19" s="1">
        <v>2.65</v>
      </c>
      <c r="M19" s="8" t="s">
        <v>9</v>
      </c>
    </row>
    <row r="20" spans="1:14" ht="13" x14ac:dyDescent="0.15">
      <c r="A20" s="2" t="s">
        <v>11</v>
      </c>
      <c r="B20" s="5">
        <v>1.6</v>
      </c>
      <c r="C20" s="20">
        <v>0.93979999999999997</v>
      </c>
      <c r="D20" s="20">
        <v>0.33050000000000002</v>
      </c>
      <c r="E20" s="21">
        <f t="shared" si="1"/>
        <v>2.8435703479576397</v>
      </c>
      <c r="F20" s="22" t="s">
        <v>9</v>
      </c>
      <c r="H20" s="1" t="s">
        <v>10</v>
      </c>
      <c r="I20" s="5">
        <v>1.6532125099999999</v>
      </c>
      <c r="J20" s="12">
        <v>1.3120000000000001</v>
      </c>
      <c r="K20" s="12">
        <v>0.4929</v>
      </c>
      <c r="L20" s="5">
        <v>2.6619999999999999</v>
      </c>
      <c r="M20" s="8" t="s">
        <v>9</v>
      </c>
      <c r="N20" s="23"/>
    </row>
    <row r="21" spans="1:14" ht="13" x14ac:dyDescent="0.15">
      <c r="A21" s="2" t="s">
        <v>13</v>
      </c>
      <c r="B21" s="5">
        <v>1.95</v>
      </c>
      <c r="C21" s="20">
        <v>1.4318</v>
      </c>
      <c r="D21" s="20">
        <v>0.50409999999999999</v>
      </c>
      <c r="E21" s="21">
        <f t="shared" si="1"/>
        <v>2.8403094624082521</v>
      </c>
      <c r="F21" s="22" t="s">
        <v>9</v>
      </c>
      <c r="H21" s="1" t="s">
        <v>12</v>
      </c>
      <c r="I21" s="5">
        <v>1.72627653</v>
      </c>
      <c r="J21" s="12">
        <v>0.96799999999999997</v>
      </c>
      <c r="K21" s="12">
        <v>0.36180000000000001</v>
      </c>
      <c r="L21" s="5">
        <v>2.6760000000000002</v>
      </c>
      <c r="M21" s="8" t="s">
        <v>9</v>
      </c>
      <c r="N21" s="23"/>
    </row>
    <row r="22" spans="1:14" ht="13" x14ac:dyDescent="0.15">
      <c r="A22" s="2" t="s">
        <v>14</v>
      </c>
      <c r="B22" s="5">
        <v>2.25</v>
      </c>
      <c r="C22" s="20">
        <v>1.5170999999999999</v>
      </c>
      <c r="D22" s="20">
        <v>0.54269999999999996</v>
      </c>
      <c r="E22" s="21">
        <f t="shared" si="1"/>
        <v>2.7954671088999445</v>
      </c>
      <c r="F22" s="22" t="s">
        <v>9</v>
      </c>
      <c r="H22" s="1" t="s">
        <v>13</v>
      </c>
      <c r="I22" s="5">
        <v>1.94812528</v>
      </c>
      <c r="J22" s="12">
        <v>1.7338</v>
      </c>
      <c r="K22" s="12">
        <v>0.64629999999999999</v>
      </c>
      <c r="L22" s="5">
        <v>2.6829999999999998</v>
      </c>
      <c r="M22" s="8" t="s">
        <v>9</v>
      </c>
      <c r="N22" s="23"/>
    </row>
    <row r="23" spans="1:14" ht="13" x14ac:dyDescent="0.15">
      <c r="A23" s="2" t="s">
        <v>15</v>
      </c>
      <c r="B23" s="5">
        <v>2.5499999999999998</v>
      </c>
      <c r="C23" s="20">
        <v>1.2276</v>
      </c>
      <c r="D23" s="20">
        <v>0.44850000000000001</v>
      </c>
      <c r="E23" s="21">
        <f t="shared" si="1"/>
        <v>2.7371237458193978</v>
      </c>
      <c r="F23" s="22" t="s">
        <v>9</v>
      </c>
      <c r="H23" s="1" t="s">
        <v>14</v>
      </c>
      <c r="I23" s="5">
        <v>2.2474250100000002</v>
      </c>
      <c r="J23" s="12">
        <v>1.6887000000000001</v>
      </c>
      <c r="K23" s="12">
        <v>0.626</v>
      </c>
      <c r="L23" s="5">
        <v>2.698</v>
      </c>
      <c r="M23" s="8" t="s">
        <v>9</v>
      </c>
      <c r="N23" s="23"/>
    </row>
    <row r="24" spans="1:14" ht="13" x14ac:dyDescent="0.15">
      <c r="A24" s="2" t="s">
        <v>16</v>
      </c>
      <c r="B24" s="5">
        <v>2.85</v>
      </c>
      <c r="C24" s="20">
        <v>1.2759</v>
      </c>
      <c r="D24" s="20">
        <v>0.48159999999999997</v>
      </c>
      <c r="E24" s="21">
        <f t="shared" si="1"/>
        <v>2.6492940199335551</v>
      </c>
      <c r="F24" s="22" t="s">
        <v>9</v>
      </c>
      <c r="H24" s="1" t="s">
        <v>15</v>
      </c>
      <c r="I24" s="5">
        <v>2.5484550100000001</v>
      </c>
      <c r="J24" s="12">
        <v>1.8149</v>
      </c>
      <c r="K24" s="12">
        <v>0.66910000000000003</v>
      </c>
      <c r="L24" s="5">
        <v>2.7120000000000002</v>
      </c>
      <c r="M24" s="8" t="s">
        <v>9</v>
      </c>
      <c r="N24" s="23"/>
    </row>
    <row r="25" spans="1:14" ht="13" x14ac:dyDescent="0.15">
      <c r="A25" s="2" t="s">
        <v>17</v>
      </c>
      <c r="B25" s="5">
        <v>3.15</v>
      </c>
      <c r="C25" s="20">
        <v>0.85060000000000002</v>
      </c>
      <c r="D25" s="22">
        <v>0.35499999999999998</v>
      </c>
      <c r="E25" s="21">
        <f t="shared" si="1"/>
        <v>2.3960563380281692</v>
      </c>
      <c r="F25" s="22" t="s">
        <v>9</v>
      </c>
      <c r="H25" s="1" t="s">
        <v>16</v>
      </c>
      <c r="I25" s="5">
        <v>2.849485</v>
      </c>
      <c r="J25" s="12">
        <v>1.5337000000000001</v>
      </c>
      <c r="K25" s="12">
        <v>0.57489999999999997</v>
      </c>
      <c r="L25" s="5">
        <v>2.6680000000000001</v>
      </c>
      <c r="M25" s="8" t="s">
        <v>9</v>
      </c>
      <c r="N25" s="23"/>
    </row>
    <row r="26" spans="1:14" ht="13" x14ac:dyDescent="0.15">
      <c r="A26" s="2" t="s">
        <v>32</v>
      </c>
      <c r="B26" s="5">
        <v>3.72</v>
      </c>
      <c r="C26" s="20">
        <v>0.4143</v>
      </c>
      <c r="D26" s="20">
        <v>0.1706</v>
      </c>
      <c r="E26" s="21">
        <f>SUM(C26/D26)</f>
        <v>2.4284876905041033</v>
      </c>
      <c r="F26" s="22" t="s">
        <v>26</v>
      </c>
      <c r="H26" s="1" t="s">
        <v>17</v>
      </c>
      <c r="I26" s="5">
        <v>3.150515</v>
      </c>
      <c r="J26" s="12">
        <v>1.1065</v>
      </c>
      <c r="K26" s="12">
        <v>0.42259999999999998</v>
      </c>
      <c r="L26" s="5">
        <v>2.6179999999999999</v>
      </c>
      <c r="M26" s="8" t="s">
        <v>9</v>
      </c>
    </row>
    <row r="27" spans="1:14" ht="13" x14ac:dyDescent="0.15">
      <c r="A27" s="2" t="s">
        <v>33</v>
      </c>
      <c r="B27" s="5">
        <v>4.04</v>
      </c>
      <c r="C27" s="20">
        <v>0.19159999999999999</v>
      </c>
      <c r="D27" s="20">
        <v>0.12959999999999999</v>
      </c>
      <c r="E27" s="21">
        <f t="shared" ref="E27:E28" si="2">C27/D27</f>
        <v>1.4783950617283952</v>
      </c>
      <c r="F27" s="22" t="s">
        <v>20</v>
      </c>
      <c r="H27" s="1" t="s">
        <v>18</v>
      </c>
      <c r="I27" s="5">
        <v>3.4515449899999999</v>
      </c>
      <c r="J27" s="12">
        <v>0.48649999999999999</v>
      </c>
      <c r="K27" s="12">
        <v>0.19350000000000001</v>
      </c>
      <c r="L27" s="5">
        <v>2.5139999999999998</v>
      </c>
      <c r="M27" s="8" t="s">
        <v>9</v>
      </c>
    </row>
    <row r="28" spans="1:14" ht="13" x14ac:dyDescent="0.15">
      <c r="A28" s="2" t="s">
        <v>23</v>
      </c>
      <c r="B28" s="5">
        <v>3.99</v>
      </c>
      <c r="C28" s="20">
        <v>1.2910999999999999</v>
      </c>
      <c r="D28" s="20">
        <v>0.4592</v>
      </c>
      <c r="E28" s="21">
        <f t="shared" si="2"/>
        <v>2.811628919860627</v>
      </c>
      <c r="F28" s="22" t="s">
        <v>34</v>
      </c>
      <c r="G28" s="3"/>
      <c r="H28" s="1" t="s">
        <v>21</v>
      </c>
      <c r="I28" s="5">
        <v>3.7525749899999998</v>
      </c>
      <c r="J28" s="12">
        <v>1.0492999999999999</v>
      </c>
      <c r="K28" s="12">
        <v>0.4546</v>
      </c>
      <c r="L28" s="5">
        <v>2.3079999999999998</v>
      </c>
      <c r="M28" s="8" t="s">
        <v>9</v>
      </c>
    </row>
    <row r="29" spans="1:14" ht="13" x14ac:dyDescent="0.15">
      <c r="A29" s="2"/>
      <c r="B29" s="5"/>
      <c r="C29" s="1"/>
      <c r="D29" s="1"/>
      <c r="E29" s="1"/>
      <c r="F29" s="2"/>
      <c r="G29" s="3"/>
      <c r="H29" s="1" t="s">
        <v>35</v>
      </c>
      <c r="I29" s="5">
        <v>3.9460473</v>
      </c>
      <c r="J29" s="12">
        <v>0.23100000000000001</v>
      </c>
      <c r="K29" s="12">
        <v>8.5800000000000001E-2</v>
      </c>
      <c r="L29" s="21">
        <v>2.6920000000000002</v>
      </c>
      <c r="M29" s="6" t="s">
        <v>20</v>
      </c>
    </row>
    <row r="30" spans="1:14" ht="13" x14ac:dyDescent="0.15">
      <c r="A30" s="4"/>
      <c r="B30" s="5"/>
      <c r="C30" s="1"/>
      <c r="D30" s="1"/>
      <c r="E30" s="1"/>
      <c r="F30" s="2"/>
      <c r="H30" s="3"/>
      <c r="I30" s="23"/>
    </row>
    <row r="31" spans="1:14" ht="13" x14ac:dyDescent="0.15">
      <c r="A31" s="2"/>
      <c r="B31" s="5"/>
      <c r="C31" s="1"/>
      <c r="D31" s="1"/>
      <c r="E31" s="1"/>
      <c r="F31" s="2"/>
      <c r="H31" s="3"/>
      <c r="I31" s="23"/>
    </row>
    <row r="32" spans="1:14" ht="13" x14ac:dyDescent="0.15">
      <c r="E32" s="24"/>
      <c r="F32" s="24"/>
      <c r="G32" s="3"/>
      <c r="H32" s="3"/>
      <c r="I32" s="23"/>
    </row>
    <row r="33" spans="5:9" ht="13" x14ac:dyDescent="0.15">
      <c r="E33" s="24"/>
      <c r="F33" s="24"/>
      <c r="G33" s="3"/>
      <c r="H33" s="3"/>
      <c r="I33" s="23"/>
    </row>
    <row r="34" spans="5:9" ht="13" x14ac:dyDescent="0.15">
      <c r="E34" s="24"/>
      <c r="F34" s="24"/>
      <c r="G34" s="3"/>
      <c r="H34" s="3"/>
      <c r="I34" s="23"/>
    </row>
    <row r="35" spans="5:9" ht="13" x14ac:dyDescent="0.15">
      <c r="E35" s="24"/>
      <c r="F35" s="24"/>
      <c r="G35" s="3"/>
      <c r="H35" s="3"/>
      <c r="I35" s="23"/>
    </row>
    <row r="36" spans="5:9" ht="13" x14ac:dyDescent="0.15">
      <c r="E36" s="24"/>
      <c r="F36" s="24"/>
      <c r="G36" s="3"/>
    </row>
    <row r="37" spans="5:9" ht="13" x14ac:dyDescent="0.15">
      <c r="E37" s="24"/>
      <c r="F37" s="24"/>
      <c r="G37" s="3"/>
    </row>
  </sheetData>
  <mergeCells count="4">
    <mergeCell ref="A1:F1"/>
    <mergeCell ref="H1:M1"/>
    <mergeCell ref="A17:F17"/>
    <mergeCell ref="H17:M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P24"/>
  <sheetViews>
    <sheetView workbookViewId="0"/>
  </sheetViews>
  <sheetFormatPr baseColWidth="10" defaultColWidth="12.6640625" defaultRowHeight="15.75" customHeight="1" x14ac:dyDescent="0.15"/>
  <cols>
    <col min="1" max="1" width="8.6640625" customWidth="1"/>
    <col min="2" max="3" width="8.5" customWidth="1"/>
    <col min="4" max="4" width="9.5" customWidth="1"/>
    <col min="5" max="5" width="11" customWidth="1"/>
    <col min="6" max="6" width="7.6640625" customWidth="1"/>
  </cols>
  <sheetData>
    <row r="1" spans="1:16" ht="15.75" customHeight="1" x14ac:dyDescent="0.15">
      <c r="A1" s="25" t="s">
        <v>36</v>
      </c>
      <c r="B1" s="25" t="s">
        <v>37</v>
      </c>
      <c r="C1" s="25" t="s">
        <v>4</v>
      </c>
      <c r="D1" s="25" t="s">
        <v>5</v>
      </c>
      <c r="E1" s="25" t="s">
        <v>6</v>
      </c>
    </row>
    <row r="2" spans="1:16" ht="15.75" customHeight="1" x14ac:dyDescent="0.15">
      <c r="A2" s="26" t="s">
        <v>38</v>
      </c>
      <c r="B2" s="8" t="s">
        <v>39</v>
      </c>
      <c r="C2" s="8">
        <v>1.9978</v>
      </c>
      <c r="D2" s="8">
        <v>0.74419999999999997</v>
      </c>
      <c r="E2" s="7">
        <f t="shared" ref="E2:E24" si="0">C2/D2</f>
        <v>2.684493415748455</v>
      </c>
    </row>
    <row r="3" spans="1:16" ht="15.75" customHeight="1" x14ac:dyDescent="0.15">
      <c r="A3" s="26" t="s">
        <v>40</v>
      </c>
      <c r="B3" s="8" t="s">
        <v>41</v>
      </c>
      <c r="C3" s="8">
        <v>1.1068</v>
      </c>
      <c r="D3" s="8">
        <v>0.41830000000000001</v>
      </c>
      <c r="E3" s="7">
        <f t="shared" si="0"/>
        <v>2.6459478842935691</v>
      </c>
    </row>
    <row r="4" spans="1:16" ht="15.75" customHeight="1" x14ac:dyDescent="0.15">
      <c r="A4" s="26" t="s">
        <v>42</v>
      </c>
      <c r="B4" s="8" t="s">
        <v>41</v>
      </c>
      <c r="C4" s="8">
        <v>1.71</v>
      </c>
      <c r="D4" s="8">
        <v>0.63859999999999995</v>
      </c>
      <c r="E4" s="7">
        <f t="shared" si="0"/>
        <v>2.6777325399310996</v>
      </c>
    </row>
    <row r="5" spans="1:16" ht="15.75" customHeight="1" x14ac:dyDescent="0.15">
      <c r="A5" s="26" t="s">
        <v>43</v>
      </c>
      <c r="B5" s="8" t="s">
        <v>44</v>
      </c>
      <c r="C5" s="8">
        <f>6.0246-4.8637</f>
        <v>1.1609000000000007</v>
      </c>
      <c r="D5" s="8">
        <v>0.42070000000000002</v>
      </c>
      <c r="E5" s="7">
        <f t="shared" si="0"/>
        <v>2.7594485381507026</v>
      </c>
      <c r="J5" s="24"/>
      <c r="K5" s="24"/>
    </row>
    <row r="6" spans="1:16" ht="15.75" customHeight="1" x14ac:dyDescent="0.15">
      <c r="A6" s="26" t="s">
        <v>45</v>
      </c>
      <c r="B6" s="8" t="s">
        <v>44</v>
      </c>
      <c r="C6" s="8">
        <v>1.4348000000000001</v>
      </c>
      <c r="D6" s="8">
        <v>0.52029999999999998</v>
      </c>
      <c r="E6" s="7">
        <f t="shared" si="0"/>
        <v>2.7576398231789354</v>
      </c>
      <c r="J6" s="24"/>
      <c r="K6" s="24"/>
    </row>
    <row r="7" spans="1:16" ht="15.75" customHeight="1" x14ac:dyDescent="0.15">
      <c r="A7" s="26" t="s">
        <v>46</v>
      </c>
      <c r="B7" s="8" t="s">
        <v>47</v>
      </c>
      <c r="C7" s="8">
        <v>0.72160000000000002</v>
      </c>
      <c r="D7" s="8">
        <v>0.27960000000000002</v>
      </c>
      <c r="E7" s="7">
        <f t="shared" si="0"/>
        <v>2.5808297567954219</v>
      </c>
      <c r="J7" s="24"/>
      <c r="K7" s="24"/>
    </row>
    <row r="8" spans="1:16" ht="15.75" customHeight="1" x14ac:dyDescent="0.15">
      <c r="A8" s="26" t="s">
        <v>48</v>
      </c>
      <c r="B8" s="8" t="s">
        <v>41</v>
      </c>
      <c r="C8" s="8">
        <v>1.9497</v>
      </c>
      <c r="D8" s="8">
        <v>0.75719999999999998</v>
      </c>
      <c r="E8" s="7">
        <f t="shared" si="0"/>
        <v>2.5748811410459589</v>
      </c>
      <c r="J8" s="24"/>
      <c r="K8" s="24"/>
      <c r="O8" s="24"/>
      <c r="P8" s="24"/>
    </row>
    <row r="9" spans="1:16" ht="15.75" customHeight="1" x14ac:dyDescent="0.15">
      <c r="A9" s="6" t="s">
        <v>49</v>
      </c>
      <c r="B9" s="8" t="s">
        <v>41</v>
      </c>
      <c r="C9" s="8">
        <v>1.9370000000000001</v>
      </c>
      <c r="D9" s="8">
        <v>0.7278</v>
      </c>
      <c r="E9" s="7">
        <f t="shared" si="0"/>
        <v>2.6614454520472659</v>
      </c>
    </row>
    <row r="10" spans="1:16" ht="15.75" customHeight="1" x14ac:dyDescent="0.15">
      <c r="A10" s="6" t="s">
        <v>50</v>
      </c>
      <c r="B10" s="8" t="s">
        <v>41</v>
      </c>
      <c r="C10" s="8">
        <v>1.8729</v>
      </c>
      <c r="D10" s="8">
        <v>0.71550000000000002</v>
      </c>
      <c r="E10" s="7">
        <f t="shared" si="0"/>
        <v>2.6176100628930818</v>
      </c>
    </row>
    <row r="11" spans="1:16" ht="15.75" customHeight="1" x14ac:dyDescent="0.15">
      <c r="A11" s="6" t="s">
        <v>51</v>
      </c>
      <c r="B11" s="8" t="s">
        <v>47</v>
      </c>
      <c r="C11" s="8">
        <v>1.74</v>
      </c>
      <c r="D11" s="8">
        <v>0.61560000000000004</v>
      </c>
      <c r="E11" s="7">
        <f t="shared" si="0"/>
        <v>2.8265107212475633</v>
      </c>
    </row>
    <row r="12" spans="1:16" ht="15.75" customHeight="1" x14ac:dyDescent="0.15">
      <c r="A12" s="6" t="s">
        <v>52</v>
      </c>
      <c r="B12" s="8" t="s">
        <v>53</v>
      </c>
      <c r="C12" s="8">
        <v>1.0579000000000001</v>
      </c>
      <c r="D12" s="8">
        <v>0.44819999999999999</v>
      </c>
      <c r="E12" s="7">
        <f t="shared" si="0"/>
        <v>2.3603302097278003</v>
      </c>
    </row>
    <row r="13" spans="1:16" ht="15.75" customHeight="1" x14ac:dyDescent="0.15">
      <c r="A13" s="6" t="s">
        <v>54</v>
      </c>
      <c r="B13" s="8" t="s">
        <v>55</v>
      </c>
      <c r="C13" s="8">
        <v>1.4401999999999999</v>
      </c>
      <c r="D13" s="8">
        <v>0.60819999999999996</v>
      </c>
      <c r="E13" s="7">
        <f t="shared" si="0"/>
        <v>2.3679710621506085</v>
      </c>
    </row>
    <row r="14" spans="1:16" ht="15.75" customHeight="1" x14ac:dyDescent="0.15">
      <c r="A14" s="6" t="s">
        <v>56</v>
      </c>
      <c r="B14" s="8" t="s">
        <v>47</v>
      </c>
      <c r="C14" s="8">
        <v>1.3564000000000001</v>
      </c>
      <c r="D14" s="8">
        <v>0.47599999999999998</v>
      </c>
      <c r="E14" s="7">
        <f t="shared" si="0"/>
        <v>2.8495798319327732</v>
      </c>
      <c r="J14" s="24"/>
      <c r="K14" s="24"/>
    </row>
    <row r="15" spans="1:16" ht="15.75" customHeight="1" x14ac:dyDescent="0.15">
      <c r="A15" s="6" t="s">
        <v>57</v>
      </c>
      <c r="B15" s="8" t="s">
        <v>41</v>
      </c>
      <c r="C15" s="8">
        <v>1.6446000000000001</v>
      </c>
      <c r="D15" s="8">
        <v>0.61319999999999997</v>
      </c>
      <c r="E15" s="7">
        <f t="shared" si="0"/>
        <v>2.6819960861056753</v>
      </c>
      <c r="J15" s="24"/>
      <c r="K15" s="24"/>
    </row>
    <row r="16" spans="1:16" ht="15.75" customHeight="1" x14ac:dyDescent="0.15">
      <c r="A16" s="6" t="s">
        <v>58</v>
      </c>
      <c r="B16" s="8" t="s">
        <v>59</v>
      </c>
      <c r="C16" s="8">
        <v>0.96550000000000002</v>
      </c>
      <c r="D16" s="8">
        <v>0.37080000000000002</v>
      </c>
      <c r="E16" s="7">
        <f t="shared" si="0"/>
        <v>2.6038295577130528</v>
      </c>
      <c r="J16" s="24"/>
      <c r="K16" s="24"/>
    </row>
    <row r="17" spans="1:5" ht="15.75" customHeight="1" x14ac:dyDescent="0.15">
      <c r="A17" s="6" t="s">
        <v>60</v>
      </c>
      <c r="B17" s="8" t="s">
        <v>61</v>
      </c>
      <c r="C17" s="8">
        <v>0.87170000000000003</v>
      </c>
      <c r="D17" s="8">
        <v>0.37019999999999997</v>
      </c>
      <c r="E17" s="7">
        <f t="shared" si="0"/>
        <v>2.3546731496488387</v>
      </c>
    </row>
    <row r="18" spans="1:5" ht="15.75" customHeight="1" x14ac:dyDescent="0.15">
      <c r="A18" s="6" t="s">
        <v>62</v>
      </c>
      <c r="B18" s="8" t="s">
        <v>63</v>
      </c>
      <c r="C18" s="8">
        <v>0.58009999999999995</v>
      </c>
      <c r="D18" s="8">
        <v>0.22159999999999999</v>
      </c>
      <c r="E18" s="7">
        <f t="shared" si="0"/>
        <v>2.6177797833935017</v>
      </c>
    </row>
    <row r="19" spans="1:5" ht="15.75" customHeight="1" x14ac:dyDescent="0.15">
      <c r="A19" s="6" t="s">
        <v>64</v>
      </c>
      <c r="B19" s="8" t="s">
        <v>65</v>
      </c>
      <c r="C19" s="8">
        <v>0.97770000000000001</v>
      </c>
      <c r="D19" s="8">
        <v>0.40379999999999999</v>
      </c>
      <c r="E19" s="7">
        <f t="shared" si="0"/>
        <v>2.421248142644874</v>
      </c>
    </row>
    <row r="20" spans="1:5" ht="15.75" customHeight="1" x14ac:dyDescent="0.15">
      <c r="A20" s="6" t="s">
        <v>66</v>
      </c>
      <c r="B20" s="8" t="s">
        <v>67</v>
      </c>
      <c r="C20" s="8">
        <v>2.1854</v>
      </c>
      <c r="D20" s="8">
        <v>0.79620000000000002</v>
      </c>
      <c r="E20" s="7">
        <f t="shared" si="0"/>
        <v>2.7447877417734237</v>
      </c>
    </row>
    <row r="21" spans="1:5" ht="15.75" customHeight="1" x14ac:dyDescent="0.15">
      <c r="A21" s="6" t="s">
        <v>68</v>
      </c>
      <c r="B21" s="8" t="s">
        <v>69</v>
      </c>
      <c r="C21" s="8">
        <v>1.4744999999999999</v>
      </c>
      <c r="D21" s="8">
        <v>0.55869999999999997</v>
      </c>
      <c r="E21" s="7">
        <f t="shared" si="0"/>
        <v>2.6391623411490963</v>
      </c>
    </row>
    <row r="22" spans="1:5" ht="15.75" customHeight="1" x14ac:dyDescent="0.15">
      <c r="A22" s="6" t="s">
        <v>70</v>
      </c>
      <c r="B22" s="8" t="s">
        <v>71</v>
      </c>
      <c r="C22" s="8">
        <v>1.7105999999999999</v>
      </c>
      <c r="D22" s="8">
        <v>0.62760000000000005</v>
      </c>
      <c r="E22" s="7">
        <f t="shared" si="0"/>
        <v>2.7256214149139577</v>
      </c>
    </row>
    <row r="23" spans="1:5" ht="15.75" customHeight="1" x14ac:dyDescent="0.15">
      <c r="A23" s="6" t="s">
        <v>72</v>
      </c>
      <c r="B23" s="8" t="s">
        <v>73</v>
      </c>
      <c r="C23" s="8">
        <v>1.8524</v>
      </c>
      <c r="D23" s="8">
        <v>0.69140000000000001</v>
      </c>
      <c r="E23" s="7">
        <f t="shared" si="0"/>
        <v>2.6792016199016486</v>
      </c>
    </row>
    <row r="24" spans="1:5" ht="15.75" customHeight="1" x14ac:dyDescent="0.15">
      <c r="A24" s="6" t="s">
        <v>74</v>
      </c>
      <c r="B24" s="8" t="s">
        <v>75</v>
      </c>
      <c r="C24" s="8">
        <v>0.93659999999999999</v>
      </c>
      <c r="D24" s="8">
        <v>0.38750000000000001</v>
      </c>
      <c r="E24" s="7">
        <f t="shared" si="0"/>
        <v>2.4170322580645158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Sieved density</vt:lpstr>
      <vt:lpstr>Unsieved density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2023-08-28T20:07:33Z</dcterms:modified>
</cp:coreProperties>
</file>