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/>
  <mc:AlternateContent xmlns:mc="http://schemas.openxmlformats.org/markup-compatibility/2006">
    <mc:Choice Requires="x15">
      <x15ac:absPath xmlns:x15ac="http://schemas.microsoft.com/office/spreadsheetml/2010/11/ac" url="/Users/monikarusiecka/Library/Mobile Documents/com~apple~CloudDocs/Desktop/Desktop - admin’s iMac (5)/postdoc-Oxford/HClPaper/Supplement/"/>
    </mc:Choice>
  </mc:AlternateContent>
  <xr:revisionPtr revIDLastSave="0" documentId="13_ncr:1_{B5A03072-5020-4048-AF08-F2FD5D56DB3F}" xr6:coauthVersionLast="47" xr6:coauthVersionMax="47" xr10:uidLastSave="{00000000-0000-0000-0000-000000000000}"/>
  <bookViews>
    <workbookView xWindow="2160" yWindow="1520" windowWidth="27240" windowHeight="15680" activeTab="1" xr2:uid="{E8ADBFE1-FA40-0C4D-8544-993DE6F9E1F6}"/>
  </bookViews>
  <sheets>
    <sheet name="information" sheetId="3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G71" i="2" l="1"/>
  <c r="AA97" i="2"/>
  <c r="AP128" i="2"/>
  <c r="CE128" i="2"/>
  <c r="CF128" i="2"/>
  <c r="Z128" i="2"/>
  <c r="AA128" i="2"/>
  <c r="AB128" i="2" s="1"/>
  <c r="S128" i="2"/>
  <c r="AP125" i="2" l="1"/>
  <c r="CE125" i="2"/>
  <c r="CF125" i="2"/>
  <c r="AP126" i="2"/>
  <c r="CE126" i="2"/>
  <c r="CF126" i="2"/>
  <c r="AP127" i="2"/>
  <c r="CE127" i="2"/>
  <c r="CF127" i="2"/>
  <c r="Z125" i="2"/>
  <c r="AA125" i="2"/>
  <c r="AB125" i="2" s="1"/>
  <c r="Z126" i="2"/>
  <c r="AA126" i="2"/>
  <c r="AB126" i="2" s="1"/>
  <c r="Z127" i="2"/>
  <c r="AA127" i="2"/>
  <c r="AB127" i="2" s="1"/>
  <c r="S125" i="2"/>
  <c r="S126" i="2"/>
  <c r="S127" i="2"/>
  <c r="AP99" i="2" l="1"/>
  <c r="CE99" i="2"/>
  <c r="CF99" i="2"/>
  <c r="AP100" i="2"/>
  <c r="CE100" i="2"/>
  <c r="CF100" i="2"/>
  <c r="AA98" i="2"/>
  <c r="AA99" i="2"/>
  <c r="AB99" i="2" s="1"/>
  <c r="AA100" i="2"/>
  <c r="AB100" i="2" s="1"/>
  <c r="Z99" i="2"/>
  <c r="Z100" i="2"/>
  <c r="S99" i="2"/>
  <c r="S100" i="2"/>
  <c r="AA124" i="2" l="1"/>
  <c r="AB124" i="2" s="1"/>
  <c r="AA102" i="2"/>
  <c r="AB102" i="2" s="1"/>
  <c r="AA103" i="2"/>
  <c r="AB103" i="2" s="1"/>
  <c r="AA104" i="2"/>
  <c r="AB104" i="2" s="1"/>
  <c r="AA105" i="2"/>
  <c r="AB105" i="2" s="1"/>
  <c r="AA106" i="2"/>
  <c r="AB106" i="2" s="1"/>
  <c r="AA107" i="2"/>
  <c r="AB107" i="2" s="1"/>
  <c r="AA108" i="2"/>
  <c r="AB108" i="2" s="1"/>
  <c r="AA109" i="2"/>
  <c r="AB109" i="2" s="1"/>
  <c r="AA110" i="2"/>
  <c r="AB110" i="2" s="1"/>
  <c r="AA111" i="2"/>
  <c r="AB111" i="2" s="1"/>
  <c r="AA112" i="2"/>
  <c r="AB112" i="2" s="1"/>
  <c r="AA113" i="2"/>
  <c r="AB113" i="2" s="1"/>
  <c r="AA114" i="2"/>
  <c r="AB114" i="2" s="1"/>
  <c r="AA115" i="2"/>
  <c r="AB115" i="2" s="1"/>
  <c r="AA116" i="2"/>
  <c r="AB116" i="2" s="1"/>
  <c r="AA117" i="2"/>
  <c r="AB117" i="2" s="1"/>
  <c r="AA118" i="2"/>
  <c r="AB118" i="2" s="1"/>
  <c r="AA119" i="2"/>
  <c r="AB119" i="2" s="1"/>
  <c r="AA120" i="2"/>
  <c r="AB120" i="2" s="1"/>
  <c r="AA121" i="2"/>
  <c r="AB121" i="2" s="1"/>
  <c r="AA122" i="2"/>
  <c r="AB122" i="2" s="1"/>
  <c r="AA123" i="2"/>
  <c r="AB123" i="2" s="1"/>
  <c r="AP97" i="2"/>
  <c r="CE97" i="2"/>
  <c r="CF97" i="2"/>
  <c r="AP98" i="2"/>
  <c r="CE98" i="2"/>
  <c r="CF98" i="2"/>
  <c r="AP101" i="2"/>
  <c r="CE101" i="2"/>
  <c r="CF101" i="2"/>
  <c r="AP102" i="2"/>
  <c r="CE102" i="2"/>
  <c r="CF102" i="2"/>
  <c r="AP103" i="2"/>
  <c r="CE103" i="2"/>
  <c r="CF103" i="2"/>
  <c r="AP104" i="2"/>
  <c r="CE104" i="2"/>
  <c r="CF104" i="2"/>
  <c r="AP105" i="2"/>
  <c r="CE105" i="2"/>
  <c r="CF105" i="2"/>
  <c r="AP106" i="2"/>
  <c r="CE106" i="2"/>
  <c r="CF106" i="2"/>
  <c r="AP107" i="2"/>
  <c r="CE107" i="2"/>
  <c r="CF107" i="2"/>
  <c r="AP108" i="2"/>
  <c r="CE108" i="2"/>
  <c r="CF108" i="2"/>
  <c r="AP109" i="2"/>
  <c r="CE109" i="2"/>
  <c r="CF109" i="2"/>
  <c r="AP110" i="2"/>
  <c r="CE110" i="2"/>
  <c r="CF110" i="2"/>
  <c r="AP111" i="2"/>
  <c r="CE111" i="2"/>
  <c r="CF111" i="2"/>
  <c r="AP112" i="2"/>
  <c r="CE112" i="2"/>
  <c r="CF112" i="2"/>
  <c r="AP113" i="2"/>
  <c r="CE113" i="2"/>
  <c r="CF113" i="2"/>
  <c r="AP114" i="2"/>
  <c r="CE114" i="2"/>
  <c r="CF114" i="2"/>
  <c r="AP115" i="2"/>
  <c r="CE115" i="2"/>
  <c r="CF115" i="2"/>
  <c r="AP116" i="2"/>
  <c r="CE116" i="2"/>
  <c r="CF116" i="2"/>
  <c r="AP117" i="2"/>
  <c r="CE117" i="2"/>
  <c r="CF117" i="2"/>
  <c r="AP118" i="2"/>
  <c r="CE118" i="2"/>
  <c r="CF118" i="2"/>
  <c r="AP119" i="2"/>
  <c r="CE119" i="2"/>
  <c r="CF119" i="2"/>
  <c r="AP120" i="2"/>
  <c r="CE120" i="2"/>
  <c r="CF120" i="2"/>
  <c r="AP121" i="2"/>
  <c r="CE121" i="2"/>
  <c r="CF121" i="2"/>
  <c r="AP122" i="2"/>
  <c r="CE122" i="2"/>
  <c r="CF122" i="2"/>
  <c r="AP123" i="2"/>
  <c r="CE123" i="2"/>
  <c r="CF123" i="2"/>
  <c r="AP124" i="2"/>
  <c r="CE124" i="2"/>
  <c r="CF124" i="2"/>
  <c r="Z97" i="2"/>
  <c r="AB97" i="2"/>
  <c r="Z98" i="2"/>
  <c r="AB98" i="2"/>
  <c r="Z101" i="2"/>
  <c r="AA101" i="2"/>
  <c r="AB101" i="2" s="1"/>
  <c r="Z102" i="2"/>
  <c r="Z119" i="2" l="1"/>
  <c r="Z120" i="2"/>
  <c r="Z121" i="2"/>
  <c r="Z122" i="2"/>
  <c r="Z123" i="2"/>
  <c r="Z124" i="2"/>
  <c r="S119" i="2"/>
  <c r="S120" i="2"/>
  <c r="S121" i="2"/>
  <c r="S122" i="2"/>
  <c r="S123" i="2"/>
  <c r="S124" i="2"/>
  <c r="Z103" i="2" l="1"/>
  <c r="Z104" i="2"/>
  <c r="Z105" i="2"/>
  <c r="Z106" i="2"/>
  <c r="Z107" i="2"/>
  <c r="Z108" i="2"/>
  <c r="Z109" i="2"/>
  <c r="Z110" i="2"/>
  <c r="Z111" i="2"/>
  <c r="Z112" i="2"/>
  <c r="Z113" i="2"/>
  <c r="Z114" i="2"/>
  <c r="Z115" i="2"/>
  <c r="Z116" i="2"/>
  <c r="Z117" i="2"/>
  <c r="Z118" i="2"/>
  <c r="S98" i="2"/>
  <c r="S97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CF4" i="2" l="1"/>
  <c r="CF5" i="2"/>
  <c r="CF6" i="2"/>
  <c r="CF7" i="2"/>
  <c r="CF8" i="2"/>
  <c r="CF9" i="2"/>
  <c r="CF10" i="2"/>
  <c r="CF11" i="2"/>
  <c r="CF12" i="2"/>
  <c r="CF13" i="2"/>
  <c r="CF14" i="2"/>
  <c r="CF15" i="2"/>
  <c r="CF16" i="2"/>
  <c r="CF17" i="2"/>
  <c r="CF18" i="2"/>
  <c r="CF19" i="2"/>
  <c r="CF20" i="2"/>
  <c r="CF21" i="2"/>
  <c r="CF22" i="2"/>
  <c r="CF23" i="2"/>
  <c r="CF24" i="2"/>
  <c r="CF25" i="2"/>
  <c r="CF26" i="2"/>
  <c r="CF27" i="2"/>
  <c r="CF28" i="2"/>
  <c r="CF29" i="2"/>
  <c r="CF30" i="2"/>
  <c r="CF31" i="2"/>
  <c r="CF32" i="2"/>
  <c r="CF33" i="2"/>
  <c r="CF34" i="2"/>
  <c r="CF35" i="2"/>
  <c r="CF36" i="2"/>
  <c r="CF37" i="2"/>
  <c r="CF38" i="2"/>
  <c r="CF39" i="2"/>
  <c r="CF40" i="2"/>
  <c r="CF41" i="2"/>
  <c r="CF42" i="2"/>
  <c r="CF43" i="2"/>
  <c r="CF44" i="2"/>
  <c r="CF45" i="2"/>
  <c r="CF46" i="2"/>
  <c r="CF47" i="2"/>
  <c r="CF48" i="2"/>
  <c r="CF49" i="2"/>
  <c r="CF50" i="2"/>
  <c r="CF51" i="2"/>
  <c r="CF52" i="2"/>
  <c r="CF53" i="2"/>
  <c r="CF54" i="2"/>
  <c r="CF55" i="2"/>
  <c r="CF56" i="2"/>
  <c r="CF57" i="2"/>
  <c r="CF58" i="2"/>
  <c r="CF59" i="2"/>
  <c r="CF60" i="2"/>
  <c r="CF61" i="2"/>
  <c r="CF62" i="2"/>
  <c r="CF63" i="2"/>
  <c r="CF64" i="2"/>
  <c r="CF65" i="2"/>
  <c r="CF66" i="2"/>
  <c r="CF67" i="2"/>
  <c r="CF68" i="2"/>
  <c r="CF69" i="2"/>
  <c r="CF70" i="2"/>
  <c r="CF71" i="2"/>
  <c r="CF72" i="2"/>
  <c r="CF73" i="2"/>
  <c r="CF74" i="2"/>
  <c r="CF75" i="2"/>
  <c r="CF76" i="2"/>
  <c r="CF77" i="2"/>
  <c r="CF78" i="2"/>
  <c r="CF79" i="2"/>
  <c r="CF80" i="2"/>
  <c r="CF81" i="2"/>
  <c r="CF82" i="2"/>
  <c r="CF83" i="2"/>
  <c r="CF84" i="2"/>
  <c r="CF85" i="2"/>
  <c r="CF86" i="2"/>
  <c r="CF87" i="2"/>
  <c r="CF88" i="2"/>
  <c r="CF89" i="2"/>
  <c r="CF90" i="2"/>
  <c r="CF91" i="2"/>
  <c r="CF92" i="2"/>
  <c r="CF93" i="2"/>
  <c r="CF94" i="2"/>
  <c r="CF95" i="2"/>
  <c r="CF96" i="2"/>
  <c r="CE4" i="2"/>
  <c r="CE5" i="2"/>
  <c r="CE6" i="2"/>
  <c r="CE7" i="2"/>
  <c r="CE8" i="2"/>
  <c r="CE9" i="2"/>
  <c r="CE10" i="2"/>
  <c r="CE11" i="2"/>
  <c r="CE12" i="2"/>
  <c r="CE13" i="2"/>
  <c r="CE14" i="2"/>
  <c r="CE15" i="2"/>
  <c r="CE16" i="2"/>
  <c r="CE17" i="2"/>
  <c r="CE18" i="2"/>
  <c r="CE19" i="2"/>
  <c r="CE20" i="2"/>
  <c r="CE21" i="2"/>
  <c r="CE22" i="2"/>
  <c r="CE23" i="2"/>
  <c r="CE24" i="2"/>
  <c r="CE25" i="2"/>
  <c r="CE26" i="2"/>
  <c r="CE27" i="2"/>
  <c r="CE28" i="2"/>
  <c r="CE29" i="2"/>
  <c r="CE30" i="2"/>
  <c r="CE31" i="2"/>
  <c r="CE32" i="2"/>
  <c r="CE33" i="2"/>
  <c r="CE34" i="2"/>
  <c r="CE35" i="2"/>
  <c r="CE36" i="2"/>
  <c r="CE37" i="2"/>
  <c r="CE38" i="2"/>
  <c r="CE39" i="2"/>
  <c r="CE40" i="2"/>
  <c r="CE41" i="2"/>
  <c r="CE42" i="2"/>
  <c r="CE43" i="2"/>
  <c r="CE44" i="2"/>
  <c r="CE45" i="2"/>
  <c r="CE46" i="2"/>
  <c r="CE47" i="2"/>
  <c r="CE48" i="2"/>
  <c r="CE49" i="2"/>
  <c r="CE50" i="2"/>
  <c r="CE51" i="2"/>
  <c r="CE52" i="2"/>
  <c r="CE53" i="2"/>
  <c r="CE54" i="2"/>
  <c r="CE55" i="2"/>
  <c r="CE56" i="2"/>
  <c r="CE57" i="2"/>
  <c r="CE58" i="2"/>
  <c r="CE59" i="2"/>
  <c r="CE60" i="2"/>
  <c r="CE61" i="2"/>
  <c r="CE62" i="2"/>
  <c r="CE63" i="2"/>
  <c r="CE64" i="2"/>
  <c r="CE65" i="2"/>
  <c r="CE66" i="2"/>
  <c r="CE67" i="2"/>
  <c r="CE68" i="2"/>
  <c r="CE69" i="2"/>
  <c r="CE70" i="2"/>
  <c r="CE71" i="2"/>
  <c r="CE72" i="2"/>
  <c r="CE73" i="2"/>
  <c r="CE74" i="2"/>
  <c r="CE75" i="2"/>
  <c r="CE76" i="2"/>
  <c r="CE77" i="2"/>
  <c r="CE78" i="2"/>
  <c r="CE79" i="2"/>
  <c r="CE80" i="2"/>
  <c r="CE81" i="2"/>
  <c r="CE82" i="2"/>
  <c r="CE83" i="2"/>
  <c r="CE84" i="2"/>
  <c r="CE85" i="2"/>
  <c r="CE86" i="2"/>
  <c r="CE87" i="2"/>
  <c r="CE88" i="2"/>
  <c r="CE89" i="2"/>
  <c r="CE90" i="2"/>
  <c r="CE91" i="2"/>
  <c r="CE92" i="2"/>
  <c r="CE93" i="2"/>
  <c r="CE94" i="2"/>
  <c r="CE95" i="2"/>
  <c r="CE96" i="2"/>
  <c r="R1" i="2" l="1"/>
  <c r="AT128" i="2" s="1"/>
  <c r="CF3" i="2"/>
  <c r="CE3" i="2"/>
  <c r="AP4" i="2"/>
  <c r="AP5" i="2"/>
  <c r="AP6" i="2"/>
  <c r="AP7" i="2"/>
  <c r="AP8" i="2"/>
  <c r="AP9" i="2"/>
  <c r="AP10" i="2"/>
  <c r="AP11" i="2"/>
  <c r="AP12" i="2"/>
  <c r="AP13" i="2"/>
  <c r="AP14" i="2"/>
  <c r="AP15" i="2"/>
  <c r="AP16" i="2"/>
  <c r="AP17" i="2"/>
  <c r="AP18" i="2"/>
  <c r="AP19" i="2"/>
  <c r="AP20" i="2"/>
  <c r="AP21" i="2"/>
  <c r="AP22" i="2"/>
  <c r="AP23" i="2"/>
  <c r="AP24" i="2"/>
  <c r="AP25" i="2"/>
  <c r="AP26" i="2"/>
  <c r="AP27" i="2"/>
  <c r="AP28" i="2"/>
  <c r="AP29" i="2"/>
  <c r="AP30" i="2"/>
  <c r="AP31" i="2"/>
  <c r="AP32" i="2"/>
  <c r="AP33" i="2"/>
  <c r="AP34" i="2"/>
  <c r="AP35" i="2"/>
  <c r="AP36" i="2"/>
  <c r="AP37" i="2"/>
  <c r="AP38" i="2"/>
  <c r="AP39" i="2"/>
  <c r="AP40" i="2"/>
  <c r="AP41" i="2"/>
  <c r="AP42" i="2"/>
  <c r="AP43" i="2"/>
  <c r="AP44" i="2"/>
  <c r="AP45" i="2"/>
  <c r="AP46" i="2"/>
  <c r="AP47" i="2"/>
  <c r="AP48" i="2"/>
  <c r="AP49" i="2"/>
  <c r="AP50" i="2"/>
  <c r="AP51" i="2"/>
  <c r="AP52" i="2"/>
  <c r="AP53" i="2"/>
  <c r="AP54" i="2"/>
  <c r="AP55" i="2"/>
  <c r="AP56" i="2"/>
  <c r="AP57" i="2"/>
  <c r="AP58" i="2"/>
  <c r="AP59" i="2"/>
  <c r="AP60" i="2"/>
  <c r="AP61" i="2"/>
  <c r="AP62" i="2"/>
  <c r="AP63" i="2"/>
  <c r="AP64" i="2"/>
  <c r="AP65" i="2"/>
  <c r="AP66" i="2"/>
  <c r="AP67" i="2"/>
  <c r="AP68" i="2"/>
  <c r="AP69" i="2"/>
  <c r="AP70" i="2"/>
  <c r="AP71" i="2"/>
  <c r="AP72" i="2"/>
  <c r="AP73" i="2"/>
  <c r="AP74" i="2"/>
  <c r="AP75" i="2"/>
  <c r="AP76" i="2"/>
  <c r="AP77" i="2"/>
  <c r="AP78" i="2"/>
  <c r="AP79" i="2"/>
  <c r="AP80" i="2"/>
  <c r="AP81" i="2"/>
  <c r="AP82" i="2"/>
  <c r="AP83" i="2"/>
  <c r="AP84" i="2"/>
  <c r="AP85" i="2"/>
  <c r="AP86" i="2"/>
  <c r="AP87" i="2"/>
  <c r="AP88" i="2"/>
  <c r="AP89" i="2"/>
  <c r="AP90" i="2"/>
  <c r="AP91" i="2"/>
  <c r="AP92" i="2"/>
  <c r="AP93" i="2"/>
  <c r="AP94" i="2"/>
  <c r="AP95" i="2"/>
  <c r="AP96" i="2"/>
  <c r="Z96" i="2"/>
  <c r="X96" i="2"/>
  <c r="AA96" i="2" s="1"/>
  <c r="AB96" i="2" s="1"/>
  <c r="S96" i="2"/>
  <c r="Y95" i="2"/>
  <c r="Z95" i="2" s="1"/>
  <c r="X95" i="2"/>
  <c r="S95" i="2"/>
  <c r="Y94" i="2"/>
  <c r="Z94" i="2" s="1"/>
  <c r="X94" i="2"/>
  <c r="S94" i="2"/>
  <c r="Y93" i="2"/>
  <c r="Z93" i="2" s="1"/>
  <c r="X93" i="2"/>
  <c r="S93" i="2"/>
  <c r="Y92" i="2"/>
  <c r="X92" i="2"/>
  <c r="S92" i="2"/>
  <c r="Y91" i="2"/>
  <c r="Z91" i="2" s="1"/>
  <c r="X91" i="2"/>
  <c r="S91" i="2"/>
  <c r="Y90" i="2"/>
  <c r="Z90" i="2" s="1"/>
  <c r="X90" i="2"/>
  <c r="S90" i="2"/>
  <c r="Y89" i="2"/>
  <c r="Z89" i="2" s="1"/>
  <c r="X89" i="2"/>
  <c r="S89" i="2"/>
  <c r="Y88" i="2"/>
  <c r="Z88" i="2" s="1"/>
  <c r="X88" i="2"/>
  <c r="S88" i="2"/>
  <c r="Y87" i="2"/>
  <c r="Z87" i="2" s="1"/>
  <c r="X87" i="2"/>
  <c r="S87" i="2"/>
  <c r="Y86" i="2"/>
  <c r="Z86" i="2" s="1"/>
  <c r="X86" i="2"/>
  <c r="S86" i="2"/>
  <c r="Y85" i="2"/>
  <c r="Z85" i="2" s="1"/>
  <c r="X85" i="2"/>
  <c r="S85" i="2"/>
  <c r="Y84" i="2"/>
  <c r="Z84" i="2" s="1"/>
  <c r="X84" i="2"/>
  <c r="S84" i="2"/>
  <c r="Y83" i="2"/>
  <c r="Z83" i="2" s="1"/>
  <c r="X83" i="2"/>
  <c r="S83" i="2"/>
  <c r="Y82" i="2"/>
  <c r="Z82" i="2" s="1"/>
  <c r="X82" i="2"/>
  <c r="S82" i="2"/>
  <c r="Y81" i="2"/>
  <c r="Z81" i="2" s="1"/>
  <c r="X81" i="2"/>
  <c r="S81" i="2"/>
  <c r="Z80" i="2"/>
  <c r="X80" i="2"/>
  <c r="AA80" i="2" s="1"/>
  <c r="AB80" i="2" s="1"/>
  <c r="S80" i="2"/>
  <c r="Z79" i="2"/>
  <c r="X79" i="2"/>
  <c r="AA79" i="2" s="1"/>
  <c r="AB79" i="2" s="1"/>
  <c r="S79" i="2"/>
  <c r="Z78" i="2"/>
  <c r="X78" i="2"/>
  <c r="AA78" i="2" s="1"/>
  <c r="AB78" i="2" s="1"/>
  <c r="S78" i="2"/>
  <c r="Y77" i="2"/>
  <c r="Z77" i="2" s="1"/>
  <c r="X77" i="2"/>
  <c r="S77" i="2"/>
  <c r="Y76" i="2"/>
  <c r="X76" i="2"/>
  <c r="S76" i="2"/>
  <c r="Y75" i="2"/>
  <c r="Z75" i="2" s="1"/>
  <c r="X75" i="2"/>
  <c r="S75" i="2"/>
  <c r="Y74" i="2"/>
  <c r="Z74" i="2" s="1"/>
  <c r="X74" i="2"/>
  <c r="S74" i="2"/>
  <c r="Y73" i="2"/>
  <c r="X73" i="2"/>
  <c r="S73" i="2"/>
  <c r="Y72" i="2"/>
  <c r="Z72" i="2" s="1"/>
  <c r="X72" i="2"/>
  <c r="S72" i="2"/>
  <c r="Y71" i="2"/>
  <c r="Z71" i="2" s="1"/>
  <c r="X71" i="2"/>
  <c r="S71" i="2"/>
  <c r="Y70" i="2"/>
  <c r="X70" i="2"/>
  <c r="S70" i="2"/>
  <c r="Y69" i="2"/>
  <c r="Z69" i="2" s="1"/>
  <c r="X69" i="2"/>
  <c r="S69" i="2"/>
  <c r="Y68" i="2"/>
  <c r="Z68" i="2" s="1"/>
  <c r="X68" i="2"/>
  <c r="S68" i="2"/>
  <c r="Y67" i="2"/>
  <c r="Z67" i="2" s="1"/>
  <c r="X67" i="2"/>
  <c r="S67" i="2"/>
  <c r="Y66" i="2"/>
  <c r="Z66" i="2" s="1"/>
  <c r="X66" i="2"/>
  <c r="S66" i="2"/>
  <c r="Y65" i="2"/>
  <c r="Z65" i="2" s="1"/>
  <c r="X65" i="2"/>
  <c r="S65" i="2"/>
  <c r="Y64" i="2"/>
  <c r="X64" i="2"/>
  <c r="S64" i="2"/>
  <c r="Y63" i="2"/>
  <c r="Z63" i="2" s="1"/>
  <c r="X63" i="2"/>
  <c r="S63" i="2"/>
  <c r="Y62" i="2"/>
  <c r="Z62" i="2" s="1"/>
  <c r="X62" i="2"/>
  <c r="S62" i="2"/>
  <c r="Y61" i="2"/>
  <c r="Z61" i="2" s="1"/>
  <c r="X61" i="2"/>
  <c r="S61" i="2"/>
  <c r="Y60" i="2"/>
  <c r="Z60" i="2" s="1"/>
  <c r="X60" i="2"/>
  <c r="S60" i="2"/>
  <c r="Y59" i="2"/>
  <c r="Z59" i="2" s="1"/>
  <c r="X59" i="2"/>
  <c r="S59" i="2"/>
  <c r="Y58" i="2"/>
  <c r="Z58" i="2" s="1"/>
  <c r="X58" i="2"/>
  <c r="S58" i="2"/>
  <c r="Y57" i="2"/>
  <c r="Z57" i="2" s="1"/>
  <c r="X57" i="2"/>
  <c r="S57" i="2"/>
  <c r="Y56" i="2"/>
  <c r="Z56" i="2" s="1"/>
  <c r="X56" i="2"/>
  <c r="S56" i="2"/>
  <c r="Y55" i="2"/>
  <c r="Z55" i="2" s="1"/>
  <c r="X55" i="2"/>
  <c r="S55" i="2"/>
  <c r="Y54" i="2"/>
  <c r="Z54" i="2" s="1"/>
  <c r="X54" i="2"/>
  <c r="S54" i="2"/>
  <c r="Y53" i="2"/>
  <c r="Z53" i="2" s="1"/>
  <c r="X53" i="2"/>
  <c r="S53" i="2"/>
  <c r="Y52" i="2"/>
  <c r="Z52" i="2" s="1"/>
  <c r="X52" i="2"/>
  <c r="S52" i="2"/>
  <c r="Y51" i="2"/>
  <c r="Z51" i="2" s="1"/>
  <c r="X51" i="2"/>
  <c r="S51" i="2"/>
  <c r="Y50" i="2"/>
  <c r="Z50" i="2" s="1"/>
  <c r="X50" i="2"/>
  <c r="S50" i="2"/>
  <c r="Y49" i="2"/>
  <c r="Z49" i="2" s="1"/>
  <c r="X49" i="2"/>
  <c r="S49" i="2"/>
  <c r="Y48" i="2"/>
  <c r="Z48" i="2" s="1"/>
  <c r="X48" i="2"/>
  <c r="S48" i="2"/>
  <c r="Y47" i="2"/>
  <c r="Z47" i="2" s="1"/>
  <c r="X47" i="2"/>
  <c r="S47" i="2"/>
  <c r="Y46" i="2"/>
  <c r="Z46" i="2" s="1"/>
  <c r="X46" i="2"/>
  <c r="S46" i="2"/>
  <c r="Y45" i="2"/>
  <c r="Z45" i="2" s="1"/>
  <c r="X45" i="2"/>
  <c r="S45" i="2"/>
  <c r="Y44" i="2"/>
  <c r="Z44" i="2" s="1"/>
  <c r="X44" i="2"/>
  <c r="S44" i="2"/>
  <c r="Y43" i="2"/>
  <c r="Z43" i="2" s="1"/>
  <c r="X43" i="2"/>
  <c r="S43" i="2"/>
  <c r="Y42" i="2"/>
  <c r="Z42" i="2" s="1"/>
  <c r="X42" i="2"/>
  <c r="S42" i="2"/>
  <c r="Y41" i="2"/>
  <c r="X41" i="2"/>
  <c r="S41" i="2"/>
  <c r="Y40" i="2"/>
  <c r="Z40" i="2" s="1"/>
  <c r="X40" i="2"/>
  <c r="S40" i="2"/>
  <c r="Y39" i="2"/>
  <c r="Z39" i="2" s="1"/>
  <c r="X39" i="2"/>
  <c r="S39" i="2"/>
  <c r="Y38" i="2"/>
  <c r="Z38" i="2" s="1"/>
  <c r="X38" i="2"/>
  <c r="S38" i="2"/>
  <c r="Y37" i="2"/>
  <c r="Z37" i="2" s="1"/>
  <c r="X37" i="2"/>
  <c r="S37" i="2"/>
  <c r="Y36" i="2"/>
  <c r="Z36" i="2" s="1"/>
  <c r="X36" i="2"/>
  <c r="S36" i="2"/>
  <c r="Y35" i="2"/>
  <c r="Z35" i="2" s="1"/>
  <c r="X35" i="2"/>
  <c r="S35" i="2"/>
  <c r="Y34" i="2"/>
  <c r="Z34" i="2" s="1"/>
  <c r="X34" i="2"/>
  <c r="S34" i="2"/>
  <c r="Y33" i="2"/>
  <c r="X33" i="2"/>
  <c r="S33" i="2"/>
  <c r="Y32" i="2"/>
  <c r="Z32" i="2" s="1"/>
  <c r="X32" i="2"/>
  <c r="S32" i="2"/>
  <c r="Y31" i="2"/>
  <c r="Z31" i="2" s="1"/>
  <c r="X31" i="2"/>
  <c r="S31" i="2"/>
  <c r="Y30" i="2"/>
  <c r="Z30" i="2" s="1"/>
  <c r="X30" i="2"/>
  <c r="S30" i="2"/>
  <c r="Y29" i="2"/>
  <c r="Z29" i="2" s="1"/>
  <c r="X29" i="2"/>
  <c r="S29" i="2"/>
  <c r="Y28" i="2"/>
  <c r="Z28" i="2" s="1"/>
  <c r="X28" i="2"/>
  <c r="S28" i="2"/>
  <c r="Y27" i="2"/>
  <c r="Z27" i="2" s="1"/>
  <c r="X27" i="2"/>
  <c r="S27" i="2"/>
  <c r="Y26" i="2"/>
  <c r="Z26" i="2" s="1"/>
  <c r="X26" i="2"/>
  <c r="AA26" i="2" s="1"/>
  <c r="AB26" i="2" s="1"/>
  <c r="S26" i="2"/>
  <c r="Y25" i="2"/>
  <c r="Z25" i="2" s="1"/>
  <c r="X25" i="2"/>
  <c r="S25" i="2"/>
  <c r="Y24" i="2"/>
  <c r="Z24" i="2" s="1"/>
  <c r="X24" i="2"/>
  <c r="S24" i="2"/>
  <c r="Y23" i="2"/>
  <c r="Z23" i="2" s="1"/>
  <c r="X23" i="2"/>
  <c r="S23" i="2"/>
  <c r="Y22" i="2"/>
  <c r="X22" i="2"/>
  <c r="S22" i="2"/>
  <c r="Y21" i="2"/>
  <c r="Z21" i="2" s="1"/>
  <c r="X21" i="2"/>
  <c r="S21" i="2"/>
  <c r="Y20" i="2"/>
  <c r="Z20" i="2" s="1"/>
  <c r="X20" i="2"/>
  <c r="S20" i="2"/>
  <c r="Y19" i="2"/>
  <c r="X19" i="2"/>
  <c r="S19" i="2"/>
  <c r="Y18" i="2"/>
  <c r="Z18" i="2" s="1"/>
  <c r="X18" i="2"/>
  <c r="AA18" i="2" s="1"/>
  <c r="AB18" i="2" s="1"/>
  <c r="S18" i="2"/>
  <c r="Y17" i="2"/>
  <c r="Z17" i="2" s="1"/>
  <c r="X17" i="2"/>
  <c r="S17" i="2"/>
  <c r="Y16" i="2"/>
  <c r="Z16" i="2" s="1"/>
  <c r="X16" i="2"/>
  <c r="AA16" i="2" s="1"/>
  <c r="AB16" i="2" s="1"/>
  <c r="S16" i="2"/>
  <c r="Y15" i="2"/>
  <c r="Z15" i="2" s="1"/>
  <c r="X15" i="2"/>
  <c r="S15" i="2"/>
  <c r="Y14" i="2"/>
  <c r="Z14" i="2" s="1"/>
  <c r="X14" i="2"/>
  <c r="S14" i="2"/>
  <c r="Y13" i="2"/>
  <c r="Z13" i="2" s="1"/>
  <c r="X13" i="2"/>
  <c r="S13" i="2"/>
  <c r="Y12" i="2"/>
  <c r="Z12" i="2" s="1"/>
  <c r="X12" i="2"/>
  <c r="S12" i="2"/>
  <c r="Y11" i="2"/>
  <c r="Z11" i="2" s="1"/>
  <c r="X11" i="2"/>
  <c r="S11" i="2"/>
  <c r="Y10" i="2"/>
  <c r="Z10" i="2" s="1"/>
  <c r="X10" i="2"/>
  <c r="S10" i="2"/>
  <c r="Y9" i="2"/>
  <c r="Z9" i="2" s="1"/>
  <c r="X9" i="2"/>
  <c r="S9" i="2"/>
  <c r="Y8" i="2"/>
  <c r="Z8" i="2" s="1"/>
  <c r="X8" i="2"/>
  <c r="S8" i="2"/>
  <c r="Y7" i="2"/>
  <c r="Z7" i="2" s="1"/>
  <c r="X7" i="2"/>
  <c r="S7" i="2"/>
  <c r="Y6" i="2"/>
  <c r="X6" i="2"/>
  <c r="S6" i="2"/>
  <c r="Y5" i="2"/>
  <c r="Z5" i="2" s="1"/>
  <c r="X5" i="2"/>
  <c r="S5" i="2"/>
  <c r="Y4" i="2"/>
  <c r="Z4" i="2" s="1"/>
  <c r="X4" i="2"/>
  <c r="S4" i="2"/>
  <c r="AP3" i="2"/>
  <c r="Y3" i="2"/>
  <c r="Z3" i="2" s="1"/>
  <c r="X3" i="2"/>
  <c r="S3" i="2"/>
  <c r="Q1" i="2"/>
  <c r="AS128" i="2" s="1"/>
  <c r="P1" i="2"/>
  <c r="AR128" i="2" s="1"/>
  <c r="O1" i="2"/>
  <c r="AQ128" i="2" s="1"/>
  <c r="M1" i="2"/>
  <c r="AO128" i="2" s="1"/>
  <c r="L1" i="2"/>
  <c r="AN128" i="2" s="1"/>
  <c r="K1" i="2"/>
  <c r="AM128" i="2" s="1"/>
  <c r="J1" i="2"/>
  <c r="AL128" i="2" s="1"/>
  <c r="I1" i="2"/>
  <c r="AK128" i="2" s="1"/>
  <c r="H1" i="2"/>
  <c r="AJ128" i="2" s="1"/>
  <c r="G1" i="2"/>
  <c r="AI128" i="2" s="1"/>
  <c r="F1" i="2"/>
  <c r="AH128" i="2" s="1"/>
  <c r="E1" i="2"/>
  <c r="AG128" i="2" s="1"/>
  <c r="D1" i="2"/>
  <c r="AF128" i="2" s="1"/>
  <c r="C1" i="2"/>
  <c r="AE128" i="2" s="1"/>
  <c r="B1" i="2"/>
  <c r="AD128" i="2" s="1"/>
  <c r="AX128" i="2" l="1"/>
  <c r="BP128" i="2" s="1"/>
  <c r="BF128" i="2"/>
  <c r="BX128" i="2" s="1"/>
  <c r="BG128" i="2"/>
  <c r="BY128" i="2" s="1"/>
  <c r="BI128" i="2"/>
  <c r="CA128" i="2" s="1"/>
  <c r="AU128" i="2"/>
  <c r="BH128" i="2" s="1"/>
  <c r="BZ128" i="2" s="1"/>
  <c r="AY128" i="2"/>
  <c r="BQ128" i="2" s="1"/>
  <c r="BJ128" i="2"/>
  <c r="CB128" i="2" s="1"/>
  <c r="BD128" i="2"/>
  <c r="BV128" i="2" s="1"/>
  <c r="AW128" i="2"/>
  <c r="BO128" i="2" s="1"/>
  <c r="BE128" i="2"/>
  <c r="BW128" i="2" s="1"/>
  <c r="AA34" i="2"/>
  <c r="AB34" i="2" s="1"/>
  <c r="AA3" i="2"/>
  <c r="AB3" i="2" s="1"/>
  <c r="AA42" i="2"/>
  <c r="AB42" i="2" s="1"/>
  <c r="AF125" i="2"/>
  <c r="AF126" i="2"/>
  <c r="AF127" i="2"/>
  <c r="AF99" i="2"/>
  <c r="AF100" i="2"/>
  <c r="AN125" i="2"/>
  <c r="AN126" i="2"/>
  <c r="AN127" i="2"/>
  <c r="AN99" i="2"/>
  <c r="AN100" i="2"/>
  <c r="AG125" i="2"/>
  <c r="AG126" i="2"/>
  <c r="AG127" i="2"/>
  <c r="AG100" i="2"/>
  <c r="AG99" i="2"/>
  <c r="AO125" i="2"/>
  <c r="AO126" i="2"/>
  <c r="AO127" i="2"/>
  <c r="AO99" i="2"/>
  <c r="AO100" i="2"/>
  <c r="AH127" i="2"/>
  <c r="AH126" i="2"/>
  <c r="AH125" i="2"/>
  <c r="AH100" i="2"/>
  <c r="AH99" i="2"/>
  <c r="AK127" i="2"/>
  <c r="AK125" i="2"/>
  <c r="AK126" i="2"/>
  <c r="AK100" i="2"/>
  <c r="AK99" i="2"/>
  <c r="AI127" i="2"/>
  <c r="AI125" i="2"/>
  <c r="AI126" i="2"/>
  <c r="AI100" i="2"/>
  <c r="AI99" i="2"/>
  <c r="AR125" i="2"/>
  <c r="AR126" i="2"/>
  <c r="AR127" i="2"/>
  <c r="AR100" i="2"/>
  <c r="AR99" i="2"/>
  <c r="AS127" i="2"/>
  <c r="AS125" i="2"/>
  <c r="AS126" i="2"/>
  <c r="AS100" i="2"/>
  <c r="AS99" i="2"/>
  <c r="AQ125" i="2"/>
  <c r="AQ127" i="2"/>
  <c r="AQ126" i="2"/>
  <c r="AQ100" i="2"/>
  <c r="AQ99" i="2"/>
  <c r="AJ126" i="2"/>
  <c r="AJ127" i="2"/>
  <c r="AJ125" i="2"/>
  <c r="AJ100" i="2"/>
  <c r="AJ99" i="2"/>
  <c r="AD127" i="2"/>
  <c r="AD125" i="2"/>
  <c r="AD126" i="2"/>
  <c r="AD99" i="2"/>
  <c r="AD100" i="2"/>
  <c r="AL127" i="2"/>
  <c r="AL125" i="2"/>
  <c r="AL126" i="2"/>
  <c r="AL99" i="2"/>
  <c r="AL100" i="2"/>
  <c r="AE127" i="2"/>
  <c r="AE125" i="2"/>
  <c r="AE126" i="2"/>
  <c r="AE99" i="2"/>
  <c r="AE100" i="2"/>
  <c r="AM127" i="2"/>
  <c r="AM125" i="2"/>
  <c r="AM126" i="2"/>
  <c r="AM99" i="2"/>
  <c r="AM100" i="2"/>
  <c r="AT127" i="2"/>
  <c r="AT125" i="2"/>
  <c r="AT126" i="2"/>
  <c r="AT99" i="2"/>
  <c r="AT100" i="2"/>
  <c r="AA95" i="2"/>
  <c r="AB95" i="2" s="1"/>
  <c r="AJ107" i="2"/>
  <c r="AJ113" i="2"/>
  <c r="AJ108" i="2"/>
  <c r="AJ103" i="2"/>
  <c r="AJ110" i="2"/>
  <c r="AJ112" i="2"/>
  <c r="AJ116" i="2"/>
  <c r="AJ124" i="2"/>
  <c r="AJ114" i="2"/>
  <c r="AJ105" i="2"/>
  <c r="AJ101" i="2"/>
  <c r="AJ98" i="2"/>
  <c r="AJ118" i="2"/>
  <c r="AJ119" i="2"/>
  <c r="AJ102" i="2"/>
  <c r="AJ109" i="2"/>
  <c r="AJ120" i="2"/>
  <c r="AJ97" i="2"/>
  <c r="AJ111" i="2"/>
  <c r="AJ104" i="2"/>
  <c r="AJ106" i="2"/>
  <c r="AJ121" i="2"/>
  <c r="AJ122" i="2"/>
  <c r="AJ123" i="2"/>
  <c r="AJ115" i="2"/>
  <c r="AJ117" i="2"/>
  <c r="AI103" i="2"/>
  <c r="AI110" i="2"/>
  <c r="AI112" i="2"/>
  <c r="AI116" i="2"/>
  <c r="AI124" i="2"/>
  <c r="AI105" i="2"/>
  <c r="AI101" i="2"/>
  <c r="AI108" i="2"/>
  <c r="AI114" i="2"/>
  <c r="AI119" i="2"/>
  <c r="AI97" i="2"/>
  <c r="AI104" i="2"/>
  <c r="AI107" i="2"/>
  <c r="AI113" i="2"/>
  <c r="AI117" i="2"/>
  <c r="AI111" i="2"/>
  <c r="AI102" i="2"/>
  <c r="AI109" i="2"/>
  <c r="AI106" i="2"/>
  <c r="AI121" i="2"/>
  <c r="AI123" i="2"/>
  <c r="AI120" i="2"/>
  <c r="AI118" i="2"/>
  <c r="AI122" i="2"/>
  <c r="AI98" i="2"/>
  <c r="AI115" i="2"/>
  <c r="AL102" i="2"/>
  <c r="AL109" i="2"/>
  <c r="AL111" i="2"/>
  <c r="AL115" i="2"/>
  <c r="AL120" i="2"/>
  <c r="AL121" i="2"/>
  <c r="AL123" i="2"/>
  <c r="AL103" i="2"/>
  <c r="AL98" i="2"/>
  <c r="AL118" i="2"/>
  <c r="AL112" i="2"/>
  <c r="AL116" i="2"/>
  <c r="AL107" i="2"/>
  <c r="AL113" i="2"/>
  <c r="AL110" i="2"/>
  <c r="AL106" i="2"/>
  <c r="AL104" i="2"/>
  <c r="AL124" i="2"/>
  <c r="AL97" i="2"/>
  <c r="AL119" i="2"/>
  <c r="AL117" i="2"/>
  <c r="AL101" i="2"/>
  <c r="AL105" i="2"/>
  <c r="AL108" i="2"/>
  <c r="AL122" i="2"/>
  <c r="AL114" i="2"/>
  <c r="AE106" i="2"/>
  <c r="AE107" i="2"/>
  <c r="AE113" i="2"/>
  <c r="AE102" i="2"/>
  <c r="AE109" i="2"/>
  <c r="AE111" i="2"/>
  <c r="AE115" i="2"/>
  <c r="AE120" i="2"/>
  <c r="AE121" i="2"/>
  <c r="AE123" i="2"/>
  <c r="AE98" i="2"/>
  <c r="AE118" i="2"/>
  <c r="AE97" i="2"/>
  <c r="AE104" i="2"/>
  <c r="AE117" i="2"/>
  <c r="AE122" i="2"/>
  <c r="AE105" i="2"/>
  <c r="AE108" i="2"/>
  <c r="AE103" i="2"/>
  <c r="AE110" i="2"/>
  <c r="AE124" i="2"/>
  <c r="AE101" i="2"/>
  <c r="AE114" i="2"/>
  <c r="AE119" i="2"/>
  <c r="AE116" i="2"/>
  <c r="AE112" i="2"/>
  <c r="AM106" i="2"/>
  <c r="AM102" i="2"/>
  <c r="AM109" i="2"/>
  <c r="AM111" i="2"/>
  <c r="AM115" i="2"/>
  <c r="AM120" i="2"/>
  <c r="AM121" i="2"/>
  <c r="AM123" i="2"/>
  <c r="AM98" i="2"/>
  <c r="AM118" i="2"/>
  <c r="AM113" i="2"/>
  <c r="AM97" i="2"/>
  <c r="AM104" i="2"/>
  <c r="AM117" i="2"/>
  <c r="AM122" i="2"/>
  <c r="AM107" i="2"/>
  <c r="AM116" i="2"/>
  <c r="AM101" i="2"/>
  <c r="AM110" i="2"/>
  <c r="AM114" i="2"/>
  <c r="AM124" i="2"/>
  <c r="AM108" i="2"/>
  <c r="AM103" i="2"/>
  <c r="AM112" i="2"/>
  <c r="AM105" i="2"/>
  <c r="AM119" i="2"/>
  <c r="AT102" i="2"/>
  <c r="AT109" i="2"/>
  <c r="AT111" i="2"/>
  <c r="AT115" i="2"/>
  <c r="AT120" i="2"/>
  <c r="AT121" i="2"/>
  <c r="AT123" i="2"/>
  <c r="AT98" i="2"/>
  <c r="AT118" i="2"/>
  <c r="AT110" i="2"/>
  <c r="AT107" i="2"/>
  <c r="AT113" i="2"/>
  <c r="AT116" i="2"/>
  <c r="AT106" i="2"/>
  <c r="AT103" i="2"/>
  <c r="AT112" i="2"/>
  <c r="AT117" i="2"/>
  <c r="AT124" i="2"/>
  <c r="AT105" i="2"/>
  <c r="AT101" i="2"/>
  <c r="AT108" i="2"/>
  <c r="AT104" i="2"/>
  <c r="AT114" i="2"/>
  <c r="AT119" i="2"/>
  <c r="AT122" i="2"/>
  <c r="AT97" i="2"/>
  <c r="AR107" i="2"/>
  <c r="AR113" i="2"/>
  <c r="AR114" i="2"/>
  <c r="AR103" i="2"/>
  <c r="AR110" i="2"/>
  <c r="AR112" i="2"/>
  <c r="AR116" i="2"/>
  <c r="AR124" i="2"/>
  <c r="AR101" i="2"/>
  <c r="AR119" i="2"/>
  <c r="AR105" i="2"/>
  <c r="AR108" i="2"/>
  <c r="AR98" i="2"/>
  <c r="AR118" i="2"/>
  <c r="AR122" i="2"/>
  <c r="AR123" i="2"/>
  <c r="AR97" i="2"/>
  <c r="AR102" i="2"/>
  <c r="AR109" i="2"/>
  <c r="AR121" i="2"/>
  <c r="AR104" i="2"/>
  <c r="AR115" i="2"/>
  <c r="AR120" i="2"/>
  <c r="AR117" i="2"/>
  <c r="AR111" i="2"/>
  <c r="AR106" i="2"/>
  <c r="AK98" i="2"/>
  <c r="AK118" i="2"/>
  <c r="AK107" i="2"/>
  <c r="AK113" i="2"/>
  <c r="AK124" i="2"/>
  <c r="AK103" i="2"/>
  <c r="AK110" i="2"/>
  <c r="AK112" i="2"/>
  <c r="AK116" i="2"/>
  <c r="AK102" i="2"/>
  <c r="AK109" i="2"/>
  <c r="AK111" i="2"/>
  <c r="AK115" i="2"/>
  <c r="AK120" i="2"/>
  <c r="AK121" i="2"/>
  <c r="AK123" i="2"/>
  <c r="AK105" i="2"/>
  <c r="AK117" i="2"/>
  <c r="AK108" i="2"/>
  <c r="AK114" i="2"/>
  <c r="AK104" i="2"/>
  <c r="AK106" i="2"/>
  <c r="AK101" i="2"/>
  <c r="AK122" i="2"/>
  <c r="AK119" i="2"/>
  <c r="AK97" i="2"/>
  <c r="AD102" i="2"/>
  <c r="AD109" i="2"/>
  <c r="AD111" i="2"/>
  <c r="AD115" i="2"/>
  <c r="AD120" i="2"/>
  <c r="AD121" i="2"/>
  <c r="AD123" i="2"/>
  <c r="AD110" i="2"/>
  <c r="AD116" i="2"/>
  <c r="AD98" i="2"/>
  <c r="AD118" i="2"/>
  <c r="AD103" i="2"/>
  <c r="AD107" i="2"/>
  <c r="AD113" i="2"/>
  <c r="AD112" i="2"/>
  <c r="AD106" i="2"/>
  <c r="AD97" i="2"/>
  <c r="AD124" i="2"/>
  <c r="AD104" i="2"/>
  <c r="AD122" i="2"/>
  <c r="AD101" i="2"/>
  <c r="AD108" i="2"/>
  <c r="AD114" i="2"/>
  <c r="AD119" i="2"/>
  <c r="AD117" i="2"/>
  <c r="AD105" i="2"/>
  <c r="AN97" i="2"/>
  <c r="AN104" i="2"/>
  <c r="AN117" i="2"/>
  <c r="AN122" i="2"/>
  <c r="AN106" i="2"/>
  <c r="AN98" i="2"/>
  <c r="AN118" i="2"/>
  <c r="AN102" i="2"/>
  <c r="AN109" i="2"/>
  <c r="AN111" i="2"/>
  <c r="AN115" i="2"/>
  <c r="AN120" i="2"/>
  <c r="AN121" i="2"/>
  <c r="AN123" i="2"/>
  <c r="AN101" i="2"/>
  <c r="AN108" i="2"/>
  <c r="AN114" i="2"/>
  <c r="AN119" i="2"/>
  <c r="AN103" i="2"/>
  <c r="AN110" i="2"/>
  <c r="AN116" i="2"/>
  <c r="AN107" i="2"/>
  <c r="AN113" i="2"/>
  <c r="AN124" i="2"/>
  <c r="AN112" i="2"/>
  <c r="AN105" i="2"/>
  <c r="AS98" i="2"/>
  <c r="AS118" i="2"/>
  <c r="AS105" i="2"/>
  <c r="AS107" i="2"/>
  <c r="AS113" i="2"/>
  <c r="AS103" i="2"/>
  <c r="AS110" i="2"/>
  <c r="AS112" i="2"/>
  <c r="AS116" i="2"/>
  <c r="AS124" i="2"/>
  <c r="AS102" i="2"/>
  <c r="AS109" i="2"/>
  <c r="AS111" i="2"/>
  <c r="AS115" i="2"/>
  <c r="AS120" i="2"/>
  <c r="AS121" i="2"/>
  <c r="AS123" i="2"/>
  <c r="AS101" i="2"/>
  <c r="AS108" i="2"/>
  <c r="AS122" i="2"/>
  <c r="AS117" i="2"/>
  <c r="AS97" i="2"/>
  <c r="AS106" i="2"/>
  <c r="AS114" i="2"/>
  <c r="AS119" i="2"/>
  <c r="AS104" i="2"/>
  <c r="AF97" i="2"/>
  <c r="AF104" i="2"/>
  <c r="AF117" i="2"/>
  <c r="AF122" i="2"/>
  <c r="AF106" i="2"/>
  <c r="AF102" i="2"/>
  <c r="AF109" i="2"/>
  <c r="AF111" i="2"/>
  <c r="AF115" i="2"/>
  <c r="AF120" i="2"/>
  <c r="AF121" i="2"/>
  <c r="AF123" i="2"/>
  <c r="AF98" i="2"/>
  <c r="AF118" i="2"/>
  <c r="AF101" i="2"/>
  <c r="AF108" i="2"/>
  <c r="AF114" i="2"/>
  <c r="AF119" i="2"/>
  <c r="AF112" i="2"/>
  <c r="AF113" i="2"/>
  <c r="AF105" i="2"/>
  <c r="AF110" i="2"/>
  <c r="AF116" i="2"/>
  <c r="AF107" i="2"/>
  <c r="AF103" i="2"/>
  <c r="AF124" i="2"/>
  <c r="AG101" i="2"/>
  <c r="AG108" i="2"/>
  <c r="AG114" i="2"/>
  <c r="AG119" i="2"/>
  <c r="AG102" i="2"/>
  <c r="AG97" i="2"/>
  <c r="AG104" i="2"/>
  <c r="AG117" i="2"/>
  <c r="AG122" i="2"/>
  <c r="AG106" i="2"/>
  <c r="AG115" i="2"/>
  <c r="AG105" i="2"/>
  <c r="AG109" i="2"/>
  <c r="AG111" i="2"/>
  <c r="AG120" i="2"/>
  <c r="AG121" i="2"/>
  <c r="AG118" i="2"/>
  <c r="AG113" i="2"/>
  <c r="AG112" i="2"/>
  <c r="AG116" i="2"/>
  <c r="AG124" i="2"/>
  <c r="AG98" i="2"/>
  <c r="AG123" i="2"/>
  <c r="AG107" i="2"/>
  <c r="AG103" i="2"/>
  <c r="AG110" i="2"/>
  <c r="AO101" i="2"/>
  <c r="AO108" i="2"/>
  <c r="AO114" i="2"/>
  <c r="AO119" i="2"/>
  <c r="AO111" i="2"/>
  <c r="AO97" i="2"/>
  <c r="AO104" i="2"/>
  <c r="AO117" i="2"/>
  <c r="AO122" i="2"/>
  <c r="AO109" i="2"/>
  <c r="AO121" i="2"/>
  <c r="AO106" i="2"/>
  <c r="AO102" i="2"/>
  <c r="AO120" i="2"/>
  <c r="AO105" i="2"/>
  <c r="AO115" i="2"/>
  <c r="AO118" i="2"/>
  <c r="AO124" i="2"/>
  <c r="AO103" i="2"/>
  <c r="AO110" i="2"/>
  <c r="AO112" i="2"/>
  <c r="AO116" i="2"/>
  <c r="AO98" i="2"/>
  <c r="AO107" i="2"/>
  <c r="AO123" i="2"/>
  <c r="AO113" i="2"/>
  <c r="AH105" i="2"/>
  <c r="AH101" i="2"/>
  <c r="AH108" i="2"/>
  <c r="AH114" i="2"/>
  <c r="AH119" i="2"/>
  <c r="AH106" i="2"/>
  <c r="AH97" i="2"/>
  <c r="AH104" i="2"/>
  <c r="AH117" i="2"/>
  <c r="AH122" i="2"/>
  <c r="AH103" i="2"/>
  <c r="AH110" i="2"/>
  <c r="AH112" i="2"/>
  <c r="AH116" i="2"/>
  <c r="AH124" i="2"/>
  <c r="AH121" i="2"/>
  <c r="AH123" i="2"/>
  <c r="AH120" i="2"/>
  <c r="AH118" i="2"/>
  <c r="AH98" i="2"/>
  <c r="AH115" i="2"/>
  <c r="AH102" i="2"/>
  <c r="AH109" i="2"/>
  <c r="AH113" i="2"/>
  <c r="AH107" i="2"/>
  <c r="AH111" i="2"/>
  <c r="AQ103" i="2"/>
  <c r="AQ110" i="2"/>
  <c r="AQ112" i="2"/>
  <c r="AQ116" i="2"/>
  <c r="AQ124" i="2"/>
  <c r="AQ97" i="2"/>
  <c r="AQ117" i="2"/>
  <c r="AQ105" i="2"/>
  <c r="AQ104" i="2"/>
  <c r="AQ101" i="2"/>
  <c r="AQ108" i="2"/>
  <c r="AQ114" i="2"/>
  <c r="AQ119" i="2"/>
  <c r="AQ107" i="2"/>
  <c r="AQ113" i="2"/>
  <c r="AQ102" i="2"/>
  <c r="AQ109" i="2"/>
  <c r="AQ123" i="2"/>
  <c r="AQ106" i="2"/>
  <c r="AQ115" i="2"/>
  <c r="AQ120" i="2"/>
  <c r="AQ121" i="2"/>
  <c r="AQ111" i="2"/>
  <c r="AQ118" i="2"/>
  <c r="AQ98" i="2"/>
  <c r="AQ122" i="2"/>
  <c r="AA87" i="2"/>
  <c r="AB87" i="2" s="1"/>
  <c r="AA61" i="2"/>
  <c r="AB61" i="2" s="1"/>
  <c r="AA11" i="2"/>
  <c r="AB11" i="2" s="1"/>
  <c r="AA43" i="2"/>
  <c r="AB43" i="2" s="1"/>
  <c r="AA51" i="2"/>
  <c r="AB51" i="2" s="1"/>
  <c r="AA59" i="2"/>
  <c r="AB59" i="2" s="1"/>
  <c r="AA75" i="2"/>
  <c r="AB75" i="2" s="1"/>
  <c r="AA93" i="2"/>
  <c r="AB93" i="2" s="1"/>
  <c r="AA62" i="2"/>
  <c r="AB62" i="2" s="1"/>
  <c r="AL25" i="2"/>
  <c r="AE10" i="2"/>
  <c r="AJ26" i="2"/>
  <c r="AS80" i="2"/>
  <c r="AK36" i="2"/>
  <c r="AD19" i="2"/>
  <c r="AF33" i="2"/>
  <c r="AG41" i="2"/>
  <c r="AO78" i="2"/>
  <c r="AH16" i="2"/>
  <c r="AQ34" i="2"/>
  <c r="AA25" i="2"/>
  <c r="AB25" i="2" s="1"/>
  <c r="AM5" i="2"/>
  <c r="AN8" i="2"/>
  <c r="AA8" i="2"/>
  <c r="AB8" i="2" s="1"/>
  <c r="AA21" i="2"/>
  <c r="AB21" i="2" s="1"/>
  <c r="AA66" i="2"/>
  <c r="AB66" i="2" s="1"/>
  <c r="AA14" i="2"/>
  <c r="AB14" i="2" s="1"/>
  <c r="AA12" i="2"/>
  <c r="AB12" i="2" s="1"/>
  <c r="AA20" i="2"/>
  <c r="AB20" i="2" s="1"/>
  <c r="AA28" i="2"/>
  <c r="AB28" i="2" s="1"/>
  <c r="AA36" i="2"/>
  <c r="AB36" i="2" s="1"/>
  <c r="AA44" i="2"/>
  <c r="AB44" i="2" s="1"/>
  <c r="AA57" i="2"/>
  <c r="AB57" i="2" s="1"/>
  <c r="AA19" i="2"/>
  <c r="AB19" i="2" s="1"/>
  <c r="AA5" i="2"/>
  <c r="AB5" i="2" s="1"/>
  <c r="AA68" i="2"/>
  <c r="AB68" i="2" s="1"/>
  <c r="AA81" i="2"/>
  <c r="AB81" i="2" s="1"/>
  <c r="AL3" i="2"/>
  <c r="AD63" i="2"/>
  <c r="AA9" i="2"/>
  <c r="AB9" i="2" s="1"/>
  <c r="AA17" i="2"/>
  <c r="AB17" i="2" s="1"/>
  <c r="AA30" i="2"/>
  <c r="AB30" i="2" s="1"/>
  <c r="AA38" i="2"/>
  <c r="AB38" i="2" s="1"/>
  <c r="AA76" i="2"/>
  <c r="AB76" i="2" s="1"/>
  <c r="AA84" i="2"/>
  <c r="AB84" i="2" s="1"/>
  <c r="AA89" i="2"/>
  <c r="AB89" i="2" s="1"/>
  <c r="AS96" i="2"/>
  <c r="AJ92" i="2"/>
  <c r="AD88" i="2"/>
  <c r="AL83" i="2"/>
  <c r="AD56" i="2"/>
  <c r="AD43" i="2"/>
  <c r="AO66" i="2"/>
  <c r="AD96" i="2"/>
  <c r="AL91" i="2"/>
  <c r="AD71" i="2"/>
  <c r="AD66" i="2"/>
  <c r="AL48" i="2"/>
  <c r="AL13" i="2"/>
  <c r="AN86" i="2"/>
  <c r="AL81" i="2"/>
  <c r="AD41" i="2"/>
  <c r="AD90" i="2"/>
  <c r="AG76" i="2"/>
  <c r="AF59" i="2"/>
  <c r="AA33" i="2"/>
  <c r="AB33" i="2" s="1"/>
  <c r="AL95" i="2"/>
  <c r="AF80" i="2"/>
  <c r="AF69" i="2"/>
  <c r="AD64" i="2"/>
  <c r="AL32" i="2"/>
  <c r="AA32" i="2"/>
  <c r="AB32" i="2" s="1"/>
  <c r="AA40" i="2"/>
  <c r="AB40" i="2" s="1"/>
  <c r="AA48" i="2"/>
  <c r="AB48" i="2" s="1"/>
  <c r="AA60" i="2"/>
  <c r="AB60" i="2" s="1"/>
  <c r="AA91" i="2"/>
  <c r="AB91" i="2" s="1"/>
  <c r="AL89" i="2"/>
  <c r="AG84" i="2"/>
  <c r="AD80" i="2"/>
  <c r="AD51" i="2"/>
  <c r="AG32" i="2"/>
  <c r="AE3" i="2"/>
  <c r="AF96" i="2"/>
  <c r="AO94" i="2"/>
  <c r="AN88" i="2"/>
  <c r="AE82" i="2"/>
  <c r="AO80" i="2"/>
  <c r="AF79" i="2"/>
  <c r="AF77" i="2"/>
  <c r="AM73" i="2"/>
  <c r="AO71" i="2"/>
  <c r="AE67" i="2"/>
  <c r="AF60" i="2"/>
  <c r="AO52" i="2"/>
  <c r="AN44" i="2"/>
  <c r="AF41" i="2"/>
  <c r="AO30" i="2"/>
  <c r="AN27" i="2"/>
  <c r="AG20" i="2"/>
  <c r="AE11" i="2"/>
  <c r="AA24" i="2"/>
  <c r="AB24" i="2" s="1"/>
  <c r="AA45" i="2"/>
  <c r="AB45" i="2" s="1"/>
  <c r="AA50" i="2"/>
  <c r="AB50" i="2" s="1"/>
  <c r="AA52" i="2"/>
  <c r="AB52" i="2" s="1"/>
  <c r="AA71" i="2"/>
  <c r="AB71" i="2" s="1"/>
  <c r="AA85" i="2"/>
  <c r="AB85" i="2" s="1"/>
  <c r="AF3" i="2"/>
  <c r="AE96" i="2"/>
  <c r="AN94" i="2"/>
  <c r="AG92" i="2"/>
  <c r="AF88" i="2"/>
  <c r="AO86" i="2"/>
  <c r="AJ84" i="2"/>
  <c r="AD82" i="2"/>
  <c r="AN80" i="2"/>
  <c r="AL73" i="2"/>
  <c r="AN71" i="2"/>
  <c r="AG69" i="2"/>
  <c r="AM44" i="2"/>
  <c r="AE41" i="2"/>
  <c r="AD38" i="2"/>
  <c r="AN30" i="2"/>
  <c r="AF4" i="2"/>
  <c r="AM94" i="2"/>
  <c r="AE88" i="2"/>
  <c r="AM47" i="2"/>
  <c r="Z76" i="2"/>
  <c r="AM86" i="2"/>
  <c r="AE80" i="2"/>
  <c r="AE29" i="2"/>
  <c r="AM9" i="2"/>
  <c r="AG3" i="2"/>
  <c r="AO93" i="2"/>
  <c r="AN72" i="2"/>
  <c r="AG68" i="2"/>
  <c r="AE32" i="2"/>
  <c r="AD13" i="2"/>
  <c r="AA15" i="2"/>
  <c r="AB15" i="2" s="1"/>
  <c r="AA56" i="2"/>
  <c r="AB56" i="2" s="1"/>
  <c r="AA58" i="2"/>
  <c r="AB58" i="2" s="1"/>
  <c r="AA65" i="2"/>
  <c r="AB65" i="2" s="1"/>
  <c r="AA86" i="2"/>
  <c r="AB86" i="2" s="1"/>
  <c r="AG95" i="2"/>
  <c r="AG93" i="2"/>
  <c r="AS90" i="2"/>
  <c r="AS88" i="2"/>
  <c r="AL87" i="2"/>
  <c r="AO85" i="2"/>
  <c r="AK83" i="2"/>
  <c r="AK81" i="2"/>
  <c r="AK74" i="2"/>
  <c r="AM72" i="2"/>
  <c r="AO70" i="2"/>
  <c r="AF68" i="2"/>
  <c r="AO65" i="2"/>
  <c r="AG61" i="2"/>
  <c r="AL57" i="2"/>
  <c r="AO49" i="2"/>
  <c r="AG46" i="2"/>
  <c r="AO42" i="2"/>
  <c r="AO17" i="2"/>
  <c r="AO8" i="2"/>
  <c r="AK3" i="2"/>
  <c r="AK73" i="2"/>
  <c r="AK55" i="2"/>
  <c r="AM81" i="2"/>
  <c r="AN78" i="2"/>
  <c r="AE47" i="2"/>
  <c r="AE18" i="2"/>
  <c r="AA90" i="2"/>
  <c r="AB90" i="2" s="1"/>
  <c r="AK91" i="2"/>
  <c r="AM78" i="2"/>
  <c r="AL36" i="2"/>
  <c r="AD29" i="2"/>
  <c r="AO96" i="2"/>
  <c r="AF95" i="2"/>
  <c r="AF93" i="2"/>
  <c r="AG87" i="2"/>
  <c r="AG85" i="2"/>
  <c r="AS82" i="2"/>
  <c r="AL79" i="2"/>
  <c r="AO77" i="2"/>
  <c r="AD74" i="2"/>
  <c r="AL72" i="2"/>
  <c r="AF70" i="2"/>
  <c r="AD65" i="2"/>
  <c r="AN53" i="2"/>
  <c r="AN39" i="2"/>
  <c r="AO35" i="2"/>
  <c r="AF31" i="2"/>
  <c r="AG28" i="2"/>
  <c r="AM89" i="2"/>
  <c r="AE71" i="2"/>
  <c r="AN55" i="2"/>
  <c r="AA69" i="2"/>
  <c r="AB69" i="2" s="1"/>
  <c r="AK89" i="2"/>
  <c r="AD54" i="2"/>
  <c r="AF40" i="2"/>
  <c r="AE4" i="2"/>
  <c r="AR51" i="2"/>
  <c r="AS73" i="2"/>
  <c r="AA4" i="2"/>
  <c r="AB4" i="2" s="1"/>
  <c r="AA13" i="2"/>
  <c r="AB13" i="2" s="1"/>
  <c r="AA31" i="2"/>
  <c r="AB31" i="2" s="1"/>
  <c r="AA54" i="2"/>
  <c r="AB54" i="2" s="1"/>
  <c r="AA94" i="2"/>
  <c r="AB94" i="2" s="1"/>
  <c r="AN96" i="2"/>
  <c r="AE90" i="2"/>
  <c r="AO88" i="2"/>
  <c r="AF87" i="2"/>
  <c r="AF85" i="2"/>
  <c r="AG79" i="2"/>
  <c r="AG77" i="2"/>
  <c r="AE70" i="2"/>
  <c r="AF67" i="2"/>
  <c r="AG60" i="2"/>
  <c r="AE56" i="2"/>
  <c r="AM48" i="2"/>
  <c r="AL39" i="2"/>
  <c r="AL16" i="2"/>
  <c r="AF11" i="2"/>
  <c r="AT7" i="2"/>
  <c r="AT15" i="2"/>
  <c r="AT23" i="2"/>
  <c r="AT31" i="2"/>
  <c r="AT39" i="2"/>
  <c r="AT47" i="2"/>
  <c r="AT55" i="2"/>
  <c r="AT63" i="2"/>
  <c r="AT71" i="2"/>
  <c r="AT79" i="2"/>
  <c r="AT87" i="2"/>
  <c r="AT95" i="2"/>
  <c r="AT16" i="2"/>
  <c r="AT24" i="2"/>
  <c r="AT32" i="2"/>
  <c r="AT40" i="2"/>
  <c r="AT56" i="2"/>
  <c r="AT64" i="2"/>
  <c r="AT72" i="2"/>
  <c r="AT80" i="2"/>
  <c r="AT88" i="2"/>
  <c r="AT96" i="2"/>
  <c r="AT17" i="2"/>
  <c r="AT25" i="2"/>
  <c r="AT41" i="2"/>
  <c r="AT49" i="2"/>
  <c r="AT65" i="2"/>
  <c r="AT73" i="2"/>
  <c r="AT89" i="2"/>
  <c r="AT18" i="2"/>
  <c r="AT42" i="2"/>
  <c r="AT66" i="2"/>
  <c r="AT19" i="2"/>
  <c r="AT43" i="2"/>
  <c r="AT67" i="2"/>
  <c r="AT91" i="2"/>
  <c r="AT20" i="2"/>
  <c r="AT44" i="2"/>
  <c r="AT68" i="2"/>
  <c r="AT92" i="2"/>
  <c r="AT21" i="2"/>
  <c r="AT45" i="2"/>
  <c r="AT77" i="2"/>
  <c r="AT93" i="2"/>
  <c r="AT6" i="2"/>
  <c r="AT30" i="2"/>
  <c r="AT62" i="2"/>
  <c r="AT86" i="2"/>
  <c r="AT8" i="2"/>
  <c r="AT48" i="2"/>
  <c r="AT26" i="2"/>
  <c r="AT50" i="2"/>
  <c r="AT74" i="2"/>
  <c r="AT90" i="2"/>
  <c r="AT11" i="2"/>
  <c r="AT35" i="2"/>
  <c r="AT59" i="2"/>
  <c r="AT83" i="2"/>
  <c r="AT4" i="2"/>
  <c r="AT36" i="2"/>
  <c r="AT60" i="2"/>
  <c r="AT84" i="2"/>
  <c r="AT5" i="2"/>
  <c r="AT29" i="2"/>
  <c r="AT61" i="2"/>
  <c r="AT85" i="2"/>
  <c r="AT22" i="2"/>
  <c r="AT46" i="2"/>
  <c r="AT70" i="2"/>
  <c r="AT94" i="2"/>
  <c r="AT9" i="2"/>
  <c r="AT33" i="2"/>
  <c r="AT57" i="2"/>
  <c r="AT81" i="2"/>
  <c r="AT10" i="2"/>
  <c r="AT34" i="2"/>
  <c r="AT58" i="2"/>
  <c r="AT82" i="2"/>
  <c r="AT27" i="2"/>
  <c r="AT51" i="2"/>
  <c r="AT75" i="2"/>
  <c r="AT12" i="2"/>
  <c r="AT28" i="2"/>
  <c r="AT52" i="2"/>
  <c r="AT76" i="2"/>
  <c r="AT13" i="2"/>
  <c r="AT37" i="2"/>
  <c r="AT69" i="2"/>
  <c r="AT14" i="2"/>
  <c r="AT38" i="2"/>
  <c r="AT54" i="2"/>
  <c r="AT78" i="2"/>
  <c r="AT53" i="2"/>
  <c r="AI10" i="2"/>
  <c r="AI16" i="2"/>
  <c r="AI17" i="2"/>
  <c r="AI23" i="2"/>
  <c r="AI30" i="2"/>
  <c r="AI36" i="2"/>
  <c r="AI4" i="2"/>
  <c r="AI11" i="2"/>
  <c r="AI18" i="2"/>
  <c r="AI24" i="2"/>
  <c r="AI7" i="2"/>
  <c r="AI14" i="2"/>
  <c r="AI20" i="2"/>
  <c r="AI5" i="2"/>
  <c r="AI21" i="2"/>
  <c r="AI25" i="2"/>
  <c r="AI27" i="2"/>
  <c r="AI32" i="2"/>
  <c r="AI42" i="2"/>
  <c r="AI48" i="2"/>
  <c r="AI54" i="2"/>
  <c r="AI13" i="2"/>
  <c r="AI31" i="2"/>
  <c r="AI41" i="2"/>
  <c r="AI49" i="2"/>
  <c r="AI62" i="2"/>
  <c r="AI6" i="2"/>
  <c r="AI22" i="2"/>
  <c r="AI40" i="2"/>
  <c r="AI50" i="2"/>
  <c r="AI55" i="2"/>
  <c r="AI19" i="2"/>
  <c r="AI34" i="2"/>
  <c r="AI66" i="2"/>
  <c r="AI71" i="2"/>
  <c r="AI79" i="2"/>
  <c r="AI87" i="2"/>
  <c r="AI95" i="2"/>
  <c r="AI39" i="2"/>
  <c r="AI52" i="2"/>
  <c r="AI57" i="2"/>
  <c r="AI65" i="2"/>
  <c r="AI72" i="2"/>
  <c r="AI80" i="2"/>
  <c r="AI88" i="2"/>
  <c r="AI96" i="2"/>
  <c r="AI9" i="2"/>
  <c r="AI35" i="2"/>
  <c r="AI43" i="2"/>
  <c r="AI47" i="2"/>
  <c r="AI63" i="2"/>
  <c r="AI64" i="2"/>
  <c r="AI73" i="2"/>
  <c r="AI81" i="2"/>
  <c r="AI89" i="2"/>
  <c r="AI33" i="2"/>
  <c r="AI59" i="2"/>
  <c r="AI67" i="2"/>
  <c r="AI70" i="2"/>
  <c r="Z19" i="2"/>
  <c r="AA27" i="2"/>
  <c r="AB27" i="2" s="1"/>
  <c r="Z33" i="2"/>
  <c r="AQ93" i="2"/>
  <c r="AQ90" i="2"/>
  <c r="AH84" i="2"/>
  <c r="AQ67" i="2"/>
  <c r="AR92" i="2"/>
  <c r="AJ81" i="2"/>
  <c r="AI78" i="2"/>
  <c r="AS74" i="2"/>
  <c r="AR63" i="2"/>
  <c r="AG4" i="2"/>
  <c r="AG11" i="2"/>
  <c r="AG18" i="2"/>
  <c r="AG24" i="2"/>
  <c r="AG5" i="2"/>
  <c r="AG12" i="2"/>
  <c r="AG25" i="2"/>
  <c r="AG31" i="2"/>
  <c r="AG38" i="2"/>
  <c r="AG44" i="2"/>
  <c r="AG6" i="2"/>
  <c r="AG13" i="2"/>
  <c r="AG19" i="2"/>
  <c r="AG26" i="2"/>
  <c r="AG9" i="2"/>
  <c r="AG15" i="2"/>
  <c r="AG22" i="2"/>
  <c r="AG14" i="2"/>
  <c r="AG30" i="2"/>
  <c r="AG40" i="2"/>
  <c r="AG50" i="2"/>
  <c r="AG55" i="2"/>
  <c r="AG7" i="2"/>
  <c r="AG29" i="2"/>
  <c r="AG39" i="2"/>
  <c r="AG56" i="2"/>
  <c r="AG64" i="2"/>
  <c r="AG8" i="2"/>
  <c r="AG16" i="2"/>
  <c r="AG23" i="2"/>
  <c r="AG37" i="2"/>
  <c r="AG51" i="2"/>
  <c r="AG57" i="2"/>
  <c r="AG17" i="2"/>
  <c r="AG35" i="2"/>
  <c r="AG47" i="2"/>
  <c r="AG73" i="2"/>
  <c r="AG81" i="2"/>
  <c r="AG89" i="2"/>
  <c r="AG36" i="2"/>
  <c r="AG43" i="2"/>
  <c r="AG63" i="2"/>
  <c r="AG74" i="2"/>
  <c r="AG82" i="2"/>
  <c r="AG90" i="2"/>
  <c r="AG53" i="2"/>
  <c r="AG58" i="2"/>
  <c r="AG62" i="2"/>
  <c r="AG75" i="2"/>
  <c r="AG83" i="2"/>
  <c r="AG91" i="2"/>
  <c r="AG10" i="2"/>
  <c r="AG42" i="2"/>
  <c r="AG52" i="2"/>
  <c r="AG65" i="2"/>
  <c r="AG72" i="2"/>
  <c r="AO4" i="2"/>
  <c r="AO11" i="2"/>
  <c r="AO18" i="2"/>
  <c r="AO24" i="2"/>
  <c r="AO5" i="2"/>
  <c r="AO12" i="2"/>
  <c r="AO25" i="2"/>
  <c r="AO31" i="2"/>
  <c r="AO38" i="2"/>
  <c r="AO44" i="2"/>
  <c r="AO6" i="2"/>
  <c r="AO13" i="2"/>
  <c r="AO19" i="2"/>
  <c r="AO26" i="2"/>
  <c r="AO9" i="2"/>
  <c r="AO15" i="2"/>
  <c r="AO22" i="2"/>
  <c r="AO10" i="2"/>
  <c r="AO29" i="2"/>
  <c r="AO39" i="2"/>
  <c r="AO50" i="2"/>
  <c r="AO55" i="2"/>
  <c r="AO28" i="2"/>
  <c r="AO37" i="2"/>
  <c r="AO56" i="2"/>
  <c r="AO64" i="2"/>
  <c r="AO20" i="2"/>
  <c r="AO36" i="2"/>
  <c r="AO51" i="2"/>
  <c r="AO57" i="2"/>
  <c r="AO7" i="2"/>
  <c r="AO32" i="2"/>
  <c r="AO40" i="2"/>
  <c r="AO48" i="2"/>
  <c r="AO63" i="2"/>
  <c r="AO73" i="2"/>
  <c r="AO81" i="2"/>
  <c r="AO89" i="2"/>
  <c r="AO23" i="2"/>
  <c r="AO33" i="2"/>
  <c r="AO46" i="2"/>
  <c r="AO62" i="2"/>
  <c r="AO74" i="2"/>
  <c r="AO82" i="2"/>
  <c r="AO90" i="2"/>
  <c r="AO14" i="2"/>
  <c r="AO34" i="2"/>
  <c r="AO41" i="2"/>
  <c r="AO61" i="2"/>
  <c r="AO75" i="2"/>
  <c r="AO83" i="2"/>
  <c r="AO91" i="2"/>
  <c r="AO27" i="2"/>
  <c r="AO45" i="2"/>
  <c r="AO53" i="2"/>
  <c r="AO58" i="2"/>
  <c r="AO72" i="2"/>
  <c r="AA53" i="2"/>
  <c r="AB53" i="2" s="1"/>
  <c r="AA63" i="2"/>
  <c r="AB63" i="2" s="1"/>
  <c r="AD3" i="2"/>
  <c r="AG96" i="2"/>
  <c r="AM95" i="2"/>
  <c r="AE94" i="2"/>
  <c r="AH93" i="2"/>
  <c r="AK92" i="2"/>
  <c r="AQ91" i="2"/>
  <c r="AJ90" i="2"/>
  <c r="AN89" i="2"/>
  <c r="AG88" i="2"/>
  <c r="AM87" i="2"/>
  <c r="AE86" i="2"/>
  <c r="AH85" i="2"/>
  <c r="AK84" i="2"/>
  <c r="AQ83" i="2"/>
  <c r="AJ82" i="2"/>
  <c r="AN81" i="2"/>
  <c r="AG80" i="2"/>
  <c r="AM79" i="2"/>
  <c r="AE78" i="2"/>
  <c r="AH77" i="2"/>
  <c r="AI76" i="2"/>
  <c r="AJ75" i="2"/>
  <c r="AL74" i="2"/>
  <c r="AS72" i="2"/>
  <c r="AD72" i="2"/>
  <c r="AF71" i="2"/>
  <c r="AG70" i="2"/>
  <c r="AH69" i="2"/>
  <c r="AH68" i="2"/>
  <c r="AG67" i="2"/>
  <c r="AF66" i="2"/>
  <c r="AE65" i="2"/>
  <c r="AJ64" i="2"/>
  <c r="AK63" i="2"/>
  <c r="AK62" i="2"/>
  <c r="AI61" i="2"/>
  <c r="AH60" i="2"/>
  <c r="AG59" i="2"/>
  <c r="AQ57" i="2"/>
  <c r="AL55" i="2"/>
  <c r="AE54" i="2"/>
  <c r="AI51" i="2"/>
  <c r="AK50" i="2"/>
  <c r="AD49" i="2"/>
  <c r="AN47" i="2"/>
  <c r="AH46" i="2"/>
  <c r="AM43" i="2"/>
  <c r="AJ40" i="2"/>
  <c r="AR38" i="2"/>
  <c r="AK37" i="2"/>
  <c r="AF34" i="2"/>
  <c r="AK31" i="2"/>
  <c r="AS29" i="2"/>
  <c r="AI28" i="2"/>
  <c r="AD25" i="2"/>
  <c r="AK23" i="2"/>
  <c r="AS18" i="2"/>
  <c r="AM16" i="2"/>
  <c r="AQ13" i="2"/>
  <c r="AS11" i="2"/>
  <c r="AN9" i="2"/>
  <c r="AJ7" i="2"/>
  <c r="AR93" i="2"/>
  <c r="AI90" i="2"/>
  <c r="AR85" i="2"/>
  <c r="AI82" i="2"/>
  <c r="AR77" i="2"/>
  <c r="AH76" i="2"/>
  <c r="AI75" i="2"/>
  <c r="AJ63" i="2"/>
  <c r="AJ62" i="2"/>
  <c r="AH61" i="2"/>
  <c r="AJ56" i="2"/>
  <c r="AH51" i="2"/>
  <c r="AJ37" i="2"/>
  <c r="AR33" i="2"/>
  <c r="AH28" i="2"/>
  <c r="AK26" i="2"/>
  <c r="AH20" i="2"/>
  <c r="AS6" i="2"/>
  <c r="AH95" i="2"/>
  <c r="AI92" i="2"/>
  <c r="AR90" i="2"/>
  <c r="AQ85" i="2"/>
  <c r="AI84" i="2"/>
  <c r="AR82" i="2"/>
  <c r="AH79" i="2"/>
  <c r="AQ77" i="2"/>
  <c r="AH75" i="2"/>
  <c r="AJ74" i="2"/>
  <c r="AH62" i="2"/>
  <c r="AS58" i="2"/>
  <c r="AI56" i="2"/>
  <c r="AK52" i="2"/>
  <c r="AS49" i="2"/>
  <c r="AS45" i="2"/>
  <c r="AQ42" i="2"/>
  <c r="AI38" i="2"/>
  <c r="AI37" i="2"/>
  <c r="AK35" i="2"/>
  <c r="AQ33" i="2"/>
  <c r="AH32" i="2"/>
  <c r="AI29" i="2"/>
  <c r="AQ22" i="2"/>
  <c r="AQ6" i="2"/>
  <c r="AR76" i="2"/>
  <c r="AS64" i="2"/>
  <c r="AS63" i="2"/>
  <c r="AR60" i="2"/>
  <c r="AQ59" i="2"/>
  <c r="AK57" i="2"/>
  <c r="AS46" i="2"/>
  <c r="AI44" i="2"/>
  <c r="AS34" i="2"/>
  <c r="AI26" i="2"/>
  <c r="AK24" i="2"/>
  <c r="AQ5" i="2"/>
  <c r="AH17" i="2"/>
  <c r="AH23" i="2"/>
  <c r="AH4" i="2"/>
  <c r="AH11" i="2"/>
  <c r="AH18" i="2"/>
  <c r="AH24" i="2"/>
  <c r="AH37" i="2"/>
  <c r="AH43" i="2"/>
  <c r="AH5" i="2"/>
  <c r="AH12" i="2"/>
  <c r="AH25" i="2"/>
  <c r="AH8" i="2"/>
  <c r="AH21" i="2"/>
  <c r="AH13" i="2"/>
  <c r="AH31" i="2"/>
  <c r="AH41" i="2"/>
  <c r="AH49" i="2"/>
  <c r="AH6" i="2"/>
  <c r="AH14" i="2"/>
  <c r="AH22" i="2"/>
  <c r="AH30" i="2"/>
  <c r="AH40" i="2"/>
  <c r="AH50" i="2"/>
  <c r="AH55" i="2"/>
  <c r="AH63" i="2"/>
  <c r="AH7" i="2"/>
  <c r="AH15" i="2"/>
  <c r="AH29" i="2"/>
  <c r="AH38" i="2"/>
  <c r="AH39" i="2"/>
  <c r="AH56" i="2"/>
  <c r="AH10" i="2"/>
  <c r="AH42" i="2"/>
  <c r="AH52" i="2"/>
  <c r="AH57" i="2"/>
  <c r="AH65" i="2"/>
  <c r="AH72" i="2"/>
  <c r="AH80" i="2"/>
  <c r="AH88" i="2"/>
  <c r="AH96" i="2"/>
  <c r="AH9" i="2"/>
  <c r="AH35" i="2"/>
  <c r="AH47" i="2"/>
  <c r="AH64" i="2"/>
  <c r="AH73" i="2"/>
  <c r="AH81" i="2"/>
  <c r="AH89" i="2"/>
  <c r="AH36" i="2"/>
  <c r="AH74" i="2"/>
  <c r="AH82" i="2"/>
  <c r="AH90" i="2"/>
  <c r="AH19" i="2"/>
  <c r="AH34" i="2"/>
  <c r="AH54" i="2"/>
  <c r="AH66" i="2"/>
  <c r="AH71" i="2"/>
  <c r="AA35" i="2"/>
  <c r="AB35" i="2" s="1"/>
  <c r="AA82" i="2"/>
  <c r="AB82" i="2" s="1"/>
  <c r="AJ9" i="2"/>
  <c r="AJ15" i="2"/>
  <c r="AJ22" i="2"/>
  <c r="AJ28" i="2"/>
  <c r="AJ10" i="2"/>
  <c r="AJ16" i="2"/>
  <c r="AJ29" i="2"/>
  <c r="AJ35" i="2"/>
  <c r="AJ42" i="2"/>
  <c r="AJ17" i="2"/>
  <c r="AJ23" i="2"/>
  <c r="AJ6" i="2"/>
  <c r="AJ13" i="2"/>
  <c r="AJ19" i="2"/>
  <c r="AJ12" i="2"/>
  <c r="AJ20" i="2"/>
  <c r="AJ33" i="2"/>
  <c r="AJ43" i="2"/>
  <c r="AJ44" i="2"/>
  <c r="AJ47" i="2"/>
  <c r="AJ5" i="2"/>
  <c r="AJ21" i="2"/>
  <c r="AJ25" i="2"/>
  <c r="AJ27" i="2"/>
  <c r="AJ32" i="2"/>
  <c r="AJ48" i="2"/>
  <c r="AJ54" i="2"/>
  <c r="AJ61" i="2"/>
  <c r="AJ14" i="2"/>
  <c r="AJ30" i="2"/>
  <c r="AJ31" i="2"/>
  <c r="AJ41" i="2"/>
  <c r="AJ49" i="2"/>
  <c r="AJ4" i="2"/>
  <c r="AJ18" i="2"/>
  <c r="AJ59" i="2"/>
  <c r="AJ67" i="2"/>
  <c r="AJ70" i="2"/>
  <c r="AJ78" i="2"/>
  <c r="AJ86" i="2"/>
  <c r="AJ94" i="2"/>
  <c r="AJ34" i="2"/>
  <c r="AJ66" i="2"/>
  <c r="AJ71" i="2"/>
  <c r="AJ79" i="2"/>
  <c r="AJ87" i="2"/>
  <c r="AJ95" i="2"/>
  <c r="AJ39" i="2"/>
  <c r="AJ50" i="2"/>
  <c r="AJ52" i="2"/>
  <c r="AJ55" i="2"/>
  <c r="AJ57" i="2"/>
  <c r="AJ65" i="2"/>
  <c r="AJ72" i="2"/>
  <c r="AJ80" i="2"/>
  <c r="AJ88" i="2"/>
  <c r="AJ96" i="2"/>
  <c r="AJ11" i="2"/>
  <c r="AJ38" i="2"/>
  <c r="AJ46" i="2"/>
  <c r="AJ51" i="2"/>
  <c r="AJ60" i="2"/>
  <c r="AJ68" i="2"/>
  <c r="AJ69" i="2"/>
  <c r="AA46" i="2"/>
  <c r="AB46" i="2" s="1"/>
  <c r="AS92" i="2"/>
  <c r="AQ82" i="2"/>
  <c r="AI74" i="2"/>
  <c r="AR68" i="2"/>
  <c r="AJ91" i="2"/>
  <c r="AJ73" i="2"/>
  <c r="AQ68" i="2"/>
  <c r="AS61" i="2"/>
  <c r="AK58" i="2"/>
  <c r="AJ53" i="2"/>
  <c r="AH48" i="2"/>
  <c r="AH44" i="2"/>
  <c r="AH26" i="2"/>
  <c r="AS19" i="2"/>
  <c r="AA67" i="2"/>
  <c r="AB67" i="2" s="1"/>
  <c r="AA77" i="2"/>
  <c r="AB77" i="2" s="1"/>
  <c r="AO3" i="2"/>
  <c r="AM96" i="2"/>
  <c r="AE95" i="2"/>
  <c r="AH94" i="2"/>
  <c r="AN93" i="2"/>
  <c r="AQ92" i="2"/>
  <c r="AI91" i="2"/>
  <c r="AM90" i="2"/>
  <c r="AS89" i="2"/>
  <c r="AF89" i="2"/>
  <c r="AM88" i="2"/>
  <c r="AE87" i="2"/>
  <c r="AH86" i="2"/>
  <c r="AN85" i="2"/>
  <c r="AQ84" i="2"/>
  <c r="AI83" i="2"/>
  <c r="AM82" i="2"/>
  <c r="AS81" i="2"/>
  <c r="AF81" i="2"/>
  <c r="AM80" i="2"/>
  <c r="AE79" i="2"/>
  <c r="AH78" i="2"/>
  <c r="AN77" i="2"/>
  <c r="AQ75" i="2"/>
  <c r="AR74" i="2"/>
  <c r="AE73" i="2"/>
  <c r="AK72" i="2"/>
  <c r="AM71" i="2"/>
  <c r="AN70" i="2"/>
  <c r="AO69" i="2"/>
  <c r="AO67" i="2"/>
  <c r="AN66" i="2"/>
  <c r="AM65" i="2"/>
  <c r="AM64" i="2"/>
  <c r="AR62" i="2"/>
  <c r="AQ61" i="2"/>
  <c r="AO59" i="2"/>
  <c r="AJ58" i="2"/>
  <c r="AS56" i="2"/>
  <c r="AO54" i="2"/>
  <c r="AI53" i="2"/>
  <c r="AN50" i="2"/>
  <c r="AG49" i="2"/>
  <c r="AG48" i="2"/>
  <c r="AQ46" i="2"/>
  <c r="AI45" i="2"/>
  <c r="AF42" i="2"/>
  <c r="AK39" i="2"/>
  <c r="AS37" i="2"/>
  <c r="AG33" i="2"/>
  <c r="AM30" i="2"/>
  <c r="AH27" i="2"/>
  <c r="AF24" i="2"/>
  <c r="AN17" i="2"/>
  <c r="AS14" i="2"/>
  <c r="AI12" i="2"/>
  <c r="AJ8" i="2"/>
  <c r="AQ10" i="2"/>
  <c r="AQ16" i="2"/>
  <c r="AQ17" i="2"/>
  <c r="AQ23" i="2"/>
  <c r="AQ30" i="2"/>
  <c r="AQ36" i="2"/>
  <c r="AQ4" i="2"/>
  <c r="AQ11" i="2"/>
  <c r="AQ18" i="2"/>
  <c r="AQ24" i="2"/>
  <c r="AQ7" i="2"/>
  <c r="AQ14" i="2"/>
  <c r="AQ20" i="2"/>
  <c r="AQ8" i="2"/>
  <c r="AQ31" i="2"/>
  <c r="AQ41" i="2"/>
  <c r="AQ48" i="2"/>
  <c r="AQ54" i="2"/>
  <c r="AQ9" i="2"/>
  <c r="AQ26" i="2"/>
  <c r="AQ40" i="2"/>
  <c r="AQ49" i="2"/>
  <c r="AQ62" i="2"/>
  <c r="AQ29" i="2"/>
  <c r="AQ38" i="2"/>
  <c r="AQ39" i="2"/>
  <c r="AQ50" i="2"/>
  <c r="AQ55" i="2"/>
  <c r="AQ12" i="2"/>
  <c r="AQ44" i="2"/>
  <c r="AQ65" i="2"/>
  <c r="AQ71" i="2"/>
  <c r="AQ79" i="2"/>
  <c r="AQ87" i="2"/>
  <c r="AQ95" i="2"/>
  <c r="AQ25" i="2"/>
  <c r="AQ27" i="2"/>
  <c r="AQ28" i="2"/>
  <c r="AQ37" i="2"/>
  <c r="AQ45" i="2"/>
  <c r="AQ53" i="2"/>
  <c r="AQ58" i="2"/>
  <c r="AQ64" i="2"/>
  <c r="AQ72" i="2"/>
  <c r="AQ80" i="2"/>
  <c r="AQ88" i="2"/>
  <c r="AQ96" i="2"/>
  <c r="AQ15" i="2"/>
  <c r="AQ19" i="2"/>
  <c r="AQ32" i="2"/>
  <c r="AQ63" i="2"/>
  <c r="AQ73" i="2"/>
  <c r="AQ81" i="2"/>
  <c r="AQ89" i="2"/>
  <c r="AQ43" i="2"/>
  <c r="AQ47" i="2"/>
  <c r="AQ66" i="2"/>
  <c r="AQ70" i="2"/>
  <c r="AR9" i="2"/>
  <c r="AR15" i="2"/>
  <c r="AR22" i="2"/>
  <c r="AR10" i="2"/>
  <c r="AR16" i="2"/>
  <c r="AR29" i="2"/>
  <c r="AR35" i="2"/>
  <c r="AR42" i="2"/>
  <c r="AR17" i="2"/>
  <c r="AR23" i="2"/>
  <c r="AR6" i="2"/>
  <c r="AR13" i="2"/>
  <c r="AR19" i="2"/>
  <c r="AR32" i="2"/>
  <c r="AR43" i="2"/>
  <c r="AR47" i="2"/>
  <c r="AR8" i="2"/>
  <c r="AR30" i="2"/>
  <c r="AR31" i="2"/>
  <c r="AR41" i="2"/>
  <c r="AR48" i="2"/>
  <c r="AR54" i="2"/>
  <c r="AR61" i="2"/>
  <c r="AR18" i="2"/>
  <c r="AR26" i="2"/>
  <c r="AR40" i="2"/>
  <c r="AR49" i="2"/>
  <c r="AR4" i="2"/>
  <c r="AR20" i="2"/>
  <c r="AR50" i="2"/>
  <c r="AR55" i="2"/>
  <c r="AR66" i="2"/>
  <c r="AR70" i="2"/>
  <c r="AR78" i="2"/>
  <c r="AR86" i="2"/>
  <c r="AR94" i="2"/>
  <c r="AR12" i="2"/>
  <c r="AR24" i="2"/>
  <c r="AR44" i="2"/>
  <c r="AR65" i="2"/>
  <c r="AR71" i="2"/>
  <c r="AR79" i="2"/>
  <c r="AR87" i="2"/>
  <c r="AR95" i="2"/>
  <c r="AR7" i="2"/>
  <c r="AR11" i="2"/>
  <c r="AR25" i="2"/>
  <c r="AR27" i="2"/>
  <c r="AR28" i="2"/>
  <c r="AR37" i="2"/>
  <c r="AR45" i="2"/>
  <c r="AR53" i="2"/>
  <c r="AR58" i="2"/>
  <c r="AR64" i="2"/>
  <c r="AR72" i="2"/>
  <c r="AR80" i="2"/>
  <c r="AR88" i="2"/>
  <c r="AR96" i="2"/>
  <c r="AR5" i="2"/>
  <c r="AR21" i="2"/>
  <c r="AR36" i="2"/>
  <c r="AR39" i="2"/>
  <c r="AR52" i="2"/>
  <c r="AR57" i="2"/>
  <c r="AR59" i="2"/>
  <c r="AR67" i="2"/>
  <c r="AR69" i="2"/>
  <c r="AS84" i="2"/>
  <c r="AS75" i="2"/>
  <c r="AK8" i="2"/>
  <c r="AK21" i="2"/>
  <c r="AK27" i="2"/>
  <c r="AK9" i="2"/>
  <c r="AK15" i="2"/>
  <c r="AK22" i="2"/>
  <c r="AK28" i="2"/>
  <c r="AK41" i="2"/>
  <c r="AK10" i="2"/>
  <c r="AK16" i="2"/>
  <c r="AK5" i="2"/>
  <c r="AK12" i="2"/>
  <c r="AK4" i="2"/>
  <c r="AK19" i="2"/>
  <c r="AK34" i="2"/>
  <c r="AK45" i="2"/>
  <c r="AK53" i="2"/>
  <c r="AK20" i="2"/>
  <c r="AK33" i="2"/>
  <c r="AK42" i="2"/>
  <c r="AK43" i="2"/>
  <c r="AK44" i="2"/>
  <c r="AK47" i="2"/>
  <c r="AK60" i="2"/>
  <c r="AK68" i="2"/>
  <c r="AK13" i="2"/>
  <c r="AK25" i="2"/>
  <c r="AK32" i="2"/>
  <c r="AK48" i="2"/>
  <c r="AK54" i="2"/>
  <c r="AK11" i="2"/>
  <c r="AK38" i="2"/>
  <c r="AK46" i="2"/>
  <c r="AK51" i="2"/>
  <c r="AK69" i="2"/>
  <c r="AK77" i="2"/>
  <c r="AK85" i="2"/>
  <c r="AK93" i="2"/>
  <c r="AK6" i="2"/>
  <c r="AK14" i="2"/>
  <c r="AK17" i="2"/>
  <c r="AK18" i="2"/>
  <c r="AK30" i="2"/>
  <c r="AK59" i="2"/>
  <c r="AK67" i="2"/>
  <c r="AK70" i="2"/>
  <c r="AK78" i="2"/>
  <c r="AK86" i="2"/>
  <c r="AK94" i="2"/>
  <c r="AK66" i="2"/>
  <c r="AK71" i="2"/>
  <c r="AK79" i="2"/>
  <c r="AK87" i="2"/>
  <c r="AK95" i="2"/>
  <c r="AK7" i="2"/>
  <c r="AK29" i="2"/>
  <c r="AK49" i="2"/>
  <c r="AK56" i="2"/>
  <c r="AK76" i="2"/>
  <c r="AA70" i="2"/>
  <c r="AB70" i="2" s="1"/>
  <c r="AI94" i="2"/>
  <c r="AI86" i="2"/>
  <c r="AJ83" i="2"/>
  <c r="AQ76" i="2"/>
  <c r="AQ60" i="2"/>
  <c r="AJ45" i="2"/>
  <c r="AR34" i="2"/>
  <c r="AJ24" i="2"/>
  <c r="AA22" i="2"/>
  <c r="AB22" i="2" s="1"/>
  <c r="AQ3" i="2"/>
  <c r="AL96" i="2"/>
  <c r="AO95" i="2"/>
  <c r="AD95" i="2"/>
  <c r="AG94" i="2"/>
  <c r="AJ93" i="2"/>
  <c r="AS91" i="2"/>
  <c r="AH91" i="2"/>
  <c r="AL90" i="2"/>
  <c r="AR89" i="2"/>
  <c r="AE89" i="2"/>
  <c r="AL88" i="2"/>
  <c r="AO87" i="2"/>
  <c r="AD87" i="2"/>
  <c r="AG86" i="2"/>
  <c r="AJ85" i="2"/>
  <c r="AS83" i="2"/>
  <c r="AH83" i="2"/>
  <c r="AL82" i="2"/>
  <c r="AR81" i="2"/>
  <c r="AE81" i="2"/>
  <c r="AL80" i="2"/>
  <c r="AO79" i="2"/>
  <c r="AD79" i="2"/>
  <c r="AG78" i="2"/>
  <c r="AJ77" i="2"/>
  <c r="AO76" i="2"/>
  <c r="AQ74" i="2"/>
  <c r="AD73" i="2"/>
  <c r="AF72" i="2"/>
  <c r="AL71" i="2"/>
  <c r="AM70" i="2"/>
  <c r="AN69" i="2"/>
  <c r="AO68" i="2"/>
  <c r="AN67" i="2"/>
  <c r="AL66" i="2"/>
  <c r="AL65" i="2"/>
  <c r="AL64" i="2"/>
  <c r="AM63" i="2"/>
  <c r="AO60" i="2"/>
  <c r="AN59" i="2"/>
  <c r="AI58" i="2"/>
  <c r="AR56" i="2"/>
  <c r="AG54" i="2"/>
  <c r="AH53" i="2"/>
  <c r="AQ51" i="2"/>
  <c r="AM50" i="2"/>
  <c r="AF49" i="2"/>
  <c r="AH45" i="2"/>
  <c r="AO43" i="2"/>
  <c r="AE42" i="2"/>
  <c r="AM40" i="2"/>
  <c r="AJ36" i="2"/>
  <c r="AM31" i="2"/>
  <c r="AD30" i="2"/>
  <c r="AG27" i="2"/>
  <c r="AE24" i="2"/>
  <c r="AO21" i="2"/>
  <c r="AR14" i="2"/>
  <c r="AE12" i="2"/>
  <c r="AI8" i="2"/>
  <c r="AI3" i="2"/>
  <c r="AH87" i="2"/>
  <c r="AS8" i="2"/>
  <c r="AS21" i="2"/>
  <c r="AS27" i="2"/>
  <c r="AS9" i="2"/>
  <c r="AS15" i="2"/>
  <c r="AS22" i="2"/>
  <c r="AS28" i="2"/>
  <c r="AS41" i="2"/>
  <c r="AS10" i="2"/>
  <c r="AS16" i="2"/>
  <c r="AS5" i="2"/>
  <c r="AS12" i="2"/>
  <c r="AS7" i="2"/>
  <c r="AS23" i="2"/>
  <c r="AS25" i="2"/>
  <c r="AS33" i="2"/>
  <c r="AS42" i="2"/>
  <c r="AS44" i="2"/>
  <c r="AS53" i="2"/>
  <c r="AS17" i="2"/>
  <c r="AS32" i="2"/>
  <c r="AS43" i="2"/>
  <c r="AS47" i="2"/>
  <c r="AS60" i="2"/>
  <c r="AS30" i="2"/>
  <c r="AS31" i="2"/>
  <c r="AS48" i="2"/>
  <c r="AS54" i="2"/>
  <c r="AS36" i="2"/>
  <c r="AS39" i="2"/>
  <c r="AS52" i="2"/>
  <c r="AS57" i="2"/>
  <c r="AS59" i="2"/>
  <c r="AS67" i="2"/>
  <c r="AS69" i="2"/>
  <c r="AS77" i="2"/>
  <c r="AS85" i="2"/>
  <c r="AS93" i="2"/>
  <c r="AS4" i="2"/>
  <c r="AS20" i="2"/>
  <c r="AS26" i="2"/>
  <c r="AS50" i="2"/>
  <c r="AS55" i="2"/>
  <c r="AS66" i="2"/>
  <c r="AS70" i="2"/>
  <c r="AS78" i="2"/>
  <c r="AS86" i="2"/>
  <c r="AS94" i="2"/>
  <c r="AS24" i="2"/>
  <c r="AS40" i="2"/>
  <c r="AS65" i="2"/>
  <c r="AS71" i="2"/>
  <c r="AS79" i="2"/>
  <c r="AS87" i="2"/>
  <c r="AS95" i="2"/>
  <c r="AS13" i="2"/>
  <c r="AS35" i="2"/>
  <c r="AS68" i="2"/>
  <c r="AS76" i="2"/>
  <c r="AH92" i="2"/>
  <c r="AQ69" i="2"/>
  <c r="AJ89" i="2"/>
  <c r="AR84" i="2"/>
  <c r="AR75" i="2"/>
  <c r="AS62" i="2"/>
  <c r="AS51" i="2"/>
  <c r="AR46" i="2"/>
  <c r="AH33" i="2"/>
  <c r="AQ21" i="2"/>
  <c r="AI15" i="2"/>
  <c r="AD7" i="2"/>
  <c r="AD14" i="2"/>
  <c r="AD20" i="2"/>
  <c r="AD8" i="2"/>
  <c r="AD21" i="2"/>
  <c r="AD27" i="2"/>
  <c r="AD34" i="2"/>
  <c r="AD40" i="2"/>
  <c r="AD9" i="2"/>
  <c r="AD15" i="2"/>
  <c r="AD22" i="2"/>
  <c r="AD4" i="2"/>
  <c r="AD11" i="2"/>
  <c r="AD18" i="2"/>
  <c r="AD6" i="2"/>
  <c r="AD16" i="2"/>
  <c r="AD23" i="2"/>
  <c r="AD28" i="2"/>
  <c r="AD36" i="2"/>
  <c r="AD52" i="2"/>
  <c r="AD58" i="2"/>
  <c r="AD17" i="2"/>
  <c r="AD35" i="2"/>
  <c r="AD46" i="2"/>
  <c r="AD53" i="2"/>
  <c r="AD59" i="2"/>
  <c r="AD67" i="2"/>
  <c r="AD10" i="2"/>
  <c r="AD24" i="2"/>
  <c r="AD26" i="2"/>
  <c r="AD45" i="2"/>
  <c r="AD47" i="2"/>
  <c r="AD39" i="2"/>
  <c r="AD44" i="2"/>
  <c r="AD48" i="2"/>
  <c r="AD61" i="2"/>
  <c r="AD76" i="2"/>
  <c r="AD84" i="2"/>
  <c r="AD92" i="2"/>
  <c r="AD31" i="2"/>
  <c r="AD60" i="2"/>
  <c r="AD68" i="2"/>
  <c r="AD69" i="2"/>
  <c r="AD77" i="2"/>
  <c r="AD85" i="2"/>
  <c r="AD93" i="2"/>
  <c r="AD5" i="2"/>
  <c r="AD32" i="2"/>
  <c r="AD37" i="2"/>
  <c r="AD70" i="2"/>
  <c r="AD78" i="2"/>
  <c r="AD86" i="2"/>
  <c r="AD94" i="2"/>
  <c r="AD50" i="2"/>
  <c r="AD55" i="2"/>
  <c r="AD57" i="2"/>
  <c r="AD62" i="2"/>
  <c r="AD75" i="2"/>
  <c r="AL7" i="2"/>
  <c r="AL14" i="2"/>
  <c r="AL20" i="2"/>
  <c r="AL8" i="2"/>
  <c r="AL21" i="2"/>
  <c r="AL27" i="2"/>
  <c r="AL34" i="2"/>
  <c r="AL40" i="2"/>
  <c r="AL9" i="2"/>
  <c r="AL15" i="2"/>
  <c r="AL22" i="2"/>
  <c r="AL4" i="2"/>
  <c r="AL11" i="2"/>
  <c r="AL18" i="2"/>
  <c r="AL35" i="2"/>
  <c r="AL46" i="2"/>
  <c r="AL52" i="2"/>
  <c r="AL58" i="2"/>
  <c r="AL12" i="2"/>
  <c r="AL19" i="2"/>
  <c r="AL45" i="2"/>
  <c r="AL53" i="2"/>
  <c r="AL59" i="2"/>
  <c r="AL67" i="2"/>
  <c r="AL5" i="2"/>
  <c r="AL33" i="2"/>
  <c r="AL42" i="2"/>
  <c r="AL43" i="2"/>
  <c r="AL44" i="2"/>
  <c r="AL47" i="2"/>
  <c r="AL29" i="2"/>
  <c r="AL49" i="2"/>
  <c r="AL54" i="2"/>
  <c r="AL56" i="2"/>
  <c r="AL60" i="2"/>
  <c r="AL68" i="2"/>
  <c r="AL76" i="2"/>
  <c r="AL84" i="2"/>
  <c r="AL92" i="2"/>
  <c r="AL10" i="2"/>
  <c r="AL38" i="2"/>
  <c r="AL51" i="2"/>
  <c r="AL69" i="2"/>
  <c r="AL77" i="2"/>
  <c r="AL85" i="2"/>
  <c r="AL93" i="2"/>
  <c r="AL6" i="2"/>
  <c r="AL17" i="2"/>
  <c r="AL30" i="2"/>
  <c r="AL70" i="2"/>
  <c r="AL78" i="2"/>
  <c r="AL86" i="2"/>
  <c r="AL94" i="2"/>
  <c r="AL23" i="2"/>
  <c r="AL24" i="2"/>
  <c r="AL26" i="2"/>
  <c r="AL41" i="2"/>
  <c r="AL61" i="2"/>
  <c r="AL75" i="2"/>
  <c r="AE6" i="2"/>
  <c r="AE13" i="2"/>
  <c r="AE19" i="2"/>
  <c r="AE26" i="2"/>
  <c r="AE7" i="2"/>
  <c r="AE14" i="2"/>
  <c r="AE20" i="2"/>
  <c r="AE33" i="2"/>
  <c r="AE39" i="2"/>
  <c r="AE46" i="2"/>
  <c r="AE8" i="2"/>
  <c r="AE21" i="2"/>
  <c r="AE27" i="2"/>
  <c r="AE17" i="2"/>
  <c r="AE23" i="2"/>
  <c r="AE15" i="2"/>
  <c r="AE37" i="2"/>
  <c r="AE38" i="2"/>
  <c r="AE51" i="2"/>
  <c r="AE57" i="2"/>
  <c r="AE16" i="2"/>
  <c r="AE28" i="2"/>
  <c r="AE36" i="2"/>
  <c r="AE52" i="2"/>
  <c r="AE58" i="2"/>
  <c r="AE66" i="2"/>
  <c r="AE9" i="2"/>
  <c r="AE34" i="2"/>
  <c r="AE35" i="2"/>
  <c r="AE53" i="2"/>
  <c r="AE59" i="2"/>
  <c r="AE22" i="2"/>
  <c r="AE50" i="2"/>
  <c r="AE55" i="2"/>
  <c r="AE62" i="2"/>
  <c r="AE75" i="2"/>
  <c r="AE83" i="2"/>
  <c r="AE91" i="2"/>
  <c r="AE44" i="2"/>
  <c r="AE48" i="2"/>
  <c r="AE61" i="2"/>
  <c r="AE76" i="2"/>
  <c r="AE84" i="2"/>
  <c r="AE92" i="2"/>
  <c r="AE31" i="2"/>
  <c r="AE40" i="2"/>
  <c r="AE45" i="2"/>
  <c r="AE60" i="2"/>
  <c r="AE68" i="2"/>
  <c r="AE69" i="2"/>
  <c r="AE77" i="2"/>
  <c r="AE85" i="2"/>
  <c r="AE93" i="2"/>
  <c r="AE30" i="2"/>
  <c r="AE43" i="2"/>
  <c r="AE63" i="2"/>
  <c r="AE64" i="2"/>
  <c r="AE74" i="2"/>
  <c r="AM6" i="2"/>
  <c r="AM13" i="2"/>
  <c r="AM19" i="2"/>
  <c r="AM26" i="2"/>
  <c r="AM7" i="2"/>
  <c r="AM14" i="2"/>
  <c r="AM20" i="2"/>
  <c r="AM33" i="2"/>
  <c r="AM39" i="2"/>
  <c r="AM8" i="2"/>
  <c r="AM21" i="2"/>
  <c r="AM17" i="2"/>
  <c r="AM23" i="2"/>
  <c r="AM11" i="2"/>
  <c r="AM24" i="2"/>
  <c r="AM36" i="2"/>
  <c r="AM51" i="2"/>
  <c r="AM57" i="2"/>
  <c r="AM4" i="2"/>
  <c r="AM34" i="2"/>
  <c r="AM35" i="2"/>
  <c r="AM46" i="2"/>
  <c r="AM52" i="2"/>
  <c r="AM58" i="2"/>
  <c r="AM66" i="2"/>
  <c r="AM12" i="2"/>
  <c r="AM27" i="2"/>
  <c r="AM45" i="2"/>
  <c r="AM53" i="2"/>
  <c r="AM41" i="2"/>
  <c r="AM61" i="2"/>
  <c r="AM75" i="2"/>
  <c r="AM83" i="2"/>
  <c r="AM91" i="2"/>
  <c r="AM22" i="2"/>
  <c r="AM29" i="2"/>
  <c r="AM42" i="2"/>
  <c r="AM49" i="2"/>
  <c r="AM54" i="2"/>
  <c r="AM56" i="2"/>
  <c r="AM60" i="2"/>
  <c r="AM68" i="2"/>
  <c r="AM76" i="2"/>
  <c r="AM84" i="2"/>
  <c r="AM92" i="2"/>
  <c r="AM10" i="2"/>
  <c r="AM18" i="2"/>
  <c r="AM38" i="2"/>
  <c r="AM59" i="2"/>
  <c r="AM67" i="2"/>
  <c r="AM69" i="2"/>
  <c r="AM77" i="2"/>
  <c r="AM85" i="2"/>
  <c r="AM93" i="2"/>
  <c r="AM15" i="2"/>
  <c r="AM25" i="2"/>
  <c r="AM28" i="2"/>
  <c r="AM32" i="2"/>
  <c r="AM37" i="2"/>
  <c r="AM62" i="2"/>
  <c r="AM74" i="2"/>
  <c r="AF5" i="2"/>
  <c r="AF12" i="2"/>
  <c r="AF25" i="2"/>
  <c r="AF6" i="2"/>
  <c r="AF13" i="2"/>
  <c r="AF19" i="2"/>
  <c r="AF26" i="2"/>
  <c r="AF32" i="2"/>
  <c r="AF45" i="2"/>
  <c r="AF7" i="2"/>
  <c r="AF14" i="2"/>
  <c r="AF20" i="2"/>
  <c r="AF10" i="2"/>
  <c r="AF16" i="2"/>
  <c r="AF22" i="2"/>
  <c r="AF29" i="2"/>
  <c r="AF39" i="2"/>
  <c r="AF56" i="2"/>
  <c r="AF8" i="2"/>
  <c r="AF15" i="2"/>
  <c r="AF23" i="2"/>
  <c r="AF37" i="2"/>
  <c r="AF38" i="2"/>
  <c r="AF51" i="2"/>
  <c r="AF57" i="2"/>
  <c r="AF65" i="2"/>
  <c r="AF17" i="2"/>
  <c r="AF28" i="2"/>
  <c r="AF36" i="2"/>
  <c r="AF46" i="2"/>
  <c r="AF52" i="2"/>
  <c r="AF58" i="2"/>
  <c r="AF9" i="2"/>
  <c r="AF30" i="2"/>
  <c r="AF43" i="2"/>
  <c r="AF63" i="2"/>
  <c r="AF64" i="2"/>
  <c r="AF74" i="2"/>
  <c r="AF82" i="2"/>
  <c r="AF90" i="2"/>
  <c r="AF50" i="2"/>
  <c r="AF53" i="2"/>
  <c r="AF55" i="2"/>
  <c r="AF62" i="2"/>
  <c r="AF75" i="2"/>
  <c r="AF83" i="2"/>
  <c r="AF91" i="2"/>
  <c r="AF21" i="2"/>
  <c r="AF44" i="2"/>
  <c r="AF48" i="2"/>
  <c r="AF61" i="2"/>
  <c r="AF76" i="2"/>
  <c r="AF84" i="2"/>
  <c r="AF92" i="2"/>
  <c r="AF18" i="2"/>
  <c r="AF35" i="2"/>
  <c r="AF47" i="2"/>
  <c r="AF73" i="2"/>
  <c r="AN5" i="2"/>
  <c r="AN12" i="2"/>
  <c r="AN25" i="2"/>
  <c r="AN6" i="2"/>
  <c r="AN13" i="2"/>
  <c r="AN19" i="2"/>
  <c r="AN26" i="2"/>
  <c r="AN32" i="2"/>
  <c r="AN45" i="2"/>
  <c r="AN7" i="2"/>
  <c r="AN14" i="2"/>
  <c r="AN20" i="2"/>
  <c r="AN10" i="2"/>
  <c r="AN16" i="2"/>
  <c r="AN18" i="2"/>
  <c r="AN28" i="2"/>
  <c r="AN37" i="2"/>
  <c r="AN38" i="2"/>
  <c r="AN56" i="2"/>
  <c r="AN11" i="2"/>
  <c r="AN24" i="2"/>
  <c r="AN36" i="2"/>
  <c r="AN51" i="2"/>
  <c r="AN57" i="2"/>
  <c r="AN65" i="2"/>
  <c r="AN4" i="2"/>
  <c r="AN21" i="2"/>
  <c r="AN34" i="2"/>
  <c r="AN35" i="2"/>
  <c r="AN46" i="2"/>
  <c r="AN52" i="2"/>
  <c r="AN58" i="2"/>
  <c r="AN15" i="2"/>
  <c r="AN23" i="2"/>
  <c r="AN33" i="2"/>
  <c r="AN62" i="2"/>
  <c r="AN74" i="2"/>
  <c r="AN82" i="2"/>
  <c r="AN90" i="2"/>
  <c r="AN3" i="2"/>
  <c r="AN41" i="2"/>
  <c r="AN61" i="2"/>
  <c r="AN75" i="2"/>
  <c r="AN83" i="2"/>
  <c r="AN91" i="2"/>
  <c r="AN22" i="2"/>
  <c r="AN29" i="2"/>
  <c r="AN42" i="2"/>
  <c r="AN49" i="2"/>
  <c r="AN54" i="2"/>
  <c r="AN60" i="2"/>
  <c r="AN68" i="2"/>
  <c r="AN76" i="2"/>
  <c r="AN84" i="2"/>
  <c r="AN92" i="2"/>
  <c r="AN31" i="2"/>
  <c r="AN40" i="2"/>
  <c r="AN48" i="2"/>
  <c r="AN63" i="2"/>
  <c r="AN64" i="2"/>
  <c r="AN73" i="2"/>
  <c r="AA7" i="2"/>
  <c r="AB7" i="2" s="1"/>
  <c r="AA37" i="2"/>
  <c r="AB37" i="2" s="1"/>
  <c r="AA39" i="2"/>
  <c r="AB39" i="2" s="1"/>
  <c r="AA41" i="2"/>
  <c r="AB41" i="2" s="1"/>
  <c r="AA49" i="2"/>
  <c r="AB49" i="2" s="1"/>
  <c r="AA88" i="2"/>
  <c r="AB88" i="2" s="1"/>
  <c r="AR3" i="2"/>
  <c r="AK96" i="2"/>
  <c r="AN95" i="2"/>
  <c r="AQ94" i="2"/>
  <c r="AF94" i="2"/>
  <c r="AI93" i="2"/>
  <c r="AO92" i="2"/>
  <c r="AR91" i="2"/>
  <c r="AD91" i="2"/>
  <c r="AK90" i="2"/>
  <c r="AD89" i="2"/>
  <c r="AK88" i="2"/>
  <c r="AN87" i="2"/>
  <c r="AQ86" i="2"/>
  <c r="AF86" i="2"/>
  <c r="AI85" i="2"/>
  <c r="AO84" i="2"/>
  <c r="AR83" i="2"/>
  <c r="AD83" i="2"/>
  <c r="AK82" i="2"/>
  <c r="AD81" i="2"/>
  <c r="AK80" i="2"/>
  <c r="AN79" i="2"/>
  <c r="AQ78" i="2"/>
  <c r="AF78" i="2"/>
  <c r="AI77" i="2"/>
  <c r="AJ76" i="2"/>
  <c r="AK75" i="2"/>
  <c r="AR73" i="2"/>
  <c r="AE72" i="2"/>
  <c r="AG71" i="2"/>
  <c r="AH70" i="2"/>
  <c r="AI69" i="2"/>
  <c r="AI68" i="2"/>
  <c r="AH67" i="2"/>
  <c r="AG66" i="2"/>
  <c r="AK65" i="2"/>
  <c r="AK64" i="2"/>
  <c r="AL63" i="2"/>
  <c r="AL62" i="2"/>
  <c r="AK61" i="2"/>
  <c r="AI60" i="2"/>
  <c r="AH59" i="2"/>
  <c r="AH58" i="2"/>
  <c r="AQ56" i="2"/>
  <c r="AM55" i="2"/>
  <c r="AF54" i="2"/>
  <c r="AQ52" i="2"/>
  <c r="AL50" i="2"/>
  <c r="AE49" i="2"/>
  <c r="AO47" i="2"/>
  <c r="AI46" i="2"/>
  <c r="AG45" i="2"/>
  <c r="AN43" i="2"/>
  <c r="AD42" i="2"/>
  <c r="AK40" i="2"/>
  <c r="AS38" i="2"/>
  <c r="AL37" i="2"/>
  <c r="AQ35" i="2"/>
  <c r="AG34" i="2"/>
  <c r="AD33" i="2"/>
  <c r="AL31" i="2"/>
  <c r="AL28" i="2"/>
  <c r="AF27" i="2"/>
  <c r="AE25" i="2"/>
  <c r="AG21" i="2"/>
  <c r="AO16" i="2"/>
  <c r="AD12" i="2"/>
  <c r="AE5" i="2"/>
  <c r="Z6" i="2"/>
  <c r="AA6" i="2"/>
  <c r="AB6" i="2" s="1"/>
  <c r="AM3" i="2"/>
  <c r="AS3" i="2"/>
  <c r="AH3" i="2"/>
  <c r="AT3" i="2"/>
  <c r="AJ3" i="2"/>
  <c r="AA10" i="2"/>
  <c r="AB10" i="2" s="1"/>
  <c r="AA23" i="2"/>
  <c r="AB23" i="2" s="1"/>
  <c r="Z22" i="2"/>
  <c r="Z41" i="2"/>
  <c r="AA29" i="2"/>
  <c r="AB29" i="2" s="1"/>
  <c r="AA47" i="2"/>
  <c r="AB47" i="2" s="1"/>
  <c r="AA55" i="2"/>
  <c r="AB55" i="2" s="1"/>
  <c r="AA64" i="2"/>
  <c r="AB64" i="2" s="1"/>
  <c r="Z64" i="2"/>
  <c r="AA73" i="2"/>
  <c r="AB73" i="2" s="1"/>
  <c r="Z73" i="2"/>
  <c r="AA72" i="2"/>
  <c r="AB72" i="2" s="1"/>
  <c r="Z70" i="2"/>
  <c r="AA74" i="2"/>
  <c r="AB74" i="2" s="1"/>
  <c r="AA92" i="2"/>
  <c r="AB92" i="2" s="1"/>
  <c r="Z92" i="2"/>
  <c r="AA83" i="2"/>
  <c r="AB83" i="2" s="1"/>
  <c r="BK128" i="2" l="1"/>
  <c r="CC128" i="2" s="1"/>
  <c r="BB128" i="2"/>
  <c r="BT128" i="2" s="1"/>
  <c r="AV128" i="2"/>
  <c r="BA128" i="2"/>
  <c r="BS128" i="2" s="1"/>
  <c r="BL128" i="2"/>
  <c r="CD128" i="2" s="1"/>
  <c r="BC128" i="2"/>
  <c r="BU128" i="2" s="1"/>
  <c r="AZ128" i="2"/>
  <c r="BR128" i="2" s="1"/>
  <c r="AU99" i="2"/>
  <c r="BH99" i="2" s="1"/>
  <c r="BZ99" i="2" s="1"/>
  <c r="AU100" i="2"/>
  <c r="BH100" i="2" s="1"/>
  <c r="BZ100" i="2" s="1"/>
  <c r="AU126" i="2"/>
  <c r="BH126" i="2" s="1"/>
  <c r="BZ126" i="2" s="1"/>
  <c r="AU125" i="2"/>
  <c r="AZ125" i="2" s="1"/>
  <c r="BR125" i="2" s="1"/>
  <c r="AU127" i="2"/>
  <c r="BA127" i="2" s="1"/>
  <c r="BS127" i="2" s="1"/>
  <c r="AU105" i="2"/>
  <c r="BH105" i="2" s="1"/>
  <c r="BZ105" i="2" s="1"/>
  <c r="AU124" i="2"/>
  <c r="BH124" i="2" s="1"/>
  <c r="BZ124" i="2" s="1"/>
  <c r="AU113" i="2"/>
  <c r="BH113" i="2" s="1"/>
  <c r="BZ113" i="2" s="1"/>
  <c r="AU110" i="2"/>
  <c r="BH110" i="2" s="1"/>
  <c r="BZ110" i="2" s="1"/>
  <c r="AU108" i="2"/>
  <c r="BH108" i="2" s="1"/>
  <c r="BZ108" i="2" s="1"/>
  <c r="AU117" i="2"/>
  <c r="BH117" i="2" s="1"/>
  <c r="BZ117" i="2" s="1"/>
  <c r="AU107" i="2"/>
  <c r="AW107" i="2" s="1"/>
  <c r="BO107" i="2" s="1"/>
  <c r="AU123" i="2"/>
  <c r="BH123" i="2" s="1"/>
  <c r="BZ123" i="2" s="1"/>
  <c r="AU119" i="2"/>
  <c r="AV119" i="2" s="1"/>
  <c r="AU97" i="2"/>
  <c r="BH97" i="2" s="1"/>
  <c r="BZ97" i="2" s="1"/>
  <c r="AU103" i="2"/>
  <c r="BH103" i="2" s="1"/>
  <c r="BZ103" i="2" s="1"/>
  <c r="AU121" i="2"/>
  <c r="AV121" i="2" s="1"/>
  <c r="AU118" i="2"/>
  <c r="BH118" i="2" s="1"/>
  <c r="BZ118" i="2" s="1"/>
  <c r="AU115" i="2"/>
  <c r="BH115" i="2" s="1"/>
  <c r="BZ115" i="2" s="1"/>
  <c r="AU101" i="2"/>
  <c r="BH101" i="2" s="1"/>
  <c r="BZ101" i="2" s="1"/>
  <c r="AU106" i="2"/>
  <c r="AZ106" i="2" s="1"/>
  <c r="BR106" i="2" s="1"/>
  <c r="AU111" i="2"/>
  <c r="BB111" i="2" s="1"/>
  <c r="BT111" i="2" s="1"/>
  <c r="AU122" i="2"/>
  <c r="BC122" i="2" s="1"/>
  <c r="BU122" i="2" s="1"/>
  <c r="AU112" i="2"/>
  <c r="AY112" i="2" s="1"/>
  <c r="BQ112" i="2" s="1"/>
  <c r="AU98" i="2"/>
  <c r="BH98" i="2" s="1"/>
  <c r="BZ98" i="2" s="1"/>
  <c r="AU109" i="2"/>
  <c r="AY109" i="2" s="1"/>
  <c r="BQ109" i="2" s="1"/>
  <c r="AU114" i="2"/>
  <c r="BH114" i="2" s="1"/>
  <c r="BZ114" i="2" s="1"/>
  <c r="AU104" i="2"/>
  <c r="BH104" i="2" s="1"/>
  <c r="BZ104" i="2" s="1"/>
  <c r="AU116" i="2"/>
  <c r="AZ116" i="2" s="1"/>
  <c r="BR116" i="2" s="1"/>
  <c r="AU102" i="2"/>
  <c r="BH102" i="2" s="1"/>
  <c r="BZ102" i="2" s="1"/>
  <c r="AU120" i="2"/>
  <c r="BH120" i="2" s="1"/>
  <c r="BZ120" i="2" s="1"/>
  <c r="AU5" i="2"/>
  <c r="AU85" i="2"/>
  <c r="AV85" i="2" s="1"/>
  <c r="AU42" i="2"/>
  <c r="BG42" i="2" s="1"/>
  <c r="BY42" i="2" s="1"/>
  <c r="AU7" i="2"/>
  <c r="BC7" i="2" s="1"/>
  <c r="BU7" i="2" s="1"/>
  <c r="AU74" i="2"/>
  <c r="BK74" i="2" s="1"/>
  <c r="CC74" i="2" s="1"/>
  <c r="AU92" i="2"/>
  <c r="BA92" i="2" s="1"/>
  <c r="BS92" i="2" s="1"/>
  <c r="AU53" i="2"/>
  <c r="BF53" i="2" s="1"/>
  <c r="BX53" i="2" s="1"/>
  <c r="AU23" i="2"/>
  <c r="AW23" i="2" s="1"/>
  <c r="BO23" i="2" s="1"/>
  <c r="AU81" i="2"/>
  <c r="BL81" i="2" s="1"/>
  <c r="CD81" i="2" s="1"/>
  <c r="AU47" i="2"/>
  <c r="AU44" i="2"/>
  <c r="AU48" i="2"/>
  <c r="BB48" i="2" s="1"/>
  <c r="BT48" i="2" s="1"/>
  <c r="AU12" i="2"/>
  <c r="BA12" i="2" s="1"/>
  <c r="BS12" i="2" s="1"/>
  <c r="AU78" i="2"/>
  <c r="BH78" i="2" s="1"/>
  <c r="BZ78" i="2" s="1"/>
  <c r="AU94" i="2"/>
  <c r="BK94" i="2" s="1"/>
  <c r="CC94" i="2" s="1"/>
  <c r="AU35" i="2"/>
  <c r="AU29" i="2"/>
  <c r="BF29" i="2" s="1"/>
  <c r="BX29" i="2" s="1"/>
  <c r="AU26" i="2"/>
  <c r="AU69" i="2"/>
  <c r="AU4" i="2"/>
  <c r="BK4" i="2" s="1"/>
  <c r="CC4" i="2" s="1"/>
  <c r="AU70" i="2"/>
  <c r="BJ70" i="2" s="1"/>
  <c r="CB70" i="2" s="1"/>
  <c r="AU67" i="2"/>
  <c r="BH67" i="2" s="1"/>
  <c r="BZ67" i="2" s="1"/>
  <c r="AU13" i="2"/>
  <c r="AV13" i="2" s="1"/>
  <c r="AU28" i="2"/>
  <c r="BD28" i="2" s="1"/>
  <c r="BV28" i="2" s="1"/>
  <c r="AU59" i="2"/>
  <c r="AU60" i="2"/>
  <c r="AV60" i="2" s="1"/>
  <c r="AU83" i="2"/>
  <c r="AY83" i="2" s="1"/>
  <c r="BQ83" i="2" s="1"/>
  <c r="AU66" i="2"/>
  <c r="BL66" i="2" s="1"/>
  <c r="AU51" i="2"/>
  <c r="BH51" i="2" s="1"/>
  <c r="BZ51" i="2" s="1"/>
  <c r="AU39" i="2"/>
  <c r="BH39" i="2" s="1"/>
  <c r="BZ39" i="2" s="1"/>
  <c r="AU6" i="2"/>
  <c r="AU31" i="2"/>
  <c r="AU30" i="2"/>
  <c r="AU88" i="2"/>
  <c r="AU9" i="2"/>
  <c r="AU3" i="2"/>
  <c r="BK3" i="2" s="1"/>
  <c r="CC3" i="2" s="1"/>
  <c r="AU62" i="2"/>
  <c r="AU34" i="2"/>
  <c r="BB34" i="2" s="1"/>
  <c r="BT34" i="2" s="1"/>
  <c r="AU22" i="2"/>
  <c r="BI22" i="2" s="1"/>
  <c r="CA22" i="2" s="1"/>
  <c r="AU19" i="2"/>
  <c r="AX19" i="2" s="1"/>
  <c r="BP19" i="2" s="1"/>
  <c r="AU68" i="2"/>
  <c r="BE68" i="2" s="1"/>
  <c r="BW68" i="2" s="1"/>
  <c r="AU8" i="2"/>
  <c r="BA8" i="2" s="1"/>
  <c r="BS8" i="2" s="1"/>
  <c r="AU80" i="2"/>
  <c r="AU25" i="2"/>
  <c r="AU38" i="2"/>
  <c r="BL38" i="2" s="1"/>
  <c r="CD38" i="2" s="1"/>
  <c r="AU56" i="2"/>
  <c r="BJ56" i="2" s="1"/>
  <c r="CB56" i="2" s="1"/>
  <c r="AU75" i="2"/>
  <c r="AU58" i="2"/>
  <c r="AU36" i="2"/>
  <c r="BH36" i="2" s="1"/>
  <c r="BZ36" i="2" s="1"/>
  <c r="AU33" i="2"/>
  <c r="BJ33" i="2" s="1"/>
  <c r="CB33" i="2" s="1"/>
  <c r="AU64" i="2"/>
  <c r="BH64" i="2" s="1"/>
  <c r="BZ64" i="2" s="1"/>
  <c r="AU96" i="2"/>
  <c r="BI96" i="2" s="1"/>
  <c r="CA96" i="2" s="1"/>
  <c r="AU16" i="2"/>
  <c r="AU79" i="2"/>
  <c r="BL79" i="2" s="1"/>
  <c r="AU87" i="2"/>
  <c r="AX87" i="2" s="1"/>
  <c r="BP87" i="2" s="1"/>
  <c r="AU95" i="2"/>
  <c r="BK95" i="2" s="1"/>
  <c r="CC95" i="2" s="1"/>
  <c r="AU43" i="2"/>
  <c r="BF43" i="2" s="1"/>
  <c r="BX43" i="2" s="1"/>
  <c r="AU77" i="2"/>
  <c r="BH77" i="2" s="1"/>
  <c r="BZ77" i="2" s="1"/>
  <c r="AU17" i="2"/>
  <c r="AU76" i="2"/>
  <c r="BI76" i="2" s="1"/>
  <c r="CA76" i="2" s="1"/>
  <c r="AU21" i="2"/>
  <c r="AU32" i="2"/>
  <c r="BD32" i="2" s="1"/>
  <c r="BV32" i="2" s="1"/>
  <c r="AU57" i="2"/>
  <c r="BH57" i="2" s="1"/>
  <c r="BZ57" i="2" s="1"/>
  <c r="AU63" i="2"/>
  <c r="AX63" i="2" s="1"/>
  <c r="BP63" i="2" s="1"/>
  <c r="AU71" i="2"/>
  <c r="BL71" i="2" s="1"/>
  <c r="AU54" i="2"/>
  <c r="AZ54" i="2" s="1"/>
  <c r="BR54" i="2" s="1"/>
  <c r="AU24" i="2"/>
  <c r="AU40" i="2"/>
  <c r="AY40" i="2" s="1"/>
  <c r="BQ40" i="2" s="1"/>
  <c r="AU65" i="2"/>
  <c r="BD65" i="2" s="1"/>
  <c r="BV65" i="2" s="1"/>
  <c r="AU82" i="2"/>
  <c r="AY82" i="2" s="1"/>
  <c r="BQ82" i="2" s="1"/>
  <c r="AU73" i="2"/>
  <c r="BJ73" i="2" s="1"/>
  <c r="CB73" i="2" s="1"/>
  <c r="AU84" i="2"/>
  <c r="BL84" i="2" s="1"/>
  <c r="CD84" i="2" s="1"/>
  <c r="AU45" i="2"/>
  <c r="AZ45" i="2" s="1"/>
  <c r="BR45" i="2" s="1"/>
  <c r="AU37" i="2"/>
  <c r="AU27" i="2"/>
  <c r="AZ27" i="2" s="1"/>
  <c r="BR27" i="2" s="1"/>
  <c r="AU91" i="2"/>
  <c r="AX91" i="2" s="1"/>
  <c r="BP91" i="2" s="1"/>
  <c r="AU50" i="2"/>
  <c r="AU55" i="2"/>
  <c r="AY55" i="2" s="1"/>
  <c r="BQ55" i="2" s="1"/>
  <c r="AU15" i="2"/>
  <c r="AU18" i="2"/>
  <c r="AU61" i="2"/>
  <c r="BL61" i="2" s="1"/>
  <c r="CD61" i="2" s="1"/>
  <c r="AU52" i="2"/>
  <c r="AZ52" i="2" s="1"/>
  <c r="BR52" i="2" s="1"/>
  <c r="AU20" i="2"/>
  <c r="BK20" i="2" s="1"/>
  <c r="CC20" i="2" s="1"/>
  <c r="AU93" i="2"/>
  <c r="AX93" i="2" s="1"/>
  <c r="BP93" i="2" s="1"/>
  <c r="AU10" i="2"/>
  <c r="BA10" i="2" s="1"/>
  <c r="BS10" i="2" s="1"/>
  <c r="AU49" i="2"/>
  <c r="BL49" i="2" s="1"/>
  <c r="AU41" i="2"/>
  <c r="BL41" i="2" s="1"/>
  <c r="AU46" i="2"/>
  <c r="BL46" i="2" s="1"/>
  <c r="AU11" i="2"/>
  <c r="BK11" i="2" s="1"/>
  <c r="CC11" i="2" s="1"/>
  <c r="AU14" i="2"/>
  <c r="AU90" i="2"/>
  <c r="AU89" i="2"/>
  <c r="AU72" i="2"/>
  <c r="BC72" i="2" s="1"/>
  <c r="BU72" i="2" s="1"/>
  <c r="AU86" i="2"/>
  <c r="BL86" i="2" s="1"/>
  <c r="CD86" i="2" s="1"/>
  <c r="BM128" i="2" l="1"/>
  <c r="BN128" i="2"/>
  <c r="CG128" i="2" s="1"/>
  <c r="AV107" i="2"/>
  <c r="BL117" i="2"/>
  <c r="CD117" i="2" s="1"/>
  <c r="BE127" i="2"/>
  <c r="BW127" i="2" s="1"/>
  <c r="BF99" i="2"/>
  <c r="BX99" i="2" s="1"/>
  <c r="AY126" i="2"/>
  <c r="BQ126" i="2" s="1"/>
  <c r="AY125" i="2"/>
  <c r="BQ125" i="2" s="1"/>
  <c r="AW106" i="2"/>
  <c r="BO106" i="2" s="1"/>
  <c r="AV115" i="2"/>
  <c r="BN115" i="2" s="1"/>
  <c r="AV127" i="2"/>
  <c r="BN127" i="2" s="1"/>
  <c r="BB127" i="2"/>
  <c r="BT127" i="2" s="1"/>
  <c r="AY127" i="2"/>
  <c r="BQ127" i="2" s="1"/>
  <c r="AX127" i="2"/>
  <c r="BP127" i="2" s="1"/>
  <c r="BC100" i="2"/>
  <c r="BU100" i="2" s="1"/>
  <c r="AZ127" i="2"/>
  <c r="BR127" i="2" s="1"/>
  <c r="BF127" i="2"/>
  <c r="BX127" i="2" s="1"/>
  <c r="BA100" i="2"/>
  <c r="BS100" i="2" s="1"/>
  <c r="BD100" i="2"/>
  <c r="BV100" i="2" s="1"/>
  <c r="BK127" i="2"/>
  <c r="CC127" i="2" s="1"/>
  <c r="BJ127" i="2"/>
  <c r="CB127" i="2" s="1"/>
  <c r="AZ100" i="2"/>
  <c r="BR100" i="2" s="1"/>
  <c r="BI100" i="2"/>
  <c r="CA100" i="2" s="1"/>
  <c r="AW100" i="2"/>
  <c r="BO100" i="2" s="1"/>
  <c r="BF100" i="2"/>
  <c r="BX100" i="2" s="1"/>
  <c r="BC127" i="2"/>
  <c r="BU127" i="2" s="1"/>
  <c r="AX100" i="2"/>
  <c r="BP100" i="2" s="1"/>
  <c r="AZ124" i="2"/>
  <c r="BR124" i="2" s="1"/>
  <c r="BJ125" i="2"/>
  <c r="CB125" i="2" s="1"/>
  <c r="AY100" i="2"/>
  <c r="BQ100" i="2" s="1"/>
  <c r="BK100" i="2"/>
  <c r="CC100" i="2" s="1"/>
  <c r="AX125" i="2"/>
  <c r="BP125" i="2" s="1"/>
  <c r="BE125" i="2"/>
  <c r="BW125" i="2" s="1"/>
  <c r="BA125" i="2"/>
  <c r="BS125" i="2" s="1"/>
  <c r="BG100" i="2"/>
  <c r="BY100" i="2" s="1"/>
  <c r="BI126" i="2"/>
  <c r="CA126" i="2" s="1"/>
  <c r="AX99" i="2"/>
  <c r="BP99" i="2" s="1"/>
  <c r="BL99" i="2"/>
  <c r="CD99" i="2" s="1"/>
  <c r="BG127" i="2"/>
  <c r="BY127" i="2" s="1"/>
  <c r="BH127" i="2"/>
  <c r="BZ127" i="2" s="1"/>
  <c r="BC126" i="2"/>
  <c r="BU126" i="2" s="1"/>
  <c r="AW126" i="2"/>
  <c r="BO126" i="2" s="1"/>
  <c r="BB126" i="2"/>
  <c r="BT126" i="2" s="1"/>
  <c r="BD99" i="2"/>
  <c r="BV99" i="2" s="1"/>
  <c r="AZ99" i="2"/>
  <c r="BR99" i="2" s="1"/>
  <c r="BK99" i="2"/>
  <c r="CC99" i="2" s="1"/>
  <c r="BF125" i="2"/>
  <c r="BX125" i="2" s="1"/>
  <c r="AX126" i="2"/>
  <c r="BP126" i="2" s="1"/>
  <c r="BJ126" i="2"/>
  <c r="CB126" i="2" s="1"/>
  <c r="AW127" i="2"/>
  <c r="BO127" i="2" s="1"/>
  <c r="BK125" i="2"/>
  <c r="CC125" i="2" s="1"/>
  <c r="BG125" i="2"/>
  <c r="BY125" i="2" s="1"/>
  <c r="AV126" i="2"/>
  <c r="BB100" i="2"/>
  <c r="BT100" i="2" s="1"/>
  <c r="BE100" i="2"/>
  <c r="BW100" i="2" s="1"/>
  <c r="BA126" i="2"/>
  <c r="BS126" i="2" s="1"/>
  <c r="BI125" i="2"/>
  <c r="CA125" i="2" s="1"/>
  <c r="AV125" i="2"/>
  <c r="BG126" i="2"/>
  <c r="BY126" i="2" s="1"/>
  <c r="BC99" i="2"/>
  <c r="BU99" i="2" s="1"/>
  <c r="BF126" i="2"/>
  <c r="BX126" i="2" s="1"/>
  <c r="AZ126" i="2"/>
  <c r="BR126" i="2" s="1"/>
  <c r="BD125" i="2"/>
  <c r="BV125" i="2" s="1"/>
  <c r="BL125" i="2"/>
  <c r="CD125" i="2" s="1"/>
  <c r="BD127" i="2"/>
  <c r="BV127" i="2" s="1"/>
  <c r="BL126" i="2"/>
  <c r="CD126" i="2" s="1"/>
  <c r="BG99" i="2"/>
  <c r="BY99" i="2" s="1"/>
  <c r="BE99" i="2"/>
  <c r="BW99" i="2" s="1"/>
  <c r="AY99" i="2"/>
  <c r="BQ99" i="2" s="1"/>
  <c r="BA99" i="2"/>
  <c r="BS99" i="2" s="1"/>
  <c r="AV100" i="2"/>
  <c r="BL127" i="2"/>
  <c r="CD127" i="2" s="1"/>
  <c r="BB125" i="2"/>
  <c r="BT125" i="2" s="1"/>
  <c r="BH125" i="2"/>
  <c r="BZ125" i="2" s="1"/>
  <c r="AW99" i="2"/>
  <c r="BO99" i="2" s="1"/>
  <c r="BI99" i="2"/>
  <c r="CA99" i="2" s="1"/>
  <c r="BE126" i="2"/>
  <c r="BW126" i="2" s="1"/>
  <c r="BB99" i="2"/>
  <c r="BT99" i="2" s="1"/>
  <c r="BC125" i="2"/>
  <c r="BU125" i="2" s="1"/>
  <c r="AW125" i="2"/>
  <c r="BO125" i="2" s="1"/>
  <c r="BK126" i="2"/>
  <c r="CC126" i="2" s="1"/>
  <c r="BI127" i="2"/>
  <c r="CA127" i="2" s="1"/>
  <c r="BD126" i="2"/>
  <c r="BV126" i="2" s="1"/>
  <c r="BJ100" i="2"/>
  <c r="CB100" i="2" s="1"/>
  <c r="AV99" i="2"/>
  <c r="BJ99" i="2"/>
  <c r="CB99" i="2" s="1"/>
  <c r="BL100" i="2"/>
  <c r="CD100" i="2" s="1"/>
  <c r="BF117" i="2"/>
  <c r="BX117" i="2" s="1"/>
  <c r="BC115" i="2"/>
  <c r="BU115" i="2" s="1"/>
  <c r="BJ119" i="2"/>
  <c r="CB119" i="2" s="1"/>
  <c r="AZ98" i="2"/>
  <c r="BR98" i="2" s="1"/>
  <c r="BF85" i="2"/>
  <c r="BX85" i="2" s="1"/>
  <c r="AY106" i="2"/>
  <c r="BQ106" i="2" s="1"/>
  <c r="BD45" i="2"/>
  <c r="BV45" i="2" s="1"/>
  <c r="BC105" i="2"/>
  <c r="BU105" i="2" s="1"/>
  <c r="BK105" i="2"/>
  <c r="CC105" i="2" s="1"/>
  <c r="BA101" i="2"/>
  <c r="BS101" i="2" s="1"/>
  <c r="AX110" i="2"/>
  <c r="BP110" i="2" s="1"/>
  <c r="BE103" i="2"/>
  <c r="BW103" i="2" s="1"/>
  <c r="BD123" i="2"/>
  <c r="BV123" i="2" s="1"/>
  <c r="AV110" i="2"/>
  <c r="BN110" i="2" s="1"/>
  <c r="BC104" i="2"/>
  <c r="BU104" i="2" s="1"/>
  <c r="AZ104" i="2"/>
  <c r="BR104" i="2" s="1"/>
  <c r="AW104" i="2"/>
  <c r="BO104" i="2" s="1"/>
  <c r="BC98" i="2"/>
  <c r="BU98" i="2" s="1"/>
  <c r="BJ104" i="2"/>
  <c r="CB104" i="2" s="1"/>
  <c r="BB105" i="2"/>
  <c r="BT105" i="2" s="1"/>
  <c r="BF105" i="2"/>
  <c r="BX105" i="2" s="1"/>
  <c r="BA42" i="2"/>
  <c r="BS42" i="2" s="1"/>
  <c r="BB104" i="2"/>
  <c r="BT104" i="2" s="1"/>
  <c r="BC110" i="2"/>
  <c r="BU110" i="2" s="1"/>
  <c r="BD105" i="2"/>
  <c r="BV105" i="2" s="1"/>
  <c r="BI98" i="2"/>
  <c r="CA98" i="2" s="1"/>
  <c r="BA121" i="2"/>
  <c r="BS121" i="2" s="1"/>
  <c r="BJ121" i="2"/>
  <c r="CB121" i="2" s="1"/>
  <c r="AX108" i="2"/>
  <c r="BP108" i="2" s="1"/>
  <c r="BC101" i="2"/>
  <c r="BU101" i="2" s="1"/>
  <c r="BL121" i="2"/>
  <c r="CD121" i="2" s="1"/>
  <c r="BB106" i="2"/>
  <c r="BT106" i="2" s="1"/>
  <c r="AZ117" i="2"/>
  <c r="BR117" i="2" s="1"/>
  <c r="BD109" i="2"/>
  <c r="BV109" i="2" s="1"/>
  <c r="AZ115" i="2"/>
  <c r="BR115" i="2" s="1"/>
  <c r="AV111" i="2"/>
  <c r="BN111" i="2" s="1"/>
  <c r="BE106" i="2"/>
  <c r="BW106" i="2" s="1"/>
  <c r="BK116" i="2"/>
  <c r="CC116" i="2" s="1"/>
  <c r="BL106" i="2"/>
  <c r="CD106" i="2" s="1"/>
  <c r="BD117" i="2"/>
  <c r="BV117" i="2" s="1"/>
  <c r="AV122" i="2"/>
  <c r="BN122" i="2" s="1"/>
  <c r="BF106" i="2"/>
  <c r="BX106" i="2" s="1"/>
  <c r="BL110" i="2"/>
  <c r="CD110" i="2" s="1"/>
  <c r="AV117" i="2"/>
  <c r="BN117" i="2" s="1"/>
  <c r="BB81" i="2"/>
  <c r="BT81" i="2" s="1"/>
  <c r="BC81" i="2"/>
  <c r="BU81" i="2" s="1"/>
  <c r="BK98" i="2"/>
  <c r="CC98" i="2" s="1"/>
  <c r="BF119" i="2"/>
  <c r="BX119" i="2" s="1"/>
  <c r="AZ109" i="2"/>
  <c r="BR109" i="2" s="1"/>
  <c r="AZ119" i="2"/>
  <c r="BR119" i="2" s="1"/>
  <c r="BG120" i="2"/>
  <c r="BY120" i="2" s="1"/>
  <c r="BH81" i="2"/>
  <c r="BZ81" i="2" s="1"/>
  <c r="BB109" i="2"/>
  <c r="BT109" i="2" s="1"/>
  <c r="BB29" i="2"/>
  <c r="BT29" i="2" s="1"/>
  <c r="AZ110" i="2"/>
  <c r="BR110" i="2" s="1"/>
  <c r="BF110" i="2"/>
  <c r="BX110" i="2" s="1"/>
  <c r="BD107" i="2"/>
  <c r="BV107" i="2" s="1"/>
  <c r="BI97" i="2"/>
  <c r="CA97" i="2" s="1"/>
  <c r="AY119" i="2"/>
  <c r="BQ119" i="2" s="1"/>
  <c r="BC107" i="2"/>
  <c r="BU107" i="2" s="1"/>
  <c r="AW116" i="2"/>
  <c r="BO116" i="2" s="1"/>
  <c r="BD98" i="2"/>
  <c r="BV98" i="2" s="1"/>
  <c r="BE124" i="2"/>
  <c r="BW124" i="2" s="1"/>
  <c r="BD111" i="2"/>
  <c r="BV111" i="2" s="1"/>
  <c r="AY113" i="2"/>
  <c r="BQ113" i="2" s="1"/>
  <c r="BB110" i="2"/>
  <c r="BT110" i="2" s="1"/>
  <c r="BK107" i="2"/>
  <c r="CC107" i="2" s="1"/>
  <c r="BJ108" i="2"/>
  <c r="CB108" i="2" s="1"/>
  <c r="AW97" i="2"/>
  <c r="BO97" i="2" s="1"/>
  <c r="BJ110" i="2"/>
  <c r="CB110" i="2" s="1"/>
  <c r="BK97" i="2"/>
  <c r="CC97" i="2" s="1"/>
  <c r="BL107" i="2"/>
  <c r="CD107" i="2" s="1"/>
  <c r="AW29" i="2"/>
  <c r="BO29" i="2" s="1"/>
  <c r="BF101" i="2"/>
  <c r="BX101" i="2" s="1"/>
  <c r="BA119" i="2"/>
  <c r="BS119" i="2" s="1"/>
  <c r="BG119" i="2"/>
  <c r="BY119" i="2" s="1"/>
  <c r="BB120" i="2"/>
  <c r="BT120" i="2" s="1"/>
  <c r="AX113" i="2"/>
  <c r="BP113" i="2" s="1"/>
  <c r="BC117" i="2"/>
  <c r="BU117" i="2" s="1"/>
  <c r="BF98" i="2"/>
  <c r="BX98" i="2" s="1"/>
  <c r="BL98" i="2"/>
  <c r="CD98" i="2" s="1"/>
  <c r="BK120" i="2"/>
  <c r="CC120" i="2" s="1"/>
  <c r="BG110" i="2"/>
  <c r="BY110" i="2" s="1"/>
  <c r="BE29" i="2"/>
  <c r="BW29" i="2" s="1"/>
  <c r="BD110" i="2"/>
  <c r="BV110" i="2" s="1"/>
  <c r="BJ97" i="2"/>
  <c r="CB97" i="2" s="1"/>
  <c r="BI119" i="2"/>
  <c r="CA119" i="2" s="1"/>
  <c r="BG81" i="2"/>
  <c r="BY81" i="2" s="1"/>
  <c r="BG29" i="2"/>
  <c r="BY29" i="2" s="1"/>
  <c r="BD119" i="2"/>
  <c r="BV119" i="2" s="1"/>
  <c r="BF107" i="2"/>
  <c r="BX107" i="2" s="1"/>
  <c r="BG107" i="2"/>
  <c r="BY107" i="2" s="1"/>
  <c r="BL101" i="2"/>
  <c r="CD101" i="2" s="1"/>
  <c r="BF104" i="2"/>
  <c r="BX104" i="2" s="1"/>
  <c r="BI110" i="2"/>
  <c r="CA110" i="2" s="1"/>
  <c r="AV101" i="2"/>
  <c r="BN101" i="2" s="1"/>
  <c r="BE107" i="2"/>
  <c r="BW107" i="2" s="1"/>
  <c r="BG106" i="2"/>
  <c r="BY106" i="2" s="1"/>
  <c r="BE105" i="2"/>
  <c r="BW105" i="2" s="1"/>
  <c r="AV103" i="2"/>
  <c r="BN103" i="2" s="1"/>
  <c r="BG123" i="2"/>
  <c r="BY123" i="2" s="1"/>
  <c r="AV123" i="2"/>
  <c r="BN123" i="2" s="1"/>
  <c r="BC108" i="2"/>
  <c r="BU108" i="2" s="1"/>
  <c r="AX114" i="2"/>
  <c r="BP114" i="2" s="1"/>
  <c r="BF112" i="2"/>
  <c r="BX112" i="2" s="1"/>
  <c r="BG121" i="2"/>
  <c r="BY121" i="2" s="1"/>
  <c r="AX101" i="2"/>
  <c r="BP101" i="2" s="1"/>
  <c r="AW105" i="2"/>
  <c r="BO105" i="2" s="1"/>
  <c r="BC42" i="2"/>
  <c r="BU42" i="2" s="1"/>
  <c r="AZ105" i="2"/>
  <c r="BR105" i="2" s="1"/>
  <c r="AV114" i="2"/>
  <c r="BN114" i="2" s="1"/>
  <c r="BE117" i="2"/>
  <c r="BW117" i="2" s="1"/>
  <c r="AX104" i="2"/>
  <c r="BP104" i="2" s="1"/>
  <c r="BG115" i="2"/>
  <c r="BY115" i="2" s="1"/>
  <c r="BB121" i="2"/>
  <c r="BT121" i="2" s="1"/>
  <c r="BJ101" i="2"/>
  <c r="CB101" i="2" s="1"/>
  <c r="AX115" i="2"/>
  <c r="BP115" i="2" s="1"/>
  <c r="AW98" i="2"/>
  <c r="BO98" i="2" s="1"/>
  <c r="BC121" i="2"/>
  <c r="BU121" i="2" s="1"/>
  <c r="BF115" i="2"/>
  <c r="BX115" i="2" s="1"/>
  <c r="AY123" i="2"/>
  <c r="BQ123" i="2" s="1"/>
  <c r="BL114" i="2"/>
  <c r="CD114" i="2" s="1"/>
  <c r="BE101" i="2"/>
  <c r="BW101" i="2" s="1"/>
  <c r="BG103" i="2"/>
  <c r="BY103" i="2" s="1"/>
  <c r="BA98" i="2"/>
  <c r="BS98" i="2" s="1"/>
  <c r="BJ112" i="2"/>
  <c r="CB112" i="2" s="1"/>
  <c r="BG104" i="2"/>
  <c r="BY104" i="2" s="1"/>
  <c r="BA115" i="2"/>
  <c r="BS115" i="2" s="1"/>
  <c r="BC109" i="2"/>
  <c r="BU109" i="2" s="1"/>
  <c r="AV105" i="2"/>
  <c r="BN105" i="2" s="1"/>
  <c r="BA112" i="2"/>
  <c r="BS112" i="2" s="1"/>
  <c r="AW115" i="2"/>
  <c r="BO115" i="2" s="1"/>
  <c r="BB101" i="2"/>
  <c r="BT101" i="2" s="1"/>
  <c r="AZ112" i="2"/>
  <c r="BR112" i="2" s="1"/>
  <c r="AW112" i="2"/>
  <c r="BO112" i="2" s="1"/>
  <c r="BG114" i="2"/>
  <c r="BY114" i="2" s="1"/>
  <c r="AW121" i="2"/>
  <c r="BO121" i="2" s="1"/>
  <c r="AY121" i="2"/>
  <c r="BQ121" i="2" s="1"/>
  <c r="AY105" i="2"/>
  <c r="BQ105" i="2" s="1"/>
  <c r="BF114" i="2"/>
  <c r="BX114" i="2" s="1"/>
  <c r="AZ101" i="2"/>
  <c r="BR101" i="2" s="1"/>
  <c r="BD121" i="2"/>
  <c r="BV121" i="2" s="1"/>
  <c r="BE104" i="2"/>
  <c r="BW104" i="2" s="1"/>
  <c r="AV116" i="2"/>
  <c r="BN116" i="2" s="1"/>
  <c r="AY101" i="2"/>
  <c r="BQ101" i="2" s="1"/>
  <c r="BA110" i="2"/>
  <c r="BS110" i="2" s="1"/>
  <c r="AW117" i="2"/>
  <c r="BO117" i="2" s="1"/>
  <c r="AV109" i="2"/>
  <c r="BN109" i="2" s="1"/>
  <c r="AY98" i="2"/>
  <c r="BQ98" i="2" s="1"/>
  <c r="BE98" i="2"/>
  <c r="BW98" i="2" s="1"/>
  <c r="BK115" i="2"/>
  <c r="CC115" i="2" s="1"/>
  <c r="BI112" i="2"/>
  <c r="CA112" i="2" s="1"/>
  <c r="BD115" i="2"/>
  <c r="BV115" i="2" s="1"/>
  <c r="AX119" i="2"/>
  <c r="BP119" i="2" s="1"/>
  <c r="BI101" i="2"/>
  <c r="CA101" i="2" s="1"/>
  <c r="AW114" i="2"/>
  <c r="BO114" i="2" s="1"/>
  <c r="BD116" i="2"/>
  <c r="BV116" i="2" s="1"/>
  <c r="AV97" i="2"/>
  <c r="BN97" i="2" s="1"/>
  <c r="BB112" i="2"/>
  <c r="BT112" i="2" s="1"/>
  <c r="BE110" i="2"/>
  <c r="BW110" i="2" s="1"/>
  <c r="AX98" i="2"/>
  <c r="BP98" i="2" s="1"/>
  <c r="BI106" i="2"/>
  <c r="CA106" i="2" s="1"/>
  <c r="BL116" i="2"/>
  <c r="CD116" i="2" s="1"/>
  <c r="AX124" i="2"/>
  <c r="BP124" i="2" s="1"/>
  <c r="BD112" i="2"/>
  <c r="BV112" i="2" s="1"/>
  <c r="AX121" i="2"/>
  <c r="BP121" i="2" s="1"/>
  <c r="BE121" i="2"/>
  <c r="BW121" i="2" s="1"/>
  <c r="BI105" i="2"/>
  <c r="CA105" i="2" s="1"/>
  <c r="BK108" i="2"/>
  <c r="CC108" i="2" s="1"/>
  <c r="AY120" i="2"/>
  <c r="BQ120" i="2" s="1"/>
  <c r="BJ120" i="2"/>
  <c r="CB120" i="2" s="1"/>
  <c r="BA117" i="2"/>
  <c r="BS117" i="2" s="1"/>
  <c r="AW110" i="2"/>
  <c r="BO110" i="2" s="1"/>
  <c r="BK110" i="2"/>
  <c r="CC110" i="2" s="1"/>
  <c r="BG108" i="2"/>
  <c r="BY108" i="2" s="1"/>
  <c r="BI121" i="2"/>
  <c r="CA121" i="2" s="1"/>
  <c r="BE108" i="2"/>
  <c r="BW108" i="2" s="1"/>
  <c r="BK117" i="2"/>
  <c r="CC117" i="2" s="1"/>
  <c r="BI104" i="2"/>
  <c r="CA104" i="2" s="1"/>
  <c r="BD106" i="2"/>
  <c r="BV106" i="2" s="1"/>
  <c r="BJ115" i="2"/>
  <c r="CB115" i="2" s="1"/>
  <c r="BF120" i="2"/>
  <c r="BX120" i="2" s="1"/>
  <c r="BL120" i="2"/>
  <c r="CD120" i="2" s="1"/>
  <c r="BD104" i="2"/>
  <c r="BV104" i="2" s="1"/>
  <c r="AY97" i="2"/>
  <c r="BQ97" i="2" s="1"/>
  <c r="BB98" i="2"/>
  <c r="BT98" i="2" s="1"/>
  <c r="BL105" i="2"/>
  <c r="CD105" i="2" s="1"/>
  <c r="AV124" i="2"/>
  <c r="BN124" i="2" s="1"/>
  <c r="AY117" i="2"/>
  <c r="BQ117" i="2" s="1"/>
  <c r="BL115" i="2"/>
  <c r="CD115" i="2" s="1"/>
  <c r="AZ121" i="2"/>
  <c r="BR121" i="2" s="1"/>
  <c r="BE115" i="2"/>
  <c r="BW115" i="2" s="1"/>
  <c r="BB118" i="2"/>
  <c r="BT118" i="2" s="1"/>
  <c r="AW120" i="2"/>
  <c r="BO120" i="2" s="1"/>
  <c r="AV104" i="2"/>
  <c r="BN104" i="2" s="1"/>
  <c r="BG101" i="2"/>
  <c r="BY101" i="2" s="1"/>
  <c r="BA123" i="2"/>
  <c r="BS123" i="2" s="1"/>
  <c r="AV98" i="2"/>
  <c r="BN98" i="2" s="1"/>
  <c r="BK111" i="2"/>
  <c r="CC111" i="2" s="1"/>
  <c r="BG109" i="2"/>
  <c r="BY109" i="2" s="1"/>
  <c r="BB114" i="2"/>
  <c r="BT114" i="2" s="1"/>
  <c r="AV106" i="2"/>
  <c r="BN106" i="2" s="1"/>
  <c r="AX117" i="2"/>
  <c r="BP117" i="2" s="1"/>
  <c r="AX112" i="2"/>
  <c r="BP112" i="2" s="1"/>
  <c r="BD101" i="2"/>
  <c r="BV101" i="2" s="1"/>
  <c r="BC112" i="2"/>
  <c r="BU112" i="2" s="1"/>
  <c r="AV108" i="2"/>
  <c r="BN108" i="2" s="1"/>
  <c r="BB103" i="2"/>
  <c r="BT103" i="2" s="1"/>
  <c r="BD108" i="2"/>
  <c r="BV108" i="2" s="1"/>
  <c r="BJ117" i="2"/>
  <c r="CB117" i="2" s="1"/>
  <c r="BB115" i="2"/>
  <c r="BT115" i="2" s="1"/>
  <c r="BL122" i="2"/>
  <c r="CD122" i="2" s="1"/>
  <c r="AY110" i="2"/>
  <c r="BQ110" i="2" s="1"/>
  <c r="BA106" i="2"/>
  <c r="BS106" i="2" s="1"/>
  <c r="AZ97" i="2"/>
  <c r="BR97" i="2" s="1"/>
  <c r="BN121" i="2"/>
  <c r="AZ113" i="2"/>
  <c r="BR113" i="2" s="1"/>
  <c r="BF111" i="2"/>
  <c r="BX111" i="2" s="1"/>
  <c r="BB113" i="2"/>
  <c r="BT113" i="2" s="1"/>
  <c r="BE122" i="2"/>
  <c r="BW122" i="2" s="1"/>
  <c r="BI116" i="2"/>
  <c r="CA116" i="2" s="1"/>
  <c r="AW103" i="2"/>
  <c r="BO103" i="2" s="1"/>
  <c r="AY111" i="2"/>
  <c r="BQ111" i="2" s="1"/>
  <c r="BL102" i="2"/>
  <c r="CD102" i="2" s="1"/>
  <c r="BB124" i="2"/>
  <c r="BT124" i="2" s="1"/>
  <c r="BJ124" i="2"/>
  <c r="CB124" i="2" s="1"/>
  <c r="BI111" i="2"/>
  <c r="CA111" i="2" s="1"/>
  <c r="AW109" i="2"/>
  <c r="BO109" i="2" s="1"/>
  <c r="BL97" i="2"/>
  <c r="CD97" i="2" s="1"/>
  <c r="BC124" i="2"/>
  <c r="BU124" i="2" s="1"/>
  <c r="BK109" i="2"/>
  <c r="CC109" i="2" s="1"/>
  <c r="AY124" i="2"/>
  <c r="BQ124" i="2" s="1"/>
  <c r="BI103" i="2"/>
  <c r="CA103" i="2" s="1"/>
  <c r="BJ118" i="2"/>
  <c r="CB118" i="2" s="1"/>
  <c r="BF108" i="2"/>
  <c r="BX108" i="2" s="1"/>
  <c r="BG116" i="2"/>
  <c r="BY116" i="2" s="1"/>
  <c r="BL111" i="2"/>
  <c r="CD111" i="2" s="1"/>
  <c r="BC118" i="2"/>
  <c r="BU118" i="2" s="1"/>
  <c r="BK118" i="2"/>
  <c r="CC118" i="2" s="1"/>
  <c r="AY114" i="2"/>
  <c r="BQ114" i="2" s="1"/>
  <c r="BL104" i="2"/>
  <c r="CD104" i="2" s="1"/>
  <c r="BF122" i="2"/>
  <c r="BX122" i="2" s="1"/>
  <c r="AX120" i="2"/>
  <c r="BP120" i="2" s="1"/>
  <c r="BG124" i="2"/>
  <c r="BY124" i="2" s="1"/>
  <c r="AY102" i="2"/>
  <c r="BQ102" i="2" s="1"/>
  <c r="BE109" i="2"/>
  <c r="BW109" i="2" s="1"/>
  <c r="BJ103" i="2"/>
  <c r="CB103" i="2" s="1"/>
  <c r="BA104" i="2"/>
  <c r="BS104" i="2" s="1"/>
  <c r="AW118" i="2"/>
  <c r="BO118" i="2" s="1"/>
  <c r="BL113" i="2"/>
  <c r="CD113" i="2" s="1"/>
  <c r="BN119" i="2"/>
  <c r="BK123" i="2"/>
  <c r="CC123" i="2" s="1"/>
  <c r="AZ120" i="2"/>
  <c r="BR120" i="2" s="1"/>
  <c r="BD122" i="2"/>
  <c r="BV122" i="2" s="1"/>
  <c r="BC113" i="2"/>
  <c r="BU113" i="2" s="1"/>
  <c r="BK113" i="2"/>
  <c r="CC113" i="2" s="1"/>
  <c r="AY104" i="2"/>
  <c r="BQ104" i="2" s="1"/>
  <c r="BB116" i="2"/>
  <c r="BT116" i="2" s="1"/>
  <c r="BD103" i="2"/>
  <c r="BV103" i="2" s="1"/>
  <c r="BE120" i="2"/>
  <c r="BW120" i="2" s="1"/>
  <c r="BJ116" i="2"/>
  <c r="CB116" i="2" s="1"/>
  <c r="BC97" i="2"/>
  <c r="BU97" i="2" s="1"/>
  <c r="BK104" i="2"/>
  <c r="CC104" i="2" s="1"/>
  <c r="AZ111" i="2"/>
  <c r="BR111" i="2" s="1"/>
  <c r="BB102" i="2"/>
  <c r="BT102" i="2" s="1"/>
  <c r="BD118" i="2"/>
  <c r="BV118" i="2" s="1"/>
  <c r="BF123" i="2"/>
  <c r="BX123" i="2" s="1"/>
  <c r="BA113" i="2"/>
  <c r="BS113" i="2" s="1"/>
  <c r="AY122" i="2"/>
  <c r="BQ122" i="2" s="1"/>
  <c r="BG118" i="2"/>
  <c r="BY118" i="2" s="1"/>
  <c r="AW113" i="2"/>
  <c r="BO113" i="2" s="1"/>
  <c r="BF116" i="2"/>
  <c r="BX116" i="2" s="1"/>
  <c r="BE123" i="2"/>
  <c r="BW123" i="2" s="1"/>
  <c r="BA124" i="2"/>
  <c r="BS124" i="2" s="1"/>
  <c r="BI107" i="2"/>
  <c r="CA107" i="2" s="1"/>
  <c r="BH107" i="2"/>
  <c r="BZ107" i="2" s="1"/>
  <c r="BI122" i="2"/>
  <c r="CA122" i="2" s="1"/>
  <c r="AZ118" i="2"/>
  <c r="BR118" i="2" s="1"/>
  <c r="AX42" i="2"/>
  <c r="BP42" i="2" s="1"/>
  <c r="BC111" i="2"/>
  <c r="BU111" i="2" s="1"/>
  <c r="AX97" i="2"/>
  <c r="BP97" i="2" s="1"/>
  <c r="AY108" i="2"/>
  <c r="BQ108" i="2" s="1"/>
  <c r="AW102" i="2"/>
  <c r="BO102" i="2" s="1"/>
  <c r="BA114" i="2"/>
  <c r="BS114" i="2" s="1"/>
  <c r="AW123" i="2"/>
  <c r="BO123" i="2" s="1"/>
  <c r="BK106" i="2"/>
  <c r="CC106" i="2" s="1"/>
  <c r="BH106" i="2"/>
  <c r="BZ106" i="2" s="1"/>
  <c r="BK112" i="2"/>
  <c r="CC112" i="2" s="1"/>
  <c r="AZ122" i="2"/>
  <c r="BR122" i="2" s="1"/>
  <c r="BJ123" i="2"/>
  <c r="CB123" i="2" s="1"/>
  <c r="BI118" i="2"/>
  <c r="CA118" i="2" s="1"/>
  <c r="BA118" i="2"/>
  <c r="BS118" i="2" s="1"/>
  <c r="AW101" i="2"/>
  <c r="BO101" i="2" s="1"/>
  <c r="BJ114" i="2"/>
  <c r="CB114" i="2" s="1"/>
  <c r="BG98" i="2"/>
  <c r="BY98" i="2" s="1"/>
  <c r="BG111" i="2"/>
  <c r="BY111" i="2" s="1"/>
  <c r="BA97" i="2"/>
  <c r="BS97" i="2" s="1"/>
  <c r="BE118" i="2"/>
  <c r="BW118" i="2" s="1"/>
  <c r="BJ105" i="2"/>
  <c r="CB105" i="2" s="1"/>
  <c r="BA109" i="2"/>
  <c r="BS109" i="2" s="1"/>
  <c r="BB119" i="2"/>
  <c r="BT119" i="2" s="1"/>
  <c r="BH119" i="2"/>
  <c r="BZ119" i="2" s="1"/>
  <c r="BK114" i="2"/>
  <c r="CC114" i="2" s="1"/>
  <c r="AY103" i="2"/>
  <c r="BQ103" i="2" s="1"/>
  <c r="BA105" i="2"/>
  <c r="BS105" i="2" s="1"/>
  <c r="AW111" i="2"/>
  <c r="BO111" i="2" s="1"/>
  <c r="BL123" i="2"/>
  <c r="CD123" i="2" s="1"/>
  <c r="BC102" i="2"/>
  <c r="BU102" i="2" s="1"/>
  <c r="BD113" i="2"/>
  <c r="BV113" i="2" s="1"/>
  <c r="BE97" i="2"/>
  <c r="BW97" i="2" s="1"/>
  <c r="BJ98" i="2"/>
  <c r="CB98" i="2" s="1"/>
  <c r="BF118" i="2"/>
  <c r="BX118" i="2" s="1"/>
  <c r="AX102" i="2"/>
  <c r="BP102" i="2" s="1"/>
  <c r="BG117" i="2"/>
  <c r="BY117" i="2" s="1"/>
  <c r="BI117" i="2"/>
  <c r="CA117" i="2" s="1"/>
  <c r="BK122" i="2"/>
  <c r="CC122" i="2" s="1"/>
  <c r="BH122" i="2"/>
  <c r="BZ122" i="2" s="1"/>
  <c r="BA103" i="2"/>
  <c r="BS103" i="2" s="1"/>
  <c r="AX116" i="2"/>
  <c r="BP116" i="2" s="1"/>
  <c r="BH116" i="2"/>
  <c r="BZ116" i="2" s="1"/>
  <c r="BJ113" i="2"/>
  <c r="CB113" i="2" s="1"/>
  <c r="AX111" i="2"/>
  <c r="BP111" i="2" s="1"/>
  <c r="BI102" i="2"/>
  <c r="CA102" i="2" s="1"/>
  <c r="BE113" i="2"/>
  <c r="BW113" i="2" s="1"/>
  <c r="BN107" i="2"/>
  <c r="BK102" i="2"/>
  <c r="CC102" i="2" s="1"/>
  <c r="BI109" i="2"/>
  <c r="CA109" i="2" s="1"/>
  <c r="BH109" i="2"/>
  <c r="BZ109" i="2" s="1"/>
  <c r="AX122" i="2"/>
  <c r="BP122" i="2" s="1"/>
  <c r="BB122" i="2"/>
  <c r="BT122" i="2" s="1"/>
  <c r="BB97" i="2"/>
  <c r="BT97" i="2" s="1"/>
  <c r="BJ102" i="2"/>
  <c r="CB102" i="2" s="1"/>
  <c r="BH52" i="2"/>
  <c r="BZ52" i="2" s="1"/>
  <c r="AW74" i="2"/>
  <c r="BO74" i="2" s="1"/>
  <c r="BK56" i="2"/>
  <c r="CC56" i="2" s="1"/>
  <c r="BB107" i="2"/>
  <c r="BT107" i="2" s="1"/>
  <c r="BD102" i="2"/>
  <c r="BV102" i="2" s="1"/>
  <c r="BC114" i="2"/>
  <c r="BU114" i="2" s="1"/>
  <c r="BF97" i="2"/>
  <c r="BX97" i="2" s="1"/>
  <c r="AX109" i="2"/>
  <c r="BP109" i="2" s="1"/>
  <c r="BG122" i="2"/>
  <c r="BY122" i="2" s="1"/>
  <c r="BI113" i="2"/>
  <c r="CA113" i="2" s="1"/>
  <c r="AX107" i="2"/>
  <c r="BP107" i="2" s="1"/>
  <c r="BL109" i="2"/>
  <c r="CD109" i="2" s="1"/>
  <c r="AV112" i="2"/>
  <c r="AZ123" i="2"/>
  <c r="BR123" i="2" s="1"/>
  <c r="BA111" i="2"/>
  <c r="BS111" i="2" s="1"/>
  <c r="AW122" i="2"/>
  <c r="BO122" i="2" s="1"/>
  <c r="BL103" i="2"/>
  <c r="CD103" i="2" s="1"/>
  <c r="BC120" i="2"/>
  <c r="BU120" i="2" s="1"/>
  <c r="AY118" i="2"/>
  <c r="BQ118" i="2" s="1"/>
  <c r="AV120" i="2"/>
  <c r="BB108" i="2"/>
  <c r="BT108" i="2" s="1"/>
  <c r="BE102" i="2"/>
  <c r="BW102" i="2" s="1"/>
  <c r="AZ108" i="2"/>
  <c r="BR108" i="2" s="1"/>
  <c r="BC116" i="2"/>
  <c r="BU116" i="2" s="1"/>
  <c r="AZ114" i="2"/>
  <c r="BR114" i="2" s="1"/>
  <c r="BA102" i="2"/>
  <c r="BS102" i="2" s="1"/>
  <c r="BE116" i="2"/>
  <c r="BW116" i="2" s="1"/>
  <c r="BC123" i="2"/>
  <c r="BU123" i="2" s="1"/>
  <c r="BA122" i="2"/>
  <c r="BS122" i="2" s="1"/>
  <c r="AW119" i="2"/>
  <c r="BO119" i="2" s="1"/>
  <c r="BL119" i="2"/>
  <c r="CD119" i="2" s="1"/>
  <c r="AX106" i="2"/>
  <c r="BP106" i="2" s="1"/>
  <c r="BG97" i="2"/>
  <c r="BY97" i="2" s="1"/>
  <c r="BI124" i="2"/>
  <c r="CA124" i="2" s="1"/>
  <c r="BA107" i="2"/>
  <c r="BS107" i="2" s="1"/>
  <c r="BK101" i="2"/>
  <c r="CC101" i="2" s="1"/>
  <c r="BD97" i="2"/>
  <c r="BV97" i="2" s="1"/>
  <c r="BE114" i="2"/>
  <c r="BW114" i="2" s="1"/>
  <c r="BJ109" i="2"/>
  <c r="CB109" i="2" s="1"/>
  <c r="AX118" i="2"/>
  <c r="BP118" i="2" s="1"/>
  <c r="BG105" i="2"/>
  <c r="BY105" i="2" s="1"/>
  <c r="BI115" i="2"/>
  <c r="CA115" i="2" s="1"/>
  <c r="BG113" i="2"/>
  <c r="BY113" i="2" s="1"/>
  <c r="BJ111" i="2"/>
  <c r="CB111" i="2" s="1"/>
  <c r="BH111" i="2"/>
  <c r="BZ111" i="2" s="1"/>
  <c r="BH32" i="2"/>
  <c r="BZ32" i="2" s="1"/>
  <c r="BA116" i="2"/>
  <c r="BS116" i="2" s="1"/>
  <c r="BB123" i="2"/>
  <c r="BT123" i="2" s="1"/>
  <c r="BK103" i="2"/>
  <c r="CC103" i="2" s="1"/>
  <c r="BF109" i="2"/>
  <c r="BX109" i="2" s="1"/>
  <c r="BF113" i="2"/>
  <c r="BX113" i="2" s="1"/>
  <c r="BK124" i="2"/>
  <c r="CC124" i="2" s="1"/>
  <c r="BD124" i="2"/>
  <c r="BV124" i="2" s="1"/>
  <c r="AX103" i="2"/>
  <c r="BP103" i="2" s="1"/>
  <c r="AY116" i="2"/>
  <c r="BQ116" i="2" s="1"/>
  <c r="BL4" i="2"/>
  <c r="CD4" i="2" s="1"/>
  <c r="BJ107" i="2"/>
  <c r="CB107" i="2" s="1"/>
  <c r="AV102" i="2"/>
  <c r="BF102" i="2"/>
  <c r="BX102" i="2" s="1"/>
  <c r="BI120" i="2"/>
  <c r="CA120" i="2" s="1"/>
  <c r="AY107" i="2"/>
  <c r="BQ107" i="2" s="1"/>
  <c r="BA108" i="2"/>
  <c r="BS108" i="2" s="1"/>
  <c r="BL118" i="2"/>
  <c r="CD118" i="2" s="1"/>
  <c r="BC103" i="2"/>
  <c r="BU103" i="2" s="1"/>
  <c r="BL112" i="2"/>
  <c r="CD112" i="2" s="1"/>
  <c r="BH112" i="2"/>
  <c r="BZ112" i="2" s="1"/>
  <c r="BI123" i="2"/>
  <c r="CA123" i="2" s="1"/>
  <c r="BA120" i="2"/>
  <c r="BS120" i="2" s="1"/>
  <c r="AW124" i="2"/>
  <c r="BO124" i="2" s="1"/>
  <c r="BL108" i="2"/>
  <c r="CD108" i="2" s="1"/>
  <c r="BC106" i="2"/>
  <c r="BU106" i="2" s="1"/>
  <c r="AZ102" i="2"/>
  <c r="BR102" i="2" s="1"/>
  <c r="BF103" i="2"/>
  <c r="BX103" i="2" s="1"/>
  <c r="BJ122" i="2"/>
  <c r="CB122" i="2" s="1"/>
  <c r="AV118" i="2"/>
  <c r="BF124" i="2"/>
  <c r="BX124" i="2" s="1"/>
  <c r="AY115" i="2"/>
  <c r="BQ115" i="2" s="1"/>
  <c r="AZ103" i="2"/>
  <c r="BR103" i="2" s="1"/>
  <c r="BI108" i="2"/>
  <c r="CA108" i="2" s="1"/>
  <c r="BD120" i="2"/>
  <c r="BV120" i="2" s="1"/>
  <c r="BE112" i="2"/>
  <c r="BW112" i="2" s="1"/>
  <c r="BE111" i="2"/>
  <c r="BW111" i="2" s="1"/>
  <c r="BK121" i="2"/>
  <c r="CC121" i="2" s="1"/>
  <c r="BH121" i="2"/>
  <c r="BZ121" i="2" s="1"/>
  <c r="BF121" i="2"/>
  <c r="BX121" i="2" s="1"/>
  <c r="AX123" i="2"/>
  <c r="BP123" i="2" s="1"/>
  <c r="BG102" i="2"/>
  <c r="BY102" i="2" s="1"/>
  <c r="BI114" i="2"/>
  <c r="CA114" i="2" s="1"/>
  <c r="AW108" i="2"/>
  <c r="BO108" i="2" s="1"/>
  <c r="BL124" i="2"/>
  <c r="CD124" i="2" s="1"/>
  <c r="BC119" i="2"/>
  <c r="BU119" i="2" s="1"/>
  <c r="BK119" i="2"/>
  <c r="CC119" i="2" s="1"/>
  <c r="AZ107" i="2"/>
  <c r="BR107" i="2" s="1"/>
  <c r="BB117" i="2"/>
  <c r="BT117" i="2" s="1"/>
  <c r="BD114" i="2"/>
  <c r="BV114" i="2" s="1"/>
  <c r="BE119" i="2"/>
  <c r="BW119" i="2" s="1"/>
  <c r="BJ106" i="2"/>
  <c r="CB106" i="2" s="1"/>
  <c r="AV113" i="2"/>
  <c r="AX105" i="2"/>
  <c r="BP105" i="2" s="1"/>
  <c r="BG112" i="2"/>
  <c r="BY112" i="2" s="1"/>
  <c r="BI28" i="2"/>
  <c r="CA28" i="2" s="1"/>
  <c r="BJ28" i="2"/>
  <c r="CB28" i="2" s="1"/>
  <c r="BH28" i="2"/>
  <c r="BZ28" i="2" s="1"/>
  <c r="BE28" i="2"/>
  <c r="BW28" i="2" s="1"/>
  <c r="BC28" i="2"/>
  <c r="BU28" i="2" s="1"/>
  <c r="BL76" i="2"/>
  <c r="CD76" i="2" s="1"/>
  <c r="BC46" i="2"/>
  <c r="BU46" i="2" s="1"/>
  <c r="BH27" i="2"/>
  <c r="BZ27" i="2" s="1"/>
  <c r="AX74" i="2"/>
  <c r="BP74" i="2" s="1"/>
  <c r="BI53" i="2"/>
  <c r="CA53" i="2" s="1"/>
  <c r="BD60" i="2"/>
  <c r="BV60" i="2" s="1"/>
  <c r="BI29" i="2"/>
  <c r="CA29" i="2" s="1"/>
  <c r="BC29" i="2"/>
  <c r="BU29" i="2" s="1"/>
  <c r="BK29" i="2"/>
  <c r="CC29" i="2" s="1"/>
  <c r="BH56" i="2"/>
  <c r="BZ56" i="2" s="1"/>
  <c r="BC85" i="2"/>
  <c r="BU85" i="2" s="1"/>
  <c r="BB41" i="2"/>
  <c r="BT41" i="2" s="1"/>
  <c r="BB28" i="2"/>
  <c r="BT28" i="2" s="1"/>
  <c r="BH68" i="2"/>
  <c r="BZ68" i="2" s="1"/>
  <c r="BA81" i="2"/>
  <c r="BS81" i="2" s="1"/>
  <c r="AW28" i="2"/>
  <c r="BO28" i="2" s="1"/>
  <c r="AZ85" i="2"/>
  <c r="BR85" i="2" s="1"/>
  <c r="AY28" i="2"/>
  <c r="BQ28" i="2" s="1"/>
  <c r="BI81" i="2"/>
  <c r="CA81" i="2" s="1"/>
  <c r="AX85" i="2"/>
  <c r="BP85" i="2" s="1"/>
  <c r="BF81" i="2"/>
  <c r="BX81" i="2" s="1"/>
  <c r="BB85" i="2"/>
  <c r="BT85" i="2" s="1"/>
  <c r="AY29" i="2"/>
  <c r="BQ29" i="2" s="1"/>
  <c r="BA73" i="2"/>
  <c r="BS73" i="2" s="1"/>
  <c r="BF60" i="2"/>
  <c r="BX60" i="2" s="1"/>
  <c r="AV81" i="2"/>
  <c r="BN81" i="2" s="1"/>
  <c r="AZ11" i="2"/>
  <c r="BR11" i="2" s="1"/>
  <c r="AZ29" i="2"/>
  <c r="BR29" i="2" s="1"/>
  <c r="AX81" i="2"/>
  <c r="BP81" i="2" s="1"/>
  <c r="AV53" i="2"/>
  <c r="BN53" i="2" s="1"/>
  <c r="BJ81" i="2"/>
  <c r="CB81" i="2" s="1"/>
  <c r="AX29" i="2"/>
  <c r="BP29" i="2" s="1"/>
  <c r="BI85" i="2"/>
  <c r="CA85" i="2" s="1"/>
  <c r="BH53" i="2"/>
  <c r="BZ53" i="2" s="1"/>
  <c r="BL94" i="2"/>
  <c r="CD94" i="2" s="1"/>
  <c r="AZ86" i="2"/>
  <c r="BR86" i="2" s="1"/>
  <c r="BJ85" i="2"/>
  <c r="CB85" i="2" s="1"/>
  <c r="BH29" i="2"/>
  <c r="BZ29" i="2" s="1"/>
  <c r="AX56" i="2"/>
  <c r="BP56" i="2" s="1"/>
  <c r="AX28" i="2"/>
  <c r="BP28" i="2" s="1"/>
  <c r="AZ81" i="2"/>
  <c r="BR81" i="2" s="1"/>
  <c r="BD81" i="2"/>
  <c r="BV81" i="2" s="1"/>
  <c r="BE23" i="2"/>
  <c r="BW23" i="2" s="1"/>
  <c r="AY85" i="2"/>
  <c r="BQ85" i="2" s="1"/>
  <c r="BL85" i="2"/>
  <c r="CD85" i="2" s="1"/>
  <c r="BE60" i="2"/>
  <c r="BW60" i="2" s="1"/>
  <c r="BK81" i="2"/>
  <c r="CC81" i="2" s="1"/>
  <c r="BK85" i="2"/>
  <c r="CC85" i="2" s="1"/>
  <c r="BA85" i="2"/>
  <c r="BS85" i="2" s="1"/>
  <c r="BD85" i="2"/>
  <c r="BV85" i="2" s="1"/>
  <c r="AV29" i="2"/>
  <c r="BN29" i="2" s="1"/>
  <c r="BD56" i="2"/>
  <c r="BV56" i="2" s="1"/>
  <c r="AW81" i="2"/>
  <c r="BO81" i="2" s="1"/>
  <c r="BD29" i="2"/>
  <c r="BV29" i="2" s="1"/>
  <c r="AW38" i="2"/>
  <c r="BO38" i="2" s="1"/>
  <c r="BA29" i="2"/>
  <c r="BS29" i="2" s="1"/>
  <c r="BL29" i="2"/>
  <c r="CD29" i="2" s="1"/>
  <c r="BL28" i="2"/>
  <c r="CD28" i="2" s="1"/>
  <c r="BH86" i="2"/>
  <c r="BZ86" i="2" s="1"/>
  <c r="BD71" i="2"/>
  <c r="BV71" i="2" s="1"/>
  <c r="BK13" i="2"/>
  <c r="CC13" i="2" s="1"/>
  <c r="BG56" i="2"/>
  <c r="BY56" i="2" s="1"/>
  <c r="AW53" i="2"/>
  <c r="BO53" i="2" s="1"/>
  <c r="AY81" i="2"/>
  <c r="BQ81" i="2" s="1"/>
  <c r="AY65" i="2"/>
  <c r="BQ65" i="2" s="1"/>
  <c r="BG85" i="2"/>
  <c r="BY85" i="2" s="1"/>
  <c r="BJ29" i="2"/>
  <c r="CB29" i="2" s="1"/>
  <c r="BL42" i="2"/>
  <c r="CD42" i="2" s="1"/>
  <c r="BB53" i="2"/>
  <c r="BT53" i="2" s="1"/>
  <c r="BG27" i="2"/>
  <c r="BY27" i="2" s="1"/>
  <c r="BD13" i="2"/>
  <c r="BV13" i="2" s="1"/>
  <c r="BB71" i="2"/>
  <c r="BT71" i="2" s="1"/>
  <c r="BD70" i="2"/>
  <c r="BV70" i="2" s="1"/>
  <c r="AV39" i="2"/>
  <c r="BN39" i="2" s="1"/>
  <c r="AX53" i="2"/>
  <c r="BP53" i="2" s="1"/>
  <c r="BE53" i="2"/>
  <c r="BW53" i="2" s="1"/>
  <c r="BB92" i="2"/>
  <c r="BT92" i="2" s="1"/>
  <c r="BL13" i="2"/>
  <c r="CD13" i="2" s="1"/>
  <c r="BL53" i="2"/>
  <c r="CD53" i="2" s="1"/>
  <c r="BC53" i="2"/>
  <c r="BU53" i="2" s="1"/>
  <c r="AY76" i="2"/>
  <c r="BQ76" i="2" s="1"/>
  <c r="AY53" i="2"/>
  <c r="BQ53" i="2" s="1"/>
  <c r="AZ13" i="2"/>
  <c r="BR13" i="2" s="1"/>
  <c r="BG74" i="2"/>
  <c r="BY74" i="2" s="1"/>
  <c r="BK53" i="2"/>
  <c r="CC53" i="2" s="1"/>
  <c r="BL11" i="2"/>
  <c r="CD11" i="2" s="1"/>
  <c r="BD53" i="2"/>
  <c r="BV53" i="2" s="1"/>
  <c r="BI20" i="2"/>
  <c r="CA20" i="2" s="1"/>
  <c r="BG52" i="2"/>
  <c r="BY52" i="2" s="1"/>
  <c r="AY20" i="2"/>
  <c r="BQ20" i="2" s="1"/>
  <c r="BD76" i="2"/>
  <c r="BV76" i="2" s="1"/>
  <c r="BG53" i="2"/>
  <c r="BY53" i="2" s="1"/>
  <c r="BK7" i="2"/>
  <c r="CC7" i="2" s="1"/>
  <c r="BE13" i="2"/>
  <c r="BW13" i="2" s="1"/>
  <c r="BE39" i="2"/>
  <c r="BW39" i="2" s="1"/>
  <c r="BA53" i="2"/>
  <c r="BS53" i="2" s="1"/>
  <c r="BG20" i="2"/>
  <c r="BY20" i="2" s="1"/>
  <c r="BJ13" i="2"/>
  <c r="CB13" i="2" s="1"/>
  <c r="BA13" i="2"/>
  <c r="BS13" i="2" s="1"/>
  <c r="BD11" i="2"/>
  <c r="BV11" i="2" s="1"/>
  <c r="BL27" i="2"/>
  <c r="CD27" i="2" s="1"/>
  <c r="BC86" i="2"/>
  <c r="BU86" i="2" s="1"/>
  <c r="AV4" i="2"/>
  <c r="BN4" i="2" s="1"/>
  <c r="BF73" i="2"/>
  <c r="BX73" i="2" s="1"/>
  <c r="BF46" i="2"/>
  <c r="BX46" i="2" s="1"/>
  <c r="BH85" i="2"/>
  <c r="BZ85" i="2" s="1"/>
  <c r="BD54" i="2"/>
  <c r="BV54" i="2" s="1"/>
  <c r="BJ96" i="2"/>
  <c r="CB96" i="2" s="1"/>
  <c r="AW77" i="2"/>
  <c r="BO77" i="2" s="1"/>
  <c r="BC45" i="2"/>
  <c r="BU45" i="2" s="1"/>
  <c r="BF86" i="2"/>
  <c r="BX86" i="2" s="1"/>
  <c r="BL52" i="2"/>
  <c r="CD52" i="2" s="1"/>
  <c r="AW61" i="2"/>
  <c r="BO61" i="2" s="1"/>
  <c r="AV57" i="2"/>
  <c r="BN57" i="2" s="1"/>
  <c r="AX52" i="2"/>
  <c r="BP52" i="2" s="1"/>
  <c r="BD84" i="2"/>
  <c r="BV84" i="2" s="1"/>
  <c r="AW84" i="2"/>
  <c r="BO84" i="2" s="1"/>
  <c r="AZ61" i="2"/>
  <c r="BR61" i="2" s="1"/>
  <c r="BF84" i="2"/>
  <c r="BX84" i="2" s="1"/>
  <c r="AX45" i="2"/>
  <c r="BP45" i="2" s="1"/>
  <c r="AY61" i="2"/>
  <c r="BQ61" i="2" s="1"/>
  <c r="BL3" i="2"/>
  <c r="CD3" i="2" s="1"/>
  <c r="BI52" i="2"/>
  <c r="CA52" i="2" s="1"/>
  <c r="BD77" i="2"/>
  <c r="BV77" i="2" s="1"/>
  <c r="BB43" i="2"/>
  <c r="BT43" i="2" s="1"/>
  <c r="BG4" i="2"/>
  <c r="BY4" i="2" s="1"/>
  <c r="BG84" i="2"/>
  <c r="BY84" i="2" s="1"/>
  <c r="BH46" i="2"/>
  <c r="BZ46" i="2" s="1"/>
  <c r="BA54" i="2"/>
  <c r="BS54" i="2" s="1"/>
  <c r="BH45" i="2"/>
  <c r="BZ45" i="2" s="1"/>
  <c r="BB86" i="2"/>
  <c r="BT86" i="2" s="1"/>
  <c r="BA52" i="2"/>
  <c r="BS52" i="2" s="1"/>
  <c r="AY11" i="2"/>
  <c r="BQ11" i="2" s="1"/>
  <c r="BA45" i="2"/>
  <c r="BS45" i="2" s="1"/>
  <c r="BD74" i="2"/>
  <c r="BV74" i="2" s="1"/>
  <c r="AY45" i="2"/>
  <c r="BQ45" i="2" s="1"/>
  <c r="AV3" i="2"/>
  <c r="AX61" i="2"/>
  <c r="BP61" i="2" s="1"/>
  <c r="BG71" i="2"/>
  <c r="BY71" i="2" s="1"/>
  <c r="BK84" i="2"/>
  <c r="CC84" i="2" s="1"/>
  <c r="AZ84" i="2"/>
  <c r="BR84" i="2" s="1"/>
  <c r="AY52" i="2"/>
  <c r="BQ52" i="2" s="1"/>
  <c r="BJ71" i="2"/>
  <c r="CB71" i="2" s="1"/>
  <c r="AW7" i="2"/>
  <c r="BO7" i="2" s="1"/>
  <c r="BG61" i="2"/>
  <c r="BY61" i="2" s="1"/>
  <c r="BC76" i="2"/>
  <c r="BU76" i="2" s="1"/>
  <c r="BD86" i="2"/>
  <c r="BV86" i="2" s="1"/>
  <c r="AX54" i="2"/>
  <c r="BP54" i="2" s="1"/>
  <c r="BF7" i="2"/>
  <c r="BX7" i="2" s="1"/>
  <c r="BK54" i="2"/>
  <c r="CC54" i="2" s="1"/>
  <c r="AX86" i="2"/>
  <c r="BP86" i="2" s="1"/>
  <c r="BI45" i="2"/>
  <c r="CA45" i="2" s="1"/>
  <c r="BC71" i="2"/>
  <c r="BU71" i="2" s="1"/>
  <c r="BI61" i="2"/>
  <c r="CA61" i="2" s="1"/>
  <c r="BH84" i="2"/>
  <c r="BZ84" i="2" s="1"/>
  <c r="AV84" i="2"/>
  <c r="BN84" i="2" s="1"/>
  <c r="BJ11" i="2"/>
  <c r="CB11" i="2" s="1"/>
  <c r="AV68" i="2"/>
  <c r="BN68" i="2" s="1"/>
  <c r="BJ61" i="2"/>
  <c r="CB61" i="2" s="1"/>
  <c r="BC52" i="2"/>
  <c r="BU52" i="2" s="1"/>
  <c r="BK92" i="2"/>
  <c r="CC92" i="2" s="1"/>
  <c r="AY84" i="2"/>
  <c r="BQ84" i="2" s="1"/>
  <c r="AW55" i="2"/>
  <c r="BO55" i="2" s="1"/>
  <c r="BD92" i="2"/>
  <c r="BV92" i="2" s="1"/>
  <c r="AV76" i="2"/>
  <c r="BN76" i="2" s="1"/>
  <c r="BE52" i="2"/>
  <c r="BW52" i="2" s="1"/>
  <c r="BC56" i="2"/>
  <c r="BU56" i="2" s="1"/>
  <c r="BK52" i="2"/>
  <c r="CC52" i="2" s="1"/>
  <c r="AW4" i="2"/>
  <c r="BO4" i="2" s="1"/>
  <c r="AX76" i="2"/>
  <c r="BP76" i="2" s="1"/>
  <c r="BL68" i="2"/>
  <c r="CD68" i="2" s="1"/>
  <c r="BL20" i="2"/>
  <c r="CD20" i="2" s="1"/>
  <c r="BI92" i="2"/>
  <c r="CA92" i="2" s="1"/>
  <c r="BB93" i="2"/>
  <c r="BT93" i="2" s="1"/>
  <c r="BB56" i="2"/>
  <c r="BT56" i="2" s="1"/>
  <c r="AX7" i="2"/>
  <c r="BP7" i="2" s="1"/>
  <c r="AZ38" i="2"/>
  <c r="BR38" i="2" s="1"/>
  <c r="AV54" i="2"/>
  <c r="BN54" i="2" s="1"/>
  <c r="AX27" i="2"/>
  <c r="BP27" i="2" s="1"/>
  <c r="BF76" i="2"/>
  <c r="BX76" i="2" s="1"/>
  <c r="AZ93" i="2"/>
  <c r="BR93" i="2" s="1"/>
  <c r="BD68" i="2"/>
  <c r="BV68" i="2" s="1"/>
  <c r="BG70" i="2"/>
  <c r="BY70" i="2" s="1"/>
  <c r="BG92" i="2"/>
  <c r="BY92" i="2" s="1"/>
  <c r="BF52" i="2"/>
  <c r="BX52" i="2" s="1"/>
  <c r="AY92" i="2"/>
  <c r="BQ92" i="2" s="1"/>
  <c r="BH76" i="2"/>
  <c r="BZ76" i="2" s="1"/>
  <c r="BG76" i="2"/>
  <c r="BY76" i="2" s="1"/>
  <c r="AZ56" i="2"/>
  <c r="BR56" i="2" s="1"/>
  <c r="BG68" i="2"/>
  <c r="BY68" i="2" s="1"/>
  <c r="BC92" i="2"/>
  <c r="BU92" i="2" s="1"/>
  <c r="BE54" i="2"/>
  <c r="BW54" i="2" s="1"/>
  <c r="BL54" i="2"/>
  <c r="CD54" i="2" s="1"/>
  <c r="BL92" i="2"/>
  <c r="CD92" i="2" s="1"/>
  <c r="AV52" i="2"/>
  <c r="BN52" i="2" s="1"/>
  <c r="AW92" i="2"/>
  <c r="BO92" i="2" s="1"/>
  <c r="BA77" i="2"/>
  <c r="BS77" i="2" s="1"/>
  <c r="BB54" i="2"/>
  <c r="BT54" i="2" s="1"/>
  <c r="AW13" i="2"/>
  <c r="BO13" i="2" s="1"/>
  <c r="AZ92" i="2"/>
  <c r="BR92" i="2" s="1"/>
  <c r="BI13" i="2"/>
  <c r="CA13" i="2" s="1"/>
  <c r="BH92" i="2"/>
  <c r="BZ92" i="2" s="1"/>
  <c r="AY56" i="2"/>
  <c r="BQ56" i="2" s="1"/>
  <c r="BB7" i="2"/>
  <c r="BT7" i="2" s="1"/>
  <c r="AV56" i="2"/>
  <c r="BN56" i="2" s="1"/>
  <c r="BE20" i="2"/>
  <c r="BW20" i="2" s="1"/>
  <c r="AZ7" i="2"/>
  <c r="BR7" i="2" s="1"/>
  <c r="AZ53" i="2"/>
  <c r="BR53" i="2" s="1"/>
  <c r="BI68" i="2"/>
  <c r="CA68" i="2" s="1"/>
  <c r="BC61" i="2"/>
  <c r="BU61" i="2" s="1"/>
  <c r="BH54" i="2"/>
  <c r="BZ54" i="2" s="1"/>
  <c r="BE71" i="2"/>
  <c r="BW71" i="2" s="1"/>
  <c r="BL45" i="2"/>
  <c r="CD45" i="2" s="1"/>
  <c r="BL56" i="2"/>
  <c r="CD56" i="2" s="1"/>
  <c r="BK82" i="2"/>
  <c r="CC82" i="2" s="1"/>
  <c r="AW68" i="2"/>
  <c r="BO68" i="2" s="1"/>
  <c r="BA84" i="2"/>
  <c r="BS84" i="2" s="1"/>
  <c r="BK65" i="2"/>
  <c r="CC65" i="2" s="1"/>
  <c r="BJ86" i="2"/>
  <c r="CB86" i="2" s="1"/>
  <c r="BK34" i="2"/>
  <c r="CC34" i="2" s="1"/>
  <c r="AY60" i="2"/>
  <c r="BQ60" i="2" s="1"/>
  <c r="AW86" i="2"/>
  <c r="BO86" i="2" s="1"/>
  <c r="BG86" i="2"/>
  <c r="BY86" i="2" s="1"/>
  <c r="AV92" i="2"/>
  <c r="BN92" i="2" s="1"/>
  <c r="AV20" i="2"/>
  <c r="BN20" i="2" s="1"/>
  <c r="BJ53" i="2"/>
  <c r="CB53" i="2" s="1"/>
  <c r="BH61" i="2"/>
  <c r="BZ61" i="2" s="1"/>
  <c r="BH71" i="2"/>
  <c r="BZ71" i="2" s="1"/>
  <c r="BD34" i="2"/>
  <c r="BV34" i="2" s="1"/>
  <c r="AY78" i="2"/>
  <c r="BQ78" i="2" s="1"/>
  <c r="AV19" i="2"/>
  <c r="BN19" i="2" s="1"/>
  <c r="BH43" i="2"/>
  <c r="BZ43" i="2" s="1"/>
  <c r="BJ19" i="2"/>
  <c r="CB19" i="2" s="1"/>
  <c r="BL32" i="2"/>
  <c r="CD32" i="2" s="1"/>
  <c r="BB73" i="2"/>
  <c r="BT73" i="2" s="1"/>
  <c r="BE70" i="2"/>
  <c r="BW70" i="2" s="1"/>
  <c r="BA32" i="2"/>
  <c r="BS32" i="2" s="1"/>
  <c r="BG12" i="2"/>
  <c r="BY12" i="2" s="1"/>
  <c r="BJ78" i="2"/>
  <c r="CB78" i="2" s="1"/>
  <c r="BH73" i="2"/>
  <c r="BZ73" i="2" s="1"/>
  <c r="AX57" i="2"/>
  <c r="BP57" i="2" s="1"/>
  <c r="BI93" i="2"/>
  <c r="CA93" i="2" s="1"/>
  <c r="BK91" i="2"/>
  <c r="CC91" i="2" s="1"/>
  <c r="BE87" i="2"/>
  <c r="BW87" i="2" s="1"/>
  <c r="BL93" i="2"/>
  <c r="CD93" i="2" s="1"/>
  <c r="AW43" i="2"/>
  <c r="BO43" i="2" s="1"/>
  <c r="BD73" i="2"/>
  <c r="BV73" i="2" s="1"/>
  <c r="AX4" i="2"/>
  <c r="BP4" i="2" s="1"/>
  <c r="AZ73" i="2"/>
  <c r="BR73" i="2" s="1"/>
  <c r="AW12" i="2"/>
  <c r="BO12" i="2" s="1"/>
  <c r="AY93" i="2"/>
  <c r="BQ93" i="2" s="1"/>
  <c r="BA60" i="2"/>
  <c r="BS60" i="2" s="1"/>
  <c r="BA22" i="2"/>
  <c r="BS22" i="2" s="1"/>
  <c r="AW78" i="2"/>
  <c r="BO78" i="2" s="1"/>
  <c r="AY33" i="2"/>
  <c r="BQ33" i="2" s="1"/>
  <c r="BG78" i="2"/>
  <c r="BY78" i="2" s="1"/>
  <c r="BC60" i="2"/>
  <c r="BU60" i="2" s="1"/>
  <c r="BE10" i="2"/>
  <c r="BW10" i="2" s="1"/>
  <c r="AW32" i="2"/>
  <c r="BO32" i="2" s="1"/>
  <c r="BH70" i="2"/>
  <c r="BZ70" i="2" s="1"/>
  <c r="AV93" i="2"/>
  <c r="BN93" i="2" s="1"/>
  <c r="BJ60" i="2"/>
  <c r="CB60" i="2" s="1"/>
  <c r="AV70" i="2"/>
  <c r="BN70" i="2" s="1"/>
  <c r="BE73" i="2"/>
  <c r="BW73" i="2" s="1"/>
  <c r="BB20" i="2"/>
  <c r="BT20" i="2" s="1"/>
  <c r="BB27" i="2"/>
  <c r="BT27" i="2" s="1"/>
  <c r="BK73" i="2"/>
  <c r="CC73" i="2" s="1"/>
  <c r="AW95" i="2"/>
  <c r="BO95" i="2" s="1"/>
  <c r="BL67" i="2"/>
  <c r="CD67" i="2" s="1"/>
  <c r="BL10" i="2"/>
  <c r="CD10" i="2" s="1"/>
  <c r="BI65" i="2"/>
  <c r="CA65" i="2" s="1"/>
  <c r="BL70" i="2"/>
  <c r="CD70" i="2" s="1"/>
  <c r="BL60" i="2"/>
  <c r="CD60" i="2" s="1"/>
  <c r="BK55" i="2"/>
  <c r="CC55" i="2" s="1"/>
  <c r="BH60" i="2"/>
  <c r="BZ60" i="2" s="1"/>
  <c r="BI12" i="2"/>
  <c r="CA12" i="2" s="1"/>
  <c r="BI32" i="2"/>
  <c r="CA32" i="2" s="1"/>
  <c r="AY73" i="2"/>
  <c r="BQ73" i="2" s="1"/>
  <c r="BE57" i="2"/>
  <c r="BW57" i="2" s="1"/>
  <c r="BJ55" i="2"/>
  <c r="CB55" i="2" s="1"/>
  <c r="AV78" i="2"/>
  <c r="BN78" i="2" s="1"/>
  <c r="AZ60" i="2"/>
  <c r="BR60" i="2" s="1"/>
  <c r="AW73" i="2"/>
  <c r="BO73" i="2" s="1"/>
  <c r="BL73" i="2"/>
  <c r="CD73" i="2" s="1"/>
  <c r="BE94" i="2"/>
  <c r="BW94" i="2" s="1"/>
  <c r="BK22" i="2"/>
  <c r="CC22" i="2" s="1"/>
  <c r="BJ83" i="2"/>
  <c r="CB83" i="2" s="1"/>
  <c r="BG73" i="2"/>
  <c r="BY73" i="2" s="1"/>
  <c r="BC55" i="2"/>
  <c r="BU55" i="2" s="1"/>
  <c r="BG19" i="2"/>
  <c r="BY19" i="2" s="1"/>
  <c r="BH93" i="2"/>
  <c r="BZ93" i="2" s="1"/>
  <c r="BI60" i="2"/>
  <c r="CA60" i="2" s="1"/>
  <c r="BC43" i="2"/>
  <c r="BU43" i="2" s="1"/>
  <c r="AX43" i="2"/>
  <c r="BP43" i="2" s="1"/>
  <c r="AV73" i="2"/>
  <c r="BN73" i="2" s="1"/>
  <c r="AY43" i="2"/>
  <c r="BQ43" i="2" s="1"/>
  <c r="BJ43" i="2"/>
  <c r="CB43" i="2" s="1"/>
  <c r="BI43" i="2"/>
  <c r="CA43" i="2" s="1"/>
  <c r="BF93" i="2"/>
  <c r="BX93" i="2" s="1"/>
  <c r="AX73" i="2"/>
  <c r="BP73" i="2" s="1"/>
  <c r="BC73" i="2"/>
  <c r="BU73" i="2" s="1"/>
  <c r="BH69" i="2"/>
  <c r="BZ69" i="2" s="1"/>
  <c r="BL69" i="2"/>
  <c r="CD69" i="2" s="1"/>
  <c r="AY12" i="2"/>
  <c r="BQ12" i="2" s="1"/>
  <c r="BA48" i="2"/>
  <c r="BS48" i="2" s="1"/>
  <c r="BK78" i="2"/>
  <c r="CC78" i="2" s="1"/>
  <c r="BH79" i="2"/>
  <c r="BZ79" i="2" s="1"/>
  <c r="BI87" i="2"/>
  <c r="CA87" i="2" s="1"/>
  <c r="BE44" i="2"/>
  <c r="BW44" i="2" s="1"/>
  <c r="BL44" i="2"/>
  <c r="CD44" i="2" s="1"/>
  <c r="BH90" i="2"/>
  <c r="BZ90" i="2" s="1"/>
  <c r="BL90" i="2"/>
  <c r="CD90" i="2" s="1"/>
  <c r="BG6" i="2"/>
  <c r="BY6" i="2" s="1"/>
  <c r="BL6" i="2"/>
  <c r="CD6" i="2" s="1"/>
  <c r="BE26" i="2"/>
  <c r="BW26" i="2" s="1"/>
  <c r="BL26" i="2"/>
  <c r="CD26" i="2" s="1"/>
  <c r="BB5" i="2"/>
  <c r="BT5" i="2" s="1"/>
  <c r="BL5" i="2"/>
  <c r="CD5" i="2" s="1"/>
  <c r="BB9" i="2"/>
  <c r="BT9" i="2" s="1"/>
  <c r="BL9" i="2"/>
  <c r="CD9" i="2" s="1"/>
  <c r="BB88" i="2"/>
  <c r="BT88" i="2" s="1"/>
  <c r="BL88" i="2"/>
  <c r="CD88" i="2" s="1"/>
  <c r="BC14" i="2"/>
  <c r="BU14" i="2" s="1"/>
  <c r="BL14" i="2"/>
  <c r="CD14" i="2" s="1"/>
  <c r="BI17" i="2"/>
  <c r="CA17" i="2" s="1"/>
  <c r="BL17" i="2"/>
  <c r="CD17" i="2" s="1"/>
  <c r="BC83" i="2"/>
  <c r="BU83" i="2" s="1"/>
  <c r="BL83" i="2"/>
  <c r="CD83" i="2" s="1"/>
  <c r="AZ64" i="2"/>
  <c r="BR64" i="2" s="1"/>
  <c r="BL64" i="2"/>
  <c r="CD64" i="2" s="1"/>
  <c r="AV58" i="2"/>
  <c r="BN58" i="2" s="1"/>
  <c r="BL58" i="2"/>
  <c r="CD58" i="2" s="1"/>
  <c r="BH62" i="2"/>
  <c r="BZ62" i="2" s="1"/>
  <c r="BL62" i="2"/>
  <c r="CD62" i="2" s="1"/>
  <c r="AX16" i="2"/>
  <c r="BP16" i="2" s="1"/>
  <c r="BL16" i="2"/>
  <c r="CD16" i="2" s="1"/>
  <c r="BC37" i="2"/>
  <c r="BU37" i="2" s="1"/>
  <c r="BL37" i="2"/>
  <c r="CD37" i="2" s="1"/>
  <c r="BF48" i="2"/>
  <c r="BX48" i="2" s="1"/>
  <c r="BL48" i="2"/>
  <c r="CD48" i="2" s="1"/>
  <c r="BG75" i="2"/>
  <c r="BY75" i="2" s="1"/>
  <c r="BL75" i="2"/>
  <c r="CD75" i="2" s="1"/>
  <c r="AX80" i="2"/>
  <c r="BP80" i="2" s="1"/>
  <c r="BL80" i="2"/>
  <c r="CD80" i="2" s="1"/>
  <c r="AV50" i="2"/>
  <c r="BN50" i="2" s="1"/>
  <c r="BL50" i="2"/>
  <c r="CD50" i="2" s="1"/>
  <c r="BK51" i="2"/>
  <c r="CC51" i="2" s="1"/>
  <c r="BL51" i="2"/>
  <c r="CD51" i="2" s="1"/>
  <c r="BC15" i="2"/>
  <c r="BU15" i="2" s="1"/>
  <c r="BL15" i="2"/>
  <c r="CD15" i="2" s="1"/>
  <c r="AW21" i="2"/>
  <c r="BO21" i="2" s="1"/>
  <c r="BL21" i="2"/>
  <c r="CD21" i="2" s="1"/>
  <c r="BH89" i="2"/>
  <c r="BZ89" i="2" s="1"/>
  <c r="BL89" i="2"/>
  <c r="CD89" i="2" s="1"/>
  <c r="AX31" i="2"/>
  <c r="BP31" i="2" s="1"/>
  <c r="BL31" i="2"/>
  <c r="CD31" i="2" s="1"/>
  <c r="BE91" i="2"/>
  <c r="BW91" i="2" s="1"/>
  <c r="BL91" i="2"/>
  <c r="CD91" i="2" s="1"/>
  <c r="AZ22" i="2"/>
  <c r="BR22" i="2" s="1"/>
  <c r="BL22" i="2"/>
  <c r="CD22" i="2" s="1"/>
  <c r="AV34" i="2"/>
  <c r="BN34" i="2" s="1"/>
  <c r="BL34" i="2"/>
  <c r="CD34" i="2" s="1"/>
  <c r="BH96" i="2"/>
  <c r="BZ96" i="2" s="1"/>
  <c r="BL96" i="2"/>
  <c r="CD96" i="2" s="1"/>
  <c r="BE47" i="2"/>
  <c r="BW47" i="2" s="1"/>
  <c r="BL47" i="2"/>
  <c r="CD47" i="2" s="1"/>
  <c r="AZ18" i="2"/>
  <c r="BR18" i="2" s="1"/>
  <c r="BL18" i="2"/>
  <c r="CD18" i="2" s="1"/>
  <c r="BH23" i="2"/>
  <c r="BZ23" i="2" s="1"/>
  <c r="BL23" i="2"/>
  <c r="CD23" i="2" s="1"/>
  <c r="BB65" i="2"/>
  <c r="BT65" i="2" s="1"/>
  <c r="BL65" i="2"/>
  <c r="CD65" i="2" s="1"/>
  <c r="AX55" i="2"/>
  <c r="BP55" i="2" s="1"/>
  <c r="BL55" i="2"/>
  <c r="CD55" i="2" s="1"/>
  <c r="BL78" i="2"/>
  <c r="CD78" i="2" s="1"/>
  <c r="BG39" i="2"/>
  <c r="BY39" i="2" s="1"/>
  <c r="BL39" i="2"/>
  <c r="CD39" i="2" s="1"/>
  <c r="BB12" i="2"/>
  <c r="BT12" i="2" s="1"/>
  <c r="BL12" i="2"/>
  <c r="CD12" i="2" s="1"/>
  <c r="BE65" i="2"/>
  <c r="BW65" i="2" s="1"/>
  <c r="BH94" i="2"/>
  <c r="BZ94" i="2" s="1"/>
  <c r="BD78" i="2"/>
  <c r="BV78" i="2" s="1"/>
  <c r="AX34" i="2"/>
  <c r="BP34" i="2" s="1"/>
  <c r="BI78" i="2"/>
  <c r="CA78" i="2" s="1"/>
  <c r="BJ23" i="2"/>
  <c r="CB23" i="2" s="1"/>
  <c r="BE34" i="2"/>
  <c r="BW34" i="2" s="1"/>
  <c r="BI39" i="2"/>
  <c r="CA39" i="2" s="1"/>
  <c r="BK12" i="2"/>
  <c r="CC12" i="2" s="1"/>
  <c r="BH49" i="2"/>
  <c r="BZ49" i="2" s="1"/>
  <c r="BG24" i="2"/>
  <c r="BY24" i="2" s="1"/>
  <c r="BL24" i="2"/>
  <c r="CD24" i="2" s="1"/>
  <c r="BH65" i="2"/>
  <c r="BZ65" i="2" s="1"/>
  <c r="AY67" i="2"/>
  <c r="BQ67" i="2" s="1"/>
  <c r="AZ65" i="2"/>
  <c r="BR65" i="2" s="1"/>
  <c r="BA55" i="2"/>
  <c r="BS55" i="2" s="1"/>
  <c r="BD12" i="2"/>
  <c r="BV12" i="2" s="1"/>
  <c r="BK21" i="2"/>
  <c r="CC21" i="2" s="1"/>
  <c r="BI58" i="2"/>
  <c r="CA58" i="2" s="1"/>
  <c r="BG80" i="2"/>
  <c r="BY80" i="2" s="1"/>
  <c r="BI34" i="2"/>
  <c r="CA34" i="2" s="1"/>
  <c r="BF69" i="2"/>
  <c r="BX69" i="2" s="1"/>
  <c r="BD19" i="2"/>
  <c r="BV19" i="2" s="1"/>
  <c r="BL19" i="2"/>
  <c r="CD19" i="2" s="1"/>
  <c r="BB77" i="2"/>
  <c r="BT77" i="2" s="1"/>
  <c r="BL77" i="2"/>
  <c r="CD77" i="2" s="1"/>
  <c r="BG43" i="2"/>
  <c r="BY43" i="2" s="1"/>
  <c r="BL43" i="2"/>
  <c r="CD43" i="2" s="1"/>
  <c r="AZ74" i="2"/>
  <c r="BR74" i="2" s="1"/>
  <c r="BL74" i="2"/>
  <c r="CD74" i="2" s="1"/>
  <c r="BI40" i="2"/>
  <c r="CA40" i="2" s="1"/>
  <c r="BL40" i="2"/>
  <c r="CD40" i="2" s="1"/>
  <c r="AV7" i="2"/>
  <c r="BN7" i="2" s="1"/>
  <c r="BL7" i="2"/>
  <c r="CD7" i="2" s="1"/>
  <c r="BG33" i="2"/>
  <c r="BY33" i="2" s="1"/>
  <c r="BL33" i="2"/>
  <c r="CD33" i="2" s="1"/>
  <c r="AZ36" i="2"/>
  <c r="BR36" i="2" s="1"/>
  <c r="BL36" i="2"/>
  <c r="CD36" i="2" s="1"/>
  <c r="BC57" i="2"/>
  <c r="BU57" i="2" s="1"/>
  <c r="BL57" i="2"/>
  <c r="CD57" i="2" s="1"/>
  <c r="BJ87" i="2"/>
  <c r="CB87" i="2" s="1"/>
  <c r="BL87" i="2"/>
  <c r="CD87" i="2" s="1"/>
  <c r="AY23" i="2"/>
  <c r="BQ23" i="2" s="1"/>
  <c r="AZ24" i="2"/>
  <c r="BR24" i="2" s="1"/>
  <c r="BH66" i="2"/>
  <c r="BZ66" i="2" s="1"/>
  <c r="AW65" i="2"/>
  <c r="BO65" i="2" s="1"/>
  <c r="BA78" i="2"/>
  <c r="BS78" i="2" s="1"/>
  <c r="BC47" i="2"/>
  <c r="BU47" i="2" s="1"/>
  <c r="BD87" i="2"/>
  <c r="BV87" i="2" s="1"/>
  <c r="AX96" i="2"/>
  <c r="BP96" i="2" s="1"/>
  <c r="BK87" i="2"/>
  <c r="CC87" i="2" s="1"/>
  <c r="BC24" i="2"/>
  <c r="BU24" i="2" s="1"/>
  <c r="BB55" i="2"/>
  <c r="BT55" i="2" s="1"/>
  <c r="BA35" i="2"/>
  <c r="BS35" i="2" s="1"/>
  <c r="BL35" i="2"/>
  <c r="CD35" i="2" s="1"/>
  <c r="BJ82" i="2"/>
  <c r="CB82" i="2" s="1"/>
  <c r="BL82" i="2"/>
  <c r="CD82" i="2" s="1"/>
  <c r="AW59" i="2"/>
  <c r="BO59" i="2" s="1"/>
  <c r="BL59" i="2"/>
  <c r="CD59" i="2" s="1"/>
  <c r="BL30" i="2"/>
  <c r="CD30" i="2" s="1"/>
  <c r="AZ8" i="2"/>
  <c r="BR8" i="2" s="1"/>
  <c r="BL8" i="2"/>
  <c r="CD8" i="2" s="1"/>
  <c r="BF63" i="2"/>
  <c r="BX63" i="2" s="1"/>
  <c r="BL63" i="2"/>
  <c r="CD63" i="2" s="1"/>
  <c r="BL25" i="2"/>
  <c r="CD25" i="2" s="1"/>
  <c r="BI72" i="2"/>
  <c r="CA72" i="2" s="1"/>
  <c r="BL72" i="2"/>
  <c r="CD72" i="2" s="1"/>
  <c r="BA95" i="2"/>
  <c r="BS95" i="2" s="1"/>
  <c r="BL95" i="2"/>
  <c r="CD95" i="2" s="1"/>
  <c r="AW80" i="2"/>
  <c r="BO80" i="2" s="1"/>
  <c r="BI6" i="2"/>
  <c r="CA6" i="2" s="1"/>
  <c r="AW58" i="2"/>
  <c r="BO58" i="2" s="1"/>
  <c r="AY22" i="2"/>
  <c r="BQ22" i="2" s="1"/>
  <c r="BH50" i="2"/>
  <c r="BZ50" i="2" s="1"/>
  <c r="AY18" i="2"/>
  <c r="BQ18" i="2" s="1"/>
  <c r="AZ96" i="2"/>
  <c r="BR96" i="2" s="1"/>
  <c r="BA23" i="2"/>
  <c r="BS23" i="2" s="1"/>
  <c r="BB80" i="2"/>
  <c r="BT80" i="2" s="1"/>
  <c r="BG34" i="2"/>
  <c r="BY34" i="2" s="1"/>
  <c r="AY80" i="2"/>
  <c r="BQ80" i="2" s="1"/>
  <c r="AW39" i="2"/>
  <c r="BO39" i="2" s="1"/>
  <c r="AW22" i="2"/>
  <c r="BO22" i="2" s="1"/>
  <c r="AZ15" i="2"/>
  <c r="BR15" i="2" s="1"/>
  <c r="BF51" i="2"/>
  <c r="BX51" i="2" s="1"/>
  <c r="AW96" i="2"/>
  <c r="BO96" i="2" s="1"/>
  <c r="AV51" i="2"/>
  <c r="BN51" i="2" s="1"/>
  <c r="BD80" i="2"/>
  <c r="BV80" i="2" s="1"/>
  <c r="BG23" i="2"/>
  <c r="BY23" i="2" s="1"/>
  <c r="BB23" i="2"/>
  <c r="BT23" i="2" s="1"/>
  <c r="BJ80" i="2"/>
  <c r="CB80" i="2" s="1"/>
  <c r="BF22" i="2"/>
  <c r="BX22" i="2" s="1"/>
  <c r="AV6" i="2"/>
  <c r="BN6" i="2" s="1"/>
  <c r="AW87" i="2"/>
  <c r="BO87" i="2" s="1"/>
  <c r="BC21" i="2"/>
  <c r="BU21" i="2" s="1"/>
  <c r="AX21" i="2"/>
  <c r="BP21" i="2" s="1"/>
  <c r="BA91" i="2"/>
  <c r="BS91" i="2" s="1"/>
  <c r="BD22" i="2"/>
  <c r="BV22" i="2" s="1"/>
  <c r="BB22" i="2"/>
  <c r="BT22" i="2" s="1"/>
  <c r="BG87" i="2"/>
  <c r="BY87" i="2" s="1"/>
  <c r="BC65" i="2"/>
  <c r="BU65" i="2" s="1"/>
  <c r="AW16" i="2"/>
  <c r="BO16" i="2" s="1"/>
  <c r="BG96" i="2"/>
  <c r="BY96" i="2" s="1"/>
  <c r="BI23" i="2"/>
  <c r="CA23" i="2" s="1"/>
  <c r="BC78" i="2"/>
  <c r="BU78" i="2" s="1"/>
  <c r="BH87" i="2"/>
  <c r="BZ87" i="2" s="1"/>
  <c r="BF80" i="2"/>
  <c r="BX80" i="2" s="1"/>
  <c r="BD55" i="2"/>
  <c r="BV55" i="2" s="1"/>
  <c r="BC88" i="2"/>
  <c r="BU88" i="2" s="1"/>
  <c r="BK90" i="2"/>
  <c r="CC90" i="2" s="1"/>
  <c r="BD5" i="2"/>
  <c r="BV5" i="2" s="1"/>
  <c r="BE15" i="2"/>
  <c r="BW15" i="2" s="1"/>
  <c r="AV96" i="2"/>
  <c r="BN96" i="2" s="1"/>
  <c r="AV23" i="2"/>
  <c r="BN23" i="2" s="1"/>
  <c r="BH55" i="2"/>
  <c r="BZ55" i="2" s="1"/>
  <c r="BA87" i="2"/>
  <c r="BS87" i="2" s="1"/>
  <c r="BK23" i="2"/>
  <c r="CC23" i="2" s="1"/>
  <c r="BE12" i="2"/>
  <c r="BW12" i="2" s="1"/>
  <c r="BA90" i="2"/>
  <c r="BS90" i="2" s="1"/>
  <c r="BI55" i="2"/>
  <c r="CA55" i="2" s="1"/>
  <c r="BD23" i="2"/>
  <c r="BV23" i="2" s="1"/>
  <c r="BD21" i="2"/>
  <c r="BV21" i="2" s="1"/>
  <c r="AV87" i="2"/>
  <c r="BN87" i="2" s="1"/>
  <c r="AY87" i="2"/>
  <c r="BQ87" i="2" s="1"/>
  <c r="AW91" i="2"/>
  <c r="BO91" i="2" s="1"/>
  <c r="BB87" i="2"/>
  <c r="BT87" i="2" s="1"/>
  <c r="AX23" i="2"/>
  <c r="BP23" i="2" s="1"/>
  <c r="BF87" i="2"/>
  <c r="BX87" i="2" s="1"/>
  <c r="BD91" i="2"/>
  <c r="BV91" i="2" s="1"/>
  <c r="BB91" i="2"/>
  <c r="BT91" i="2" s="1"/>
  <c r="AZ23" i="2"/>
  <c r="BR23" i="2" s="1"/>
  <c r="AY90" i="2"/>
  <c r="BQ90" i="2" s="1"/>
  <c r="AV12" i="2"/>
  <c r="BN12" i="2" s="1"/>
  <c r="BC12" i="2"/>
  <c r="BU12" i="2" s="1"/>
  <c r="AV80" i="2"/>
  <c r="BN80" i="2" s="1"/>
  <c r="BB96" i="2"/>
  <c r="BT96" i="2" s="1"/>
  <c r="BF65" i="2"/>
  <c r="BX65" i="2" s="1"/>
  <c r="BA37" i="2"/>
  <c r="BS37" i="2" s="1"/>
  <c r="BB83" i="2"/>
  <c r="BT83" i="2" s="1"/>
  <c r="BC23" i="2"/>
  <c r="BU23" i="2" s="1"/>
  <c r="AY30" i="2"/>
  <c r="BQ30" i="2" s="1"/>
  <c r="BJ5" i="2"/>
  <c r="CB5" i="2" s="1"/>
  <c r="AY35" i="2"/>
  <c r="BQ35" i="2" s="1"/>
  <c r="BF95" i="2"/>
  <c r="BX95" i="2" s="1"/>
  <c r="AX8" i="2"/>
  <c r="BP8" i="2" s="1"/>
  <c r="AW88" i="2"/>
  <c r="BO88" i="2" s="1"/>
  <c r="BC63" i="2"/>
  <c r="BU63" i="2" s="1"/>
  <c r="AZ25" i="2"/>
  <c r="BR25" i="2" s="1"/>
  <c r="BH82" i="2"/>
  <c r="BZ82" i="2" s="1"/>
  <c r="AW15" i="2"/>
  <c r="BO15" i="2" s="1"/>
  <c r="AV88" i="2"/>
  <c r="BN88" i="2" s="1"/>
  <c r="BK30" i="2"/>
  <c r="CC30" i="2" s="1"/>
  <c r="BH91" i="2"/>
  <c r="BZ91" i="2" s="1"/>
  <c r="AZ90" i="2"/>
  <c r="BR90" i="2" s="1"/>
  <c r="BH95" i="2"/>
  <c r="BZ95" i="2" s="1"/>
  <c r="BE21" i="2"/>
  <c r="BW21" i="2" s="1"/>
  <c r="BF83" i="2"/>
  <c r="BX83" i="2" s="1"/>
  <c r="AX15" i="2"/>
  <c r="BP15" i="2" s="1"/>
  <c r="BC58" i="2"/>
  <c r="BU58" i="2" s="1"/>
  <c r="AY91" i="2"/>
  <c r="BQ91" i="2" s="1"/>
  <c r="AV35" i="2"/>
  <c r="BN35" i="2" s="1"/>
  <c r="AZ6" i="2"/>
  <c r="BR6" i="2" s="1"/>
  <c r="AY64" i="2"/>
  <c r="BQ64" i="2" s="1"/>
  <c r="AV72" i="2"/>
  <c r="BN72" i="2" s="1"/>
  <c r="BH44" i="2"/>
  <c r="BZ44" i="2" s="1"/>
  <c r="AZ80" i="2"/>
  <c r="BR80" i="2" s="1"/>
  <c r="AV95" i="2"/>
  <c r="BN95" i="2" s="1"/>
  <c r="BE48" i="2"/>
  <c r="BW48" i="2" s="1"/>
  <c r="BD59" i="2"/>
  <c r="BV59" i="2" s="1"/>
  <c r="BH30" i="2"/>
  <c r="BZ30" i="2" s="1"/>
  <c r="AY8" i="2"/>
  <c r="BQ8" i="2" s="1"/>
  <c r="AX26" i="2"/>
  <c r="BP26" i="2" s="1"/>
  <c r="AV83" i="2"/>
  <c r="BN83" i="2" s="1"/>
  <c r="BE88" i="2"/>
  <c r="BW88" i="2" s="1"/>
  <c r="AW90" i="2"/>
  <c r="BO90" i="2" s="1"/>
  <c r="BG91" i="2"/>
  <c r="BY91" i="2" s="1"/>
  <c r="BJ26" i="2"/>
  <c r="CB26" i="2" s="1"/>
  <c r="BC8" i="2"/>
  <c r="BU8" i="2" s="1"/>
  <c r="BI15" i="2"/>
  <c r="CA15" i="2" s="1"/>
  <c r="BD31" i="2"/>
  <c r="BV31" i="2" s="1"/>
  <c r="BF88" i="2"/>
  <c r="BX88" i="2" s="1"/>
  <c r="BE90" i="2"/>
  <c r="BW90" i="2" s="1"/>
  <c r="BF6" i="2"/>
  <c r="BX6" i="2" s="1"/>
  <c r="BI14" i="2"/>
  <c r="CA14" i="2" s="1"/>
  <c r="BD82" i="2"/>
  <c r="BV82" i="2" s="1"/>
  <c r="AX59" i="2"/>
  <c r="BP59" i="2" s="1"/>
  <c r="BD44" i="2"/>
  <c r="BV44" i="2" s="1"/>
  <c r="AV90" i="2"/>
  <c r="BN90" i="2" s="1"/>
  <c r="BJ72" i="2"/>
  <c r="CB72" i="2" s="1"/>
  <c r="AY26" i="2"/>
  <c r="BQ26" i="2" s="1"/>
  <c r="BI8" i="2"/>
  <c r="CA8" i="2" s="1"/>
  <c r="BD16" i="2"/>
  <c r="BV16" i="2" s="1"/>
  <c r="BC44" i="2"/>
  <c r="BU44" i="2" s="1"/>
  <c r="AV63" i="2"/>
  <c r="BN63" i="2" s="1"/>
  <c r="BB21" i="2"/>
  <c r="BT21" i="2" s="1"/>
  <c r="BC90" i="2"/>
  <c r="BU90" i="2" s="1"/>
  <c r="BH63" i="2"/>
  <c r="BZ63" i="2" s="1"/>
  <c r="BK9" i="2"/>
  <c r="CC9" i="2" s="1"/>
  <c r="BI88" i="2"/>
  <c r="CA88" i="2" s="1"/>
  <c r="AW75" i="2"/>
  <c r="BO75" i="2" s="1"/>
  <c r="BJ21" i="2"/>
  <c r="CB21" i="2" s="1"/>
  <c r="BA80" i="2"/>
  <c r="BS80" i="2" s="1"/>
  <c r="BH88" i="2"/>
  <c r="BZ88" i="2" s="1"/>
  <c r="BI91" i="2"/>
  <c r="CA91" i="2" s="1"/>
  <c r="BA15" i="2"/>
  <c r="BS15" i="2" s="1"/>
  <c r="BF14" i="2"/>
  <c r="BX14" i="2" s="1"/>
  <c r="BF16" i="2"/>
  <c r="BX16" i="2" s="1"/>
  <c r="BJ51" i="2"/>
  <c r="CB51" i="2" s="1"/>
  <c r="BH80" i="2"/>
  <c r="BZ80" i="2" s="1"/>
  <c r="BJ88" i="2"/>
  <c r="CB88" i="2" s="1"/>
  <c r="AX44" i="2"/>
  <c r="BP44" i="2" s="1"/>
  <c r="AV30" i="2"/>
  <c r="BN30" i="2" s="1"/>
  <c r="BB75" i="2"/>
  <c r="BT75" i="2" s="1"/>
  <c r="BH48" i="2"/>
  <c r="BZ48" i="2" s="1"/>
  <c r="BG16" i="2"/>
  <c r="BY16" i="2" s="1"/>
  <c r="BH35" i="2"/>
  <c r="BZ35" i="2" s="1"/>
  <c r="BK14" i="2"/>
  <c r="CC14" i="2" s="1"/>
  <c r="BD35" i="2"/>
  <c r="BV35" i="2" s="1"/>
  <c r="BB35" i="2"/>
  <c r="BT35" i="2" s="1"/>
  <c r="BH72" i="2"/>
  <c r="BZ72" i="2" s="1"/>
  <c r="BK16" i="2"/>
  <c r="CC16" i="2" s="1"/>
  <c r="BE82" i="2"/>
  <c r="BW82" i="2" s="1"/>
  <c r="BE25" i="2"/>
  <c r="BW25" i="2" s="1"/>
  <c r="BI26" i="2"/>
  <c r="CA26" i="2" s="1"/>
  <c r="BB90" i="2"/>
  <c r="BT90" i="2" s="1"/>
  <c r="BG88" i="2"/>
  <c r="BY88" i="2" s="1"/>
  <c r="BA72" i="2"/>
  <c r="BS72" i="2" s="1"/>
  <c r="AX48" i="2"/>
  <c r="BP48" i="2" s="1"/>
  <c r="BI75" i="2"/>
  <c r="CA75" i="2" s="1"/>
  <c r="BE95" i="2"/>
  <c r="BW95" i="2" s="1"/>
  <c r="BJ44" i="2"/>
  <c r="CB44" i="2" s="1"/>
  <c r="BI25" i="2"/>
  <c r="CA25" i="2" s="1"/>
  <c r="BJ35" i="2"/>
  <c r="CB35" i="2" s="1"/>
  <c r="BG95" i="2"/>
  <c r="BY95" i="2" s="1"/>
  <c r="AZ43" i="2"/>
  <c r="BR43" i="2" s="1"/>
  <c r="BH75" i="2"/>
  <c r="BZ75" i="2" s="1"/>
  <c r="BH37" i="2"/>
  <c r="BZ37" i="2" s="1"/>
  <c r="BA26" i="2"/>
  <c r="BS26" i="2" s="1"/>
  <c r="BA7" i="2"/>
  <c r="BS7" i="2" s="1"/>
  <c r="BF90" i="2"/>
  <c r="BX90" i="2" s="1"/>
  <c r="AV48" i="2"/>
  <c r="BN48" i="2" s="1"/>
  <c r="BD48" i="2"/>
  <c r="BV48" i="2" s="1"/>
  <c r="BC77" i="2"/>
  <c r="BU77" i="2" s="1"/>
  <c r="BE74" i="2"/>
  <c r="BW74" i="2" s="1"/>
  <c r="BK25" i="2"/>
  <c r="CC25" i="2" s="1"/>
  <c r="AY77" i="2"/>
  <c r="BQ77" i="2" s="1"/>
  <c r="AZ44" i="2"/>
  <c r="BR44" i="2" s="1"/>
  <c r="AW44" i="2"/>
  <c r="BO44" i="2" s="1"/>
  <c r="BG8" i="2"/>
  <c r="BY8" i="2" s="1"/>
  <c r="BB14" i="2"/>
  <c r="BT14" i="2" s="1"/>
  <c r="AX9" i="2"/>
  <c r="BP9" i="2" s="1"/>
  <c r="BG14" i="2"/>
  <c r="BY14" i="2" s="1"/>
  <c r="BA14" i="2"/>
  <c r="BS14" i="2" s="1"/>
  <c r="BD8" i="2"/>
  <c r="BV8" i="2" s="1"/>
  <c r="BK26" i="2"/>
  <c r="CC26" i="2" s="1"/>
  <c r="BE83" i="2"/>
  <c r="BW83" i="2" s="1"/>
  <c r="BG48" i="2"/>
  <c r="BY48" i="2" s="1"/>
  <c r="BA6" i="2"/>
  <c r="BS6" i="2" s="1"/>
  <c r="AX6" i="2"/>
  <c r="BP6" i="2" s="1"/>
  <c r="BI30" i="2"/>
  <c r="CA30" i="2" s="1"/>
  <c r="BF33" i="2"/>
  <c r="BX33" i="2" s="1"/>
  <c r="BH59" i="2"/>
  <c r="BZ59" i="2" s="1"/>
  <c r="BE43" i="2"/>
  <c r="BW43" i="2" s="1"/>
  <c r="BA16" i="2"/>
  <c r="BS16" i="2" s="1"/>
  <c r="BK48" i="2"/>
  <c r="CC48" i="2" s="1"/>
  <c r="BG44" i="2"/>
  <c r="BY44" i="2" s="1"/>
  <c r="BF9" i="2"/>
  <c r="BX9" i="2" s="1"/>
  <c r="BA75" i="2"/>
  <c r="BS75" i="2" s="1"/>
  <c r="BK75" i="2"/>
  <c r="CC75" i="2" s="1"/>
  <c r="BB44" i="2"/>
  <c r="BT44" i="2" s="1"/>
  <c r="BD26" i="2"/>
  <c r="BV26" i="2" s="1"/>
  <c r="BC35" i="2"/>
  <c r="BU35" i="2" s="1"/>
  <c r="AW35" i="2"/>
  <c r="BO35" i="2" s="1"/>
  <c r="BG59" i="2"/>
  <c r="BY59" i="2" s="1"/>
  <c r="AV43" i="2"/>
  <c r="BN43" i="2" s="1"/>
  <c r="BB26" i="2"/>
  <c r="BT26" i="2" s="1"/>
  <c r="BC82" i="2"/>
  <c r="BU82" i="2" s="1"/>
  <c r="BH74" i="2"/>
  <c r="BZ74" i="2" s="1"/>
  <c r="BE9" i="2"/>
  <c r="BW9" i="2" s="1"/>
  <c r="AW8" i="2"/>
  <c r="BO8" i="2" s="1"/>
  <c r="BI83" i="2"/>
  <c r="CA83" i="2" s="1"/>
  <c r="BA74" i="2"/>
  <c r="BS74" i="2" s="1"/>
  <c r="AV75" i="2"/>
  <c r="BN75" i="2" s="1"/>
  <c r="BD33" i="2"/>
  <c r="BV33" i="2" s="1"/>
  <c r="BK88" i="2"/>
  <c r="CC88" i="2" s="1"/>
  <c r="BJ90" i="2"/>
  <c r="CB90" i="2" s="1"/>
  <c r="BD43" i="2"/>
  <c r="BV43" i="2" s="1"/>
  <c r="BH83" i="2"/>
  <c r="BZ83" i="2" s="1"/>
  <c r="AY14" i="2"/>
  <c r="BQ14" i="2" s="1"/>
  <c r="AZ83" i="2"/>
  <c r="BR83" i="2" s="1"/>
  <c r="BI16" i="2"/>
  <c r="CA16" i="2" s="1"/>
  <c r="AV16" i="2"/>
  <c r="BN16" i="2" s="1"/>
  <c r="BD7" i="2"/>
  <c r="BV7" i="2" s="1"/>
  <c r="AZ19" i="2"/>
  <c r="BR19" i="2" s="1"/>
  <c r="BK6" i="2"/>
  <c r="CC6" i="2" s="1"/>
  <c r="BI77" i="2"/>
  <c r="CA77" i="2" s="1"/>
  <c r="BA5" i="2"/>
  <c r="BS5" i="2" s="1"/>
  <c r="AX95" i="2"/>
  <c r="BP95" i="2" s="1"/>
  <c r="BI90" i="2"/>
  <c r="CA90" i="2" s="1"/>
  <c r="BA44" i="2"/>
  <c r="BS44" i="2" s="1"/>
  <c r="BA43" i="2"/>
  <c r="BS43" i="2" s="1"/>
  <c r="BD40" i="2"/>
  <c r="BV40" i="2" s="1"/>
  <c r="AW37" i="2"/>
  <c r="BO37" i="2" s="1"/>
  <c r="BF35" i="2"/>
  <c r="BX35" i="2" s="1"/>
  <c r="AY44" i="2"/>
  <c r="BQ44" i="2" s="1"/>
  <c r="AZ82" i="2"/>
  <c r="BR82" i="2" s="1"/>
  <c r="BI48" i="2"/>
  <c r="CA48" i="2" s="1"/>
  <c r="BJ7" i="2"/>
  <c r="CB7" i="2" s="1"/>
  <c r="AX30" i="2"/>
  <c r="BP30" i="2" s="1"/>
  <c r="AV26" i="2"/>
  <c r="BN26" i="2" s="1"/>
  <c r="BD6" i="2"/>
  <c r="BV6" i="2" s="1"/>
  <c r="AY74" i="2"/>
  <c r="BQ74" i="2" s="1"/>
  <c r="BI59" i="2"/>
  <c r="CA59" i="2" s="1"/>
  <c r="AY57" i="2"/>
  <c r="BQ57" i="2" s="1"/>
  <c r="AW40" i="2"/>
  <c r="BO40" i="2" s="1"/>
  <c r="BG26" i="2"/>
  <c r="BY26" i="2" s="1"/>
  <c r="BI44" i="2"/>
  <c r="CA44" i="2" s="1"/>
  <c r="AV5" i="2"/>
  <c r="BN5" i="2" s="1"/>
  <c r="BH58" i="2"/>
  <c r="BZ58" i="2" s="1"/>
  <c r="AW72" i="2"/>
  <c r="BO72" i="2" s="1"/>
  <c r="BJ17" i="2"/>
  <c r="CB17" i="2" s="1"/>
  <c r="BC59" i="2"/>
  <c r="BU59" i="2" s="1"/>
  <c r="BB16" i="2"/>
  <c r="BT16" i="2" s="1"/>
  <c r="AW26" i="2"/>
  <c r="BO26" i="2" s="1"/>
  <c r="BK19" i="2"/>
  <c r="CC19" i="2" s="1"/>
  <c r="AX40" i="2"/>
  <c r="BP40" i="2" s="1"/>
  <c r="BA19" i="2"/>
  <c r="BS19" i="2" s="1"/>
  <c r="BC95" i="2"/>
  <c r="BU95" i="2" s="1"/>
  <c r="BB74" i="2"/>
  <c r="BT74" i="2" s="1"/>
  <c r="BB8" i="2"/>
  <c r="BT8" i="2" s="1"/>
  <c r="BD90" i="2"/>
  <c r="BV90" i="2" s="1"/>
  <c r="BK44" i="2"/>
  <c r="CC44" i="2" s="1"/>
  <c r="BE7" i="2"/>
  <c r="BW7" i="2" s="1"/>
  <c r="AV44" i="2"/>
  <c r="BN44" i="2" s="1"/>
  <c r="BK43" i="2"/>
  <c r="CC43" i="2" s="1"/>
  <c r="AY72" i="2"/>
  <c r="BQ72" i="2" s="1"/>
  <c r="AX90" i="2"/>
  <c r="BP90" i="2" s="1"/>
  <c r="BB6" i="2"/>
  <c r="BT6" i="2" s="1"/>
  <c r="BF30" i="2"/>
  <c r="BX30" i="2" s="1"/>
  <c r="BA30" i="2"/>
  <c r="BS30" i="2" s="1"/>
  <c r="BI57" i="2"/>
  <c r="CA57" i="2" s="1"/>
  <c r="AV40" i="2"/>
  <c r="BN40" i="2" s="1"/>
  <c r="BC26" i="2"/>
  <c r="BU26" i="2" s="1"/>
  <c r="BG83" i="2"/>
  <c r="BY83" i="2" s="1"/>
  <c r="BA83" i="2"/>
  <c r="BS83" i="2" s="1"/>
  <c r="BG90" i="2"/>
  <c r="BY90" i="2" s="1"/>
  <c r="BF23" i="2"/>
  <c r="BX23" i="2" s="1"/>
  <c r="BF3" i="2"/>
  <c r="BX3" i="2" s="1"/>
  <c r="BI49" i="2"/>
  <c r="CA49" i="2" s="1"/>
  <c r="BJ66" i="2"/>
  <c r="CB66" i="2" s="1"/>
  <c r="BF25" i="2"/>
  <c r="BX25" i="2" s="1"/>
  <c r="BK47" i="2"/>
  <c r="CC47" i="2" s="1"/>
  <c r="BJ20" i="2"/>
  <c r="CB20" i="2" s="1"/>
  <c r="AX41" i="2"/>
  <c r="BP41" i="2" s="1"/>
  <c r="BC31" i="2"/>
  <c r="BU31" i="2" s="1"/>
  <c r="CD79" i="2"/>
  <c r="BE24" i="2"/>
  <c r="BW24" i="2" s="1"/>
  <c r="AX64" i="2"/>
  <c r="BP64" i="2" s="1"/>
  <c r="BK10" i="2"/>
  <c r="CC10" i="2" s="1"/>
  <c r="BF42" i="2"/>
  <c r="BX42" i="2" s="1"/>
  <c r="BH42" i="2"/>
  <c r="BZ42" i="2" s="1"/>
  <c r="AY34" i="2"/>
  <c r="BQ34" i="2" s="1"/>
  <c r="AZ70" i="2"/>
  <c r="BR70" i="2" s="1"/>
  <c r="BF27" i="2"/>
  <c r="BX27" i="2" s="1"/>
  <c r="BD61" i="2"/>
  <c r="BV61" i="2" s="1"/>
  <c r="BB38" i="2"/>
  <c r="BT38" i="2" s="1"/>
  <c r="BK37" i="2"/>
  <c r="CC37" i="2" s="1"/>
  <c r="BJ14" i="2"/>
  <c r="CB14" i="2" s="1"/>
  <c r="AZ14" i="2"/>
  <c r="BR14" i="2" s="1"/>
  <c r="BH14" i="2"/>
  <c r="BZ14" i="2" s="1"/>
  <c r="AZ9" i="2"/>
  <c r="BR9" i="2" s="1"/>
  <c r="AW33" i="2"/>
  <c r="BO33" i="2" s="1"/>
  <c r="BF37" i="2"/>
  <c r="BX37" i="2" s="1"/>
  <c r="BF41" i="2"/>
  <c r="BX41" i="2" s="1"/>
  <c r="AY50" i="2"/>
  <c r="BQ50" i="2" s="1"/>
  <c r="BF39" i="2"/>
  <c r="BX39" i="2" s="1"/>
  <c r="CD66" i="2"/>
  <c r="AX62" i="2"/>
  <c r="BP62" i="2" s="1"/>
  <c r="BB62" i="2"/>
  <c r="BT62" i="2" s="1"/>
  <c r="BE42" i="2"/>
  <c r="BW42" i="2" s="1"/>
  <c r="AY66" i="2"/>
  <c r="BQ66" i="2" s="1"/>
  <c r="AW9" i="2"/>
  <c r="BO9" i="2" s="1"/>
  <c r="AV9" i="2"/>
  <c r="BE80" i="2"/>
  <c r="BW80" i="2" s="1"/>
  <c r="BE14" i="2"/>
  <c r="BW14" i="2" s="1"/>
  <c r="AY42" i="2"/>
  <c r="BQ42" i="2" s="1"/>
  <c r="AZ67" i="2"/>
  <c r="BR67" i="2" s="1"/>
  <c r="AW25" i="2"/>
  <c r="BO25" i="2" s="1"/>
  <c r="BF45" i="2"/>
  <c r="BX45" i="2" s="1"/>
  <c r="BG62" i="2"/>
  <c r="BY62" i="2" s="1"/>
  <c r="AX24" i="2"/>
  <c r="BP24" i="2" s="1"/>
  <c r="AY79" i="2"/>
  <c r="BQ79" i="2" s="1"/>
  <c r="BD50" i="2"/>
  <c r="BV50" i="2" s="1"/>
  <c r="BB59" i="2"/>
  <c r="BT59" i="2" s="1"/>
  <c r="BA20" i="2"/>
  <c r="BS20" i="2" s="1"/>
  <c r="AW67" i="2"/>
  <c r="BO67" i="2" s="1"/>
  <c r="AX5" i="2"/>
  <c r="BP5" i="2" s="1"/>
  <c r="BF5" i="2"/>
  <c r="BX5" i="2" s="1"/>
  <c r="BG5" i="2"/>
  <c r="BY5" i="2" s="1"/>
  <c r="AY5" i="2"/>
  <c r="BQ5" i="2" s="1"/>
  <c r="BC5" i="2"/>
  <c r="BU5" i="2" s="1"/>
  <c r="BH5" i="2"/>
  <c r="BZ5" i="2" s="1"/>
  <c r="AV38" i="2"/>
  <c r="BD51" i="2"/>
  <c r="BV51" i="2" s="1"/>
  <c r="BB82" i="2"/>
  <c r="BT82" i="2" s="1"/>
  <c r="BK89" i="2"/>
  <c r="CC89" i="2" s="1"/>
  <c r="BK33" i="2"/>
  <c r="CC33" i="2" s="1"/>
  <c r="AY25" i="2"/>
  <c r="BQ25" i="2" s="1"/>
  <c r="AZ68" i="2"/>
  <c r="BR68" i="2" s="1"/>
  <c r="AW48" i="2"/>
  <c r="BO48" i="2" s="1"/>
  <c r="BF96" i="2"/>
  <c r="BX96" i="2" s="1"/>
  <c r="BF19" i="2"/>
  <c r="BX19" i="2" s="1"/>
  <c r="BH17" i="2"/>
  <c r="BZ17" i="2" s="1"/>
  <c r="BE17" i="2"/>
  <c r="BW17" i="2" s="1"/>
  <c r="BG17" i="2"/>
  <c r="BY17" i="2" s="1"/>
  <c r="AW17" i="2"/>
  <c r="BO17" i="2" s="1"/>
  <c r="BC17" i="2"/>
  <c r="BU17" i="2" s="1"/>
  <c r="BC67" i="2"/>
  <c r="BU67" i="2" s="1"/>
  <c r="BJ67" i="2"/>
  <c r="CB67" i="2" s="1"/>
  <c r="BF17" i="2"/>
  <c r="BX17" i="2" s="1"/>
  <c r="BF50" i="2"/>
  <c r="BX50" i="2" s="1"/>
  <c r="BG79" i="2"/>
  <c r="BY79" i="2" s="1"/>
  <c r="BA50" i="2"/>
  <c r="BS50" i="2" s="1"/>
  <c r="BI47" i="2"/>
  <c r="CA47" i="2" s="1"/>
  <c r="AV10" i="2"/>
  <c r="AV31" i="2"/>
  <c r="BD94" i="2"/>
  <c r="BV94" i="2" s="1"/>
  <c r="BH3" i="2"/>
  <c r="BZ3" i="2" s="1"/>
  <c r="BJ3" i="2"/>
  <c r="CB3" i="2" s="1"/>
  <c r="BA3" i="2"/>
  <c r="BS3" i="2" s="1"/>
  <c r="BI3" i="2"/>
  <c r="CA3" i="2" s="1"/>
  <c r="AY3" i="2"/>
  <c r="BQ3" i="2" s="1"/>
  <c r="AX3" i="2"/>
  <c r="BP3" i="2" s="1"/>
  <c r="BG3" i="2"/>
  <c r="BY3" i="2" s="1"/>
  <c r="AY36" i="2"/>
  <c r="BQ36" i="2" s="1"/>
  <c r="BG69" i="2"/>
  <c r="BY69" i="2" s="1"/>
  <c r="BJ63" i="2"/>
  <c r="CB63" i="2" s="1"/>
  <c r="BC69" i="2"/>
  <c r="BU69" i="2" s="1"/>
  <c r="AX94" i="2"/>
  <c r="BP94" i="2" s="1"/>
  <c r="AV37" i="2"/>
  <c r="BB36" i="2"/>
  <c r="BT36" i="2" s="1"/>
  <c r="BE69" i="2"/>
  <c r="BW69" i="2" s="1"/>
  <c r="BB66" i="2"/>
  <c r="BT66" i="2" s="1"/>
  <c r="BA25" i="2"/>
  <c r="BS25" i="2" s="1"/>
  <c r="BA94" i="2"/>
  <c r="BS94" i="2" s="1"/>
  <c r="AW31" i="2"/>
  <c r="BO31" i="2" s="1"/>
  <c r="AV36" i="2"/>
  <c r="BB46" i="2"/>
  <c r="BT46" i="2" s="1"/>
  <c r="BJ64" i="2"/>
  <c r="CB64" i="2" s="1"/>
  <c r="BE46" i="2"/>
  <c r="BW46" i="2" s="1"/>
  <c r="BE38" i="2"/>
  <c r="BW38" i="2" s="1"/>
  <c r="AX36" i="2"/>
  <c r="BP36" i="2" s="1"/>
  <c r="BJ47" i="2"/>
  <c r="CB47" i="2" s="1"/>
  <c r="AZ20" i="2"/>
  <c r="BR20" i="2" s="1"/>
  <c r="BE11" i="2"/>
  <c r="BW11" i="2" s="1"/>
  <c r="AY17" i="2"/>
  <c r="BQ17" i="2" s="1"/>
  <c r="AX49" i="2"/>
  <c r="BP49" i="2" s="1"/>
  <c r="BC39" i="2"/>
  <c r="BU39" i="2" s="1"/>
  <c r="BF40" i="2"/>
  <c r="BX40" i="2" s="1"/>
  <c r="BH40" i="2"/>
  <c r="BZ40" i="2" s="1"/>
  <c r="AV42" i="2"/>
  <c r="BD3" i="2"/>
  <c r="BV3" i="2" s="1"/>
  <c r="BK69" i="2"/>
  <c r="CC69" i="2" s="1"/>
  <c r="AW18" i="2"/>
  <c r="BO18" i="2" s="1"/>
  <c r="BC36" i="2"/>
  <c r="BU36" i="2" s="1"/>
  <c r="BE86" i="2"/>
  <c r="BW86" i="2" s="1"/>
  <c r="BE72" i="2"/>
  <c r="BW72" i="2" s="1"/>
  <c r="BE4" i="2"/>
  <c r="BW4" i="2" s="1"/>
  <c r="AY59" i="2"/>
  <c r="BQ59" i="2" s="1"/>
  <c r="BA11" i="2"/>
  <c r="BS11" i="2" s="1"/>
  <c r="AX58" i="2"/>
  <c r="BP58" i="2" s="1"/>
  <c r="AW34" i="2"/>
  <c r="BO34" i="2" s="1"/>
  <c r="BG51" i="2"/>
  <c r="BY51" i="2" s="1"/>
  <c r="BI66" i="2"/>
  <c r="CA66" i="2" s="1"/>
  <c r="BJ59" i="2"/>
  <c r="CB59" i="2" s="1"/>
  <c r="BF11" i="2"/>
  <c r="BX11" i="2" s="1"/>
  <c r="BF47" i="2"/>
  <c r="BX47" i="2" s="1"/>
  <c r="BD64" i="2"/>
  <c r="BV64" i="2" s="1"/>
  <c r="BK42" i="2"/>
  <c r="CC42" i="2" s="1"/>
  <c r="BC66" i="2"/>
  <c r="BU66" i="2" s="1"/>
  <c r="BE77" i="2"/>
  <c r="BW77" i="2" s="1"/>
  <c r="AY15" i="2"/>
  <c r="BQ15" i="2" s="1"/>
  <c r="BH15" i="2"/>
  <c r="BZ15" i="2" s="1"/>
  <c r="BG15" i="2"/>
  <c r="BY15" i="2" s="1"/>
  <c r="BF15" i="2"/>
  <c r="BX15" i="2" s="1"/>
  <c r="AY86" i="2"/>
  <c r="BQ86" i="2" s="1"/>
  <c r="BE27" i="2"/>
  <c r="BW27" i="2" s="1"/>
  <c r="AZ66" i="2"/>
  <c r="BR66" i="2" s="1"/>
  <c r="BG63" i="2"/>
  <c r="BY63" i="2" s="1"/>
  <c r="BA34" i="2"/>
  <c r="BS34" i="2" s="1"/>
  <c r="BJ50" i="2"/>
  <c r="CB50" i="2" s="1"/>
  <c r="AV77" i="2"/>
  <c r="BD96" i="2"/>
  <c r="BV96" i="2" s="1"/>
  <c r="BD25" i="2"/>
  <c r="BV25" i="2" s="1"/>
  <c r="BB57" i="2"/>
  <c r="BT57" i="2" s="1"/>
  <c r="BK5" i="2"/>
  <c r="CC5" i="2" s="1"/>
  <c r="AY94" i="2"/>
  <c r="BQ94" i="2" s="1"/>
  <c r="AX69" i="2"/>
  <c r="BP69" i="2" s="1"/>
  <c r="AZ91" i="2"/>
  <c r="BR91" i="2" s="1"/>
  <c r="AZ3" i="2"/>
  <c r="AW52" i="2"/>
  <c r="BO52" i="2" s="1"/>
  <c r="BI86" i="2"/>
  <c r="CA86" i="2" s="1"/>
  <c r="BI46" i="2"/>
  <c r="CA46" i="2" s="1"/>
  <c r="BA40" i="2"/>
  <c r="BS40" i="2" s="1"/>
  <c r="BJ58" i="2"/>
  <c r="CB58" i="2" s="1"/>
  <c r="AV11" i="2"/>
  <c r="BD39" i="2"/>
  <c r="BV39" i="2" s="1"/>
  <c r="BB63" i="2"/>
  <c r="BT63" i="2" s="1"/>
  <c r="BK96" i="2"/>
  <c r="CC96" i="2" s="1"/>
  <c r="BC48" i="2"/>
  <c r="BU48" i="2" s="1"/>
  <c r="BH22" i="2"/>
  <c r="BZ22" i="2" s="1"/>
  <c r="BC22" i="2"/>
  <c r="BU22" i="2" s="1"/>
  <c r="AW30" i="2"/>
  <c r="BO30" i="2" s="1"/>
  <c r="AX35" i="2"/>
  <c r="BP35" i="2" s="1"/>
  <c r="AZ59" i="2"/>
  <c r="BR59" i="2" s="1"/>
  <c r="BG40" i="2"/>
  <c r="BY40" i="2" s="1"/>
  <c r="BI54" i="2"/>
  <c r="CA54" i="2" s="1"/>
  <c r="BA66" i="2"/>
  <c r="BS66" i="2" s="1"/>
  <c r="BJ18" i="2"/>
  <c r="CB18" i="2" s="1"/>
  <c r="AV47" i="2"/>
  <c r="AV65" i="2"/>
  <c r="AV82" i="2"/>
  <c r="AV45" i="2"/>
  <c r="BD42" i="2"/>
  <c r="BV42" i="2" s="1"/>
  <c r="BE58" i="2"/>
  <c r="BW58" i="2" s="1"/>
  <c r="BH21" i="2"/>
  <c r="BZ21" i="2" s="1"/>
  <c r="BF21" i="2"/>
  <c r="BX21" i="2" s="1"/>
  <c r="AY58" i="2"/>
  <c r="BQ58" i="2" s="1"/>
  <c r="AZ39" i="2"/>
  <c r="BR39" i="2" s="1"/>
  <c r="AW46" i="2"/>
  <c r="BO46" i="2" s="1"/>
  <c r="BG67" i="2"/>
  <c r="BY67" i="2" s="1"/>
  <c r="BI82" i="2"/>
  <c r="CA82" i="2" s="1"/>
  <c r="BA24" i="2"/>
  <c r="BS24" i="2" s="1"/>
  <c r="BJ52" i="2"/>
  <c r="CB52" i="2" s="1"/>
  <c r="BF79" i="2"/>
  <c r="BX79" i="2" s="1"/>
  <c r="AX72" i="2"/>
  <c r="BP72" i="2" s="1"/>
  <c r="BA86" i="2"/>
  <c r="BS86" i="2" s="1"/>
  <c r="BB68" i="2"/>
  <c r="BT68" i="2" s="1"/>
  <c r="BC75" i="2"/>
  <c r="BU75" i="2" s="1"/>
  <c r="BB11" i="2"/>
  <c r="BT11" i="2" s="1"/>
  <c r="BF94" i="2"/>
  <c r="BX94" i="2" s="1"/>
  <c r="AV55" i="2"/>
  <c r="AW19" i="2"/>
  <c r="BO19" i="2" s="1"/>
  <c r="BE59" i="2"/>
  <c r="BW59" i="2" s="1"/>
  <c r="BE45" i="2"/>
  <c r="BW45" i="2" s="1"/>
  <c r="AX79" i="2"/>
  <c r="BP79" i="2" s="1"/>
  <c r="AX14" i="2"/>
  <c r="BP14" i="2" s="1"/>
  <c r="AZ40" i="2"/>
  <c r="BR40" i="2" s="1"/>
  <c r="AW69" i="2"/>
  <c r="BO69" i="2" s="1"/>
  <c r="BG50" i="2"/>
  <c r="BY50" i="2" s="1"/>
  <c r="BI62" i="2"/>
  <c r="CA62" i="2" s="1"/>
  <c r="BA63" i="2"/>
  <c r="BS63" i="2" s="1"/>
  <c r="BJ92" i="2"/>
  <c r="CB92" i="2" s="1"/>
  <c r="BF67" i="2"/>
  <c r="BX67" i="2" s="1"/>
  <c r="BA57" i="2"/>
  <c r="BS57" i="2" s="1"/>
  <c r="BB84" i="2"/>
  <c r="BT84" i="2" s="1"/>
  <c r="AX68" i="2"/>
  <c r="BP68" i="2" s="1"/>
  <c r="BB30" i="2"/>
  <c r="BT30" i="2" s="1"/>
  <c r="BF36" i="2"/>
  <c r="BX36" i="2" s="1"/>
  <c r="BC30" i="2"/>
  <c r="BU30" i="2" s="1"/>
  <c r="AX84" i="2"/>
  <c r="BP84" i="2" s="1"/>
  <c r="BG47" i="2"/>
  <c r="BY47" i="2" s="1"/>
  <c r="BI50" i="2"/>
  <c r="CA50" i="2" s="1"/>
  <c r="BA82" i="2"/>
  <c r="BS82" i="2" s="1"/>
  <c r="BJ89" i="2"/>
  <c r="CB89" i="2" s="1"/>
  <c r="BJ22" i="2"/>
  <c r="CB22" i="2" s="1"/>
  <c r="BF59" i="2"/>
  <c r="BX59" i="2" s="1"/>
  <c r="BC80" i="2"/>
  <c r="BU80" i="2" s="1"/>
  <c r="AX71" i="2"/>
  <c r="BP71" i="2" s="1"/>
  <c r="BG30" i="2"/>
  <c r="BY30" i="2" s="1"/>
  <c r="BJ91" i="2"/>
  <c r="CB91" i="2" s="1"/>
  <c r="BB31" i="2"/>
  <c r="BT31" i="2" s="1"/>
  <c r="BF72" i="2"/>
  <c r="BX72" i="2" s="1"/>
  <c r="AY88" i="2"/>
  <c r="BQ88" i="2" s="1"/>
  <c r="BD62" i="2"/>
  <c r="BV62" i="2" s="1"/>
  <c r="BD46" i="2"/>
  <c r="BV46" i="2" s="1"/>
  <c r="BB45" i="2"/>
  <c r="BT45" i="2" s="1"/>
  <c r="BK57" i="2"/>
  <c r="CC57" i="2" s="1"/>
  <c r="BE96" i="2"/>
  <c r="BW96" i="2" s="1"/>
  <c r="BE61" i="2"/>
  <c r="BW61" i="2" s="1"/>
  <c r="BE40" i="2"/>
  <c r="BW40" i="2" s="1"/>
  <c r="BG36" i="2"/>
  <c r="BY36" i="2" s="1"/>
  <c r="AZ41" i="2"/>
  <c r="BR41" i="2" s="1"/>
  <c r="AW71" i="2"/>
  <c r="BO71" i="2" s="1"/>
  <c r="BE5" i="2"/>
  <c r="BW5" i="2" s="1"/>
  <c r="BF61" i="2"/>
  <c r="BX61" i="2" s="1"/>
  <c r="AV22" i="2"/>
  <c r="BD15" i="2"/>
  <c r="BV15" i="2" s="1"/>
  <c r="BB69" i="2"/>
  <c r="BT69" i="2" s="1"/>
  <c r="BK83" i="2"/>
  <c r="CC83" i="2" s="1"/>
  <c r="BK27" i="2"/>
  <c r="CC27" i="2" s="1"/>
  <c r="BE75" i="2"/>
  <c r="BW75" i="2" s="1"/>
  <c r="AY75" i="2"/>
  <c r="BQ75" i="2" s="1"/>
  <c r="AY21" i="2"/>
  <c r="BQ21" i="2" s="1"/>
  <c r="AZ72" i="2"/>
  <c r="BR72" i="2" s="1"/>
  <c r="AW76" i="2"/>
  <c r="BO76" i="2" s="1"/>
  <c r="AW14" i="2"/>
  <c r="BO14" i="2" s="1"/>
  <c r="BF82" i="2"/>
  <c r="BX82" i="2" s="1"/>
  <c r="BB76" i="2"/>
  <c r="BT76" i="2" s="1"/>
  <c r="BG7" i="2"/>
  <c r="BY7" i="2" s="1"/>
  <c r="BI7" i="2"/>
  <c r="CA7" i="2" s="1"/>
  <c r="AY7" i="2"/>
  <c r="BQ7" i="2" s="1"/>
  <c r="BH7" i="2"/>
  <c r="BZ7" i="2" s="1"/>
  <c r="AW66" i="2"/>
  <c r="BO66" i="2" s="1"/>
  <c r="BH24" i="2"/>
  <c r="BZ24" i="2" s="1"/>
  <c r="BB24" i="2"/>
  <c r="BT24" i="2" s="1"/>
  <c r="BF24" i="2"/>
  <c r="BX24" i="2" s="1"/>
  <c r="BC89" i="2"/>
  <c r="BU89" i="2" s="1"/>
  <c r="BE41" i="2"/>
  <c r="BW41" i="2" s="1"/>
  <c r="AV66" i="2"/>
  <c r="BE79" i="2"/>
  <c r="BW79" i="2" s="1"/>
  <c r="BA70" i="2"/>
  <c r="BS70" i="2" s="1"/>
  <c r="BI69" i="2"/>
  <c r="CA69" i="2" s="1"/>
  <c r="CD41" i="2"/>
  <c r="AV17" i="2"/>
  <c r="BK64" i="2"/>
  <c r="CC64" i="2" s="1"/>
  <c r="BC64" i="2"/>
  <c r="BU64" i="2" s="1"/>
  <c r="BD89" i="2"/>
  <c r="BV89" i="2" s="1"/>
  <c r="BJ79" i="2"/>
  <c r="CB79" i="2" s="1"/>
  <c r="BH11" i="2"/>
  <c r="BZ11" i="2" s="1"/>
  <c r="BI11" i="2"/>
  <c r="CA11" i="2" s="1"/>
  <c r="BI10" i="2"/>
  <c r="CA10" i="2" s="1"/>
  <c r="BE3" i="2"/>
  <c r="BW3" i="2" s="1"/>
  <c r="BE63" i="2"/>
  <c r="BW63" i="2" s="1"/>
  <c r="BJ62" i="2"/>
  <c r="CB62" i="2" s="1"/>
  <c r="BG9" i="2"/>
  <c r="BY9" i="2" s="1"/>
  <c r="BH9" i="2"/>
  <c r="BZ9" i="2" s="1"/>
  <c r="AY9" i="2"/>
  <c r="BQ9" i="2" s="1"/>
  <c r="BJ9" i="2"/>
  <c r="CB9" i="2" s="1"/>
  <c r="BI9" i="2"/>
  <c r="CA9" i="2" s="1"/>
  <c r="BA27" i="2"/>
  <c r="BS27" i="2" s="1"/>
  <c r="BK46" i="2"/>
  <c r="CC46" i="2" s="1"/>
  <c r="AY31" i="2"/>
  <c r="BQ31" i="2" s="1"/>
  <c r="BJ68" i="2"/>
  <c r="CB68" i="2" s="1"/>
  <c r="AY69" i="2"/>
  <c r="BQ69" i="2" s="1"/>
  <c r="AZ51" i="2"/>
  <c r="BR51" i="2" s="1"/>
  <c r="AV24" i="2"/>
  <c r="AW47" i="2"/>
  <c r="BO47" i="2" s="1"/>
  <c r="BA68" i="2"/>
  <c r="BS68" i="2" s="1"/>
  <c r="BF89" i="2"/>
  <c r="BX89" i="2" s="1"/>
  <c r="AX47" i="2"/>
  <c r="BP47" i="2" s="1"/>
  <c r="BF64" i="2"/>
  <c r="BX64" i="2" s="1"/>
  <c r="BA28" i="2"/>
  <c r="BS28" i="2" s="1"/>
  <c r="BC38" i="2"/>
  <c r="BU38" i="2" s="1"/>
  <c r="BK59" i="2"/>
  <c r="CC59" i="2" s="1"/>
  <c r="AX38" i="2"/>
  <c r="BP38" i="2" s="1"/>
  <c r="AZ57" i="2"/>
  <c r="BR57" i="2" s="1"/>
  <c r="BI67" i="2"/>
  <c r="CA67" i="2" s="1"/>
  <c r="BJ42" i="2"/>
  <c r="CB42" i="2" s="1"/>
  <c r="BB72" i="2"/>
  <c r="BT72" i="2" s="1"/>
  <c r="BB10" i="2"/>
  <c r="BT10" i="2" s="1"/>
  <c r="BK28" i="2"/>
  <c r="CC28" i="2" s="1"/>
  <c r="BC50" i="2"/>
  <c r="BU50" i="2" s="1"/>
  <c r="AW3" i="2"/>
  <c r="BO3" i="2" s="1"/>
  <c r="AY38" i="2"/>
  <c r="BQ38" i="2" s="1"/>
  <c r="AZ58" i="2"/>
  <c r="BR58" i="2" s="1"/>
  <c r="AW27" i="2"/>
  <c r="BO27" i="2" s="1"/>
  <c r="BI71" i="2"/>
  <c r="CA71" i="2" s="1"/>
  <c r="BA47" i="2"/>
  <c r="BS47" i="2" s="1"/>
  <c r="BJ54" i="2"/>
  <c r="CB54" i="2" s="1"/>
  <c r="AV49" i="2"/>
  <c r="BD4" i="2"/>
  <c r="BV4" i="2" s="1"/>
  <c r="BB51" i="2"/>
  <c r="BT51" i="2" s="1"/>
  <c r="BK71" i="2"/>
  <c r="CC71" i="2" s="1"/>
  <c r="BE35" i="2"/>
  <c r="BW35" i="2" s="1"/>
  <c r="BB4" i="2"/>
  <c r="BT4" i="2" s="1"/>
  <c r="AZ75" i="2"/>
  <c r="BR75" i="2" s="1"/>
  <c r="AZ5" i="2"/>
  <c r="BR5" i="2" s="1"/>
  <c r="BI79" i="2"/>
  <c r="CA79" i="2" s="1"/>
  <c r="BI5" i="2"/>
  <c r="CA5" i="2" s="1"/>
  <c r="BA59" i="2"/>
  <c r="BS59" i="2" s="1"/>
  <c r="AV71" i="2"/>
  <c r="AV14" i="2"/>
  <c r="BD30" i="2"/>
  <c r="BV30" i="2" s="1"/>
  <c r="BB61" i="2"/>
  <c r="BT61" i="2" s="1"/>
  <c r="BC18" i="2"/>
  <c r="BU18" i="2" s="1"/>
  <c r="BE84" i="2"/>
  <c r="BW84" i="2" s="1"/>
  <c r="BE22" i="2"/>
  <c r="BW22" i="2" s="1"/>
  <c r="AY48" i="2"/>
  <c r="BQ48" i="2" s="1"/>
  <c r="AX88" i="2"/>
  <c r="BP88" i="2" s="1"/>
  <c r="AX22" i="2"/>
  <c r="BP22" i="2" s="1"/>
  <c r="AZ30" i="2"/>
  <c r="BR30" i="2" s="1"/>
  <c r="BI51" i="2"/>
  <c r="CA51" i="2" s="1"/>
  <c r="BA65" i="2"/>
  <c r="BS65" i="2" s="1"/>
  <c r="AV33" i="2"/>
  <c r="AV64" i="2"/>
  <c r="AV32" i="2"/>
  <c r="BE76" i="2"/>
  <c r="BW76" i="2" s="1"/>
  <c r="BE55" i="2"/>
  <c r="BW55" i="2" s="1"/>
  <c r="BJ6" i="2"/>
  <c r="CB6" i="2" s="1"/>
  <c r="BC6" i="2"/>
  <c r="BU6" i="2" s="1"/>
  <c r="BH6" i="2"/>
  <c r="BZ6" i="2" s="1"/>
  <c r="AZ69" i="2"/>
  <c r="BR69" i="2" s="1"/>
  <c r="BG60" i="2"/>
  <c r="BY60" i="2" s="1"/>
  <c r="BI74" i="2"/>
  <c r="CA74" i="2" s="1"/>
  <c r="BA36" i="2"/>
  <c r="BS36" i="2" s="1"/>
  <c r="BJ45" i="2"/>
  <c r="CB45" i="2" s="1"/>
  <c r="BF75" i="2"/>
  <c r="BX75" i="2" s="1"/>
  <c r="BG72" i="2"/>
  <c r="BY72" i="2" s="1"/>
  <c r="BA61" i="2"/>
  <c r="BS61" i="2" s="1"/>
  <c r="BB40" i="2"/>
  <c r="BT40" i="2" s="1"/>
  <c r="BC49" i="2"/>
  <c r="BU49" i="2" s="1"/>
  <c r="AX70" i="2"/>
  <c r="BP70" i="2" s="1"/>
  <c r="BK61" i="2"/>
  <c r="CC61" i="2" s="1"/>
  <c r="BF71" i="2"/>
  <c r="BX71" i="2" s="1"/>
  <c r="AV15" i="2"/>
  <c r="BD67" i="2"/>
  <c r="BV67" i="2" s="1"/>
  <c r="CD49" i="2"/>
  <c r="AX78" i="2"/>
  <c r="BP78" i="2" s="1"/>
  <c r="AZ42" i="2"/>
  <c r="BR42" i="2" s="1"/>
  <c r="AW64" i="2"/>
  <c r="BO64" i="2" s="1"/>
  <c r="BG93" i="2"/>
  <c r="BY93" i="2" s="1"/>
  <c r="BG49" i="2"/>
  <c r="BY49" i="2" s="1"/>
  <c r="BI35" i="2"/>
  <c r="CA35" i="2" s="1"/>
  <c r="BA58" i="2"/>
  <c r="BS58" i="2" s="1"/>
  <c r="BJ93" i="2"/>
  <c r="CB93" i="2" s="1"/>
  <c r="BJ15" i="2"/>
  <c r="CB15" i="2" s="1"/>
  <c r="BF62" i="2"/>
  <c r="BX62" i="2" s="1"/>
  <c r="BG58" i="2"/>
  <c r="BY58" i="2" s="1"/>
  <c r="BA51" i="2"/>
  <c r="BS51" i="2" s="1"/>
  <c r="BB67" i="2"/>
  <c r="BT67" i="2" s="1"/>
  <c r="AX46" i="2"/>
  <c r="BP46" i="2" s="1"/>
  <c r="BC40" i="2"/>
  <c r="BU40" i="2" s="1"/>
  <c r="AX67" i="2"/>
  <c r="BP67" i="2" s="1"/>
  <c r="BI27" i="2"/>
  <c r="CA27" i="2" s="1"/>
  <c r="BA76" i="2"/>
  <c r="BS76" i="2" s="1"/>
  <c r="BJ84" i="2"/>
  <c r="CB84" i="2" s="1"/>
  <c r="BJ10" i="2"/>
  <c r="CB10" i="2" s="1"/>
  <c r="BF58" i="2"/>
  <c r="BX58" i="2" s="1"/>
  <c r="BC62" i="2"/>
  <c r="BU62" i="2" s="1"/>
  <c r="AX75" i="2"/>
  <c r="BP75" i="2" s="1"/>
  <c r="BG21" i="2"/>
  <c r="BY21" i="2" s="1"/>
  <c r="BJ76" i="2"/>
  <c r="CB76" i="2" s="1"/>
  <c r="BK70" i="2"/>
  <c r="CC70" i="2" s="1"/>
  <c r="BF44" i="2"/>
  <c r="BX44" i="2" s="1"/>
  <c r="AY6" i="2"/>
  <c r="BQ6" i="2" s="1"/>
  <c r="BD57" i="2"/>
  <c r="BV57" i="2" s="1"/>
  <c r="BD37" i="2"/>
  <c r="BV37" i="2" s="1"/>
  <c r="BB39" i="2"/>
  <c r="BT39" i="2" s="1"/>
  <c r="BK63" i="2"/>
  <c r="CC63" i="2" s="1"/>
  <c r="BE85" i="2"/>
  <c r="BW85" i="2" s="1"/>
  <c r="BC16" i="2"/>
  <c r="BU16" i="2" s="1"/>
  <c r="AY16" i="2"/>
  <c r="BQ16" i="2" s="1"/>
  <c r="BH16" i="2"/>
  <c r="BZ16" i="2" s="1"/>
  <c r="AY49" i="2"/>
  <c r="BQ49" i="2" s="1"/>
  <c r="AZ95" i="2"/>
  <c r="BR95" i="2" s="1"/>
  <c r="AZ34" i="2"/>
  <c r="BR34" i="2" s="1"/>
  <c r="AW60" i="2"/>
  <c r="BO60" i="2" s="1"/>
  <c r="BJ48" i="2"/>
  <c r="CB48" i="2" s="1"/>
  <c r="BF74" i="2"/>
  <c r="BX74" i="2" s="1"/>
  <c r="BD18" i="2"/>
  <c r="BV18" i="2" s="1"/>
  <c r="BB60" i="2"/>
  <c r="BT60" i="2" s="1"/>
  <c r="BK68" i="2"/>
  <c r="CC68" i="2" s="1"/>
  <c r="BK8" i="2"/>
  <c r="CC8" i="2" s="1"/>
  <c r="AY70" i="2"/>
  <c r="BQ70" i="2" s="1"/>
  <c r="BA9" i="2"/>
  <c r="BS9" i="2" s="1"/>
  <c r="AZ35" i="2"/>
  <c r="BR35" i="2" s="1"/>
  <c r="AW85" i="2"/>
  <c r="BO85" i="2" s="1"/>
  <c r="BF78" i="2"/>
  <c r="BX78" i="2" s="1"/>
  <c r="BB15" i="2"/>
  <c r="BT15" i="2" s="1"/>
  <c r="BF91" i="2"/>
  <c r="BX91" i="2" s="1"/>
  <c r="BG89" i="2"/>
  <c r="BY89" i="2" s="1"/>
  <c r="AX50" i="2"/>
  <c r="BP50" i="2" s="1"/>
  <c r="AY41" i="2"/>
  <c r="BQ41" i="2" s="1"/>
  <c r="AV62" i="2"/>
  <c r="BK24" i="2"/>
  <c r="CC24" i="2" s="1"/>
  <c r="BE89" i="2"/>
  <c r="BW89" i="2" s="1"/>
  <c r="BH25" i="2"/>
  <c r="BZ25" i="2" s="1"/>
  <c r="BJ25" i="2"/>
  <c r="CB25" i="2" s="1"/>
  <c r="BG25" i="2"/>
  <c r="BY25" i="2" s="1"/>
  <c r="BA62" i="2"/>
  <c r="BS62" i="2" s="1"/>
  <c r="BK18" i="2"/>
  <c r="CC18" i="2" s="1"/>
  <c r="AZ47" i="2"/>
  <c r="BR47" i="2" s="1"/>
  <c r="BH47" i="2"/>
  <c r="BZ47" i="2" s="1"/>
  <c r="AY47" i="2"/>
  <c r="BQ47" i="2" s="1"/>
  <c r="BB18" i="2"/>
  <c r="BT18" i="2" s="1"/>
  <c r="AY89" i="2"/>
  <c r="BQ89" i="2" s="1"/>
  <c r="AX66" i="2"/>
  <c r="BP66" i="2" s="1"/>
  <c r="BC79" i="2"/>
  <c r="BU79" i="2" s="1"/>
  <c r="BC32" i="2"/>
  <c r="BU32" i="2" s="1"/>
  <c r="AV18" i="2"/>
  <c r="AZ37" i="2"/>
  <c r="BR37" i="2" s="1"/>
  <c r="AV94" i="2"/>
  <c r="BA18" i="2"/>
  <c r="BS18" i="2" s="1"/>
  <c r="BH20" i="2"/>
  <c r="BZ20" i="2" s="1"/>
  <c r="BF20" i="2"/>
  <c r="BX20" i="2" s="1"/>
  <c r="BI38" i="2"/>
  <c r="CA38" i="2" s="1"/>
  <c r="BF32" i="2"/>
  <c r="BX32" i="2" s="1"/>
  <c r="AW94" i="2"/>
  <c r="BO94" i="2" s="1"/>
  <c r="BE32" i="2"/>
  <c r="BW32" i="2" s="1"/>
  <c r="BE51" i="2"/>
  <c r="BW51" i="2" s="1"/>
  <c r="AW51" i="2"/>
  <c r="BO51" i="2" s="1"/>
  <c r="BI18" i="2"/>
  <c r="CA18" i="2" s="1"/>
  <c r="AX89" i="2"/>
  <c r="BP89" i="2" s="1"/>
  <c r="BI24" i="2"/>
  <c r="CA24" i="2" s="1"/>
  <c r="BK41" i="2"/>
  <c r="CC41" i="2" s="1"/>
  <c r="BA31" i="2"/>
  <c r="BS31" i="2" s="1"/>
  <c r="AZ89" i="2"/>
  <c r="BR89" i="2" s="1"/>
  <c r="AV79" i="2"/>
  <c r="BG46" i="2"/>
  <c r="BY46" i="2" s="1"/>
  <c r="BJ38" i="2"/>
  <c r="CB38" i="2" s="1"/>
  <c r="BG38" i="2"/>
  <c r="BY38" i="2" s="1"/>
  <c r="BJ36" i="2"/>
  <c r="CB36" i="2" s="1"/>
  <c r="AW42" i="2"/>
  <c r="BO42" i="2" s="1"/>
  <c r="BA49" i="2"/>
  <c r="BS49" i="2" s="1"/>
  <c r="BK86" i="2"/>
  <c r="CC86" i="2" s="1"/>
  <c r="BC51" i="2"/>
  <c r="BU51" i="2" s="1"/>
  <c r="BH33" i="2"/>
  <c r="BZ33" i="2" s="1"/>
  <c r="BI33" i="2"/>
  <c r="CA33" i="2" s="1"/>
  <c r="BA33" i="2"/>
  <c r="BS33" i="2" s="1"/>
  <c r="AW11" i="2"/>
  <c r="BO11" i="2" s="1"/>
  <c r="AY39" i="2"/>
  <c r="BQ39" i="2" s="1"/>
  <c r="AX39" i="2"/>
  <c r="BP39" i="2" s="1"/>
  <c r="AZ50" i="2"/>
  <c r="BR50" i="2" s="1"/>
  <c r="AW45" i="2"/>
  <c r="BO45" i="2" s="1"/>
  <c r="BG57" i="2"/>
  <c r="BY57" i="2" s="1"/>
  <c r="BI70" i="2"/>
  <c r="CA70" i="2" s="1"/>
  <c r="BA96" i="2"/>
  <c r="BS96" i="2" s="1"/>
  <c r="BA39" i="2"/>
  <c r="BS39" i="2" s="1"/>
  <c r="BJ34" i="2"/>
  <c r="CB34" i="2" s="1"/>
  <c r="BD79" i="2"/>
  <c r="BV79" i="2" s="1"/>
  <c r="BD14" i="2"/>
  <c r="BV14" i="2" s="1"/>
  <c r="BB42" i="2"/>
  <c r="BT42" i="2" s="1"/>
  <c r="BK50" i="2"/>
  <c r="CC50" i="2" s="1"/>
  <c r="BC27" i="2"/>
  <c r="BU27" i="2" s="1"/>
  <c r="AX51" i="2"/>
  <c r="BP51" i="2" s="1"/>
  <c r="AZ71" i="2"/>
  <c r="BR71" i="2" s="1"/>
  <c r="BC11" i="2"/>
  <c r="BU11" i="2" s="1"/>
  <c r="AW36" i="2"/>
  <c r="BO36" i="2" s="1"/>
  <c r="BG54" i="2"/>
  <c r="BY54" i="2" s="1"/>
  <c r="BI63" i="2"/>
  <c r="CA63" i="2" s="1"/>
  <c r="BC3" i="2"/>
  <c r="BU3" i="2" s="1"/>
  <c r="BA46" i="2"/>
  <c r="BS46" i="2" s="1"/>
  <c r="BJ40" i="2"/>
  <c r="CB40" i="2" s="1"/>
  <c r="BD93" i="2"/>
  <c r="BV93" i="2" s="1"/>
  <c r="BD24" i="2"/>
  <c r="BV24" i="2" s="1"/>
  <c r="BB50" i="2"/>
  <c r="BT50" i="2" s="1"/>
  <c r="BK80" i="2"/>
  <c r="CC80" i="2" s="1"/>
  <c r="BC96" i="2"/>
  <c r="BU96" i="2" s="1"/>
  <c r="BC19" i="2"/>
  <c r="BU19" i="2" s="1"/>
  <c r="AY54" i="2"/>
  <c r="BQ54" i="2" s="1"/>
  <c r="AX82" i="2"/>
  <c r="BP82" i="2" s="1"/>
  <c r="AZ62" i="2"/>
  <c r="BR62" i="2" s="1"/>
  <c r="AW62" i="2"/>
  <c r="BO62" i="2" s="1"/>
  <c r="BA93" i="2"/>
  <c r="BS93" i="2" s="1"/>
  <c r="BJ77" i="2"/>
  <c r="CB77" i="2" s="1"/>
  <c r="AV91" i="2"/>
  <c r="AV25" i="2"/>
  <c r="AV59" i="2"/>
  <c r="BN60" i="2"/>
  <c r="BE6" i="2"/>
  <c r="BW6" i="2" s="1"/>
  <c r="AY32" i="2"/>
  <c r="BQ32" i="2" s="1"/>
  <c r="AZ77" i="2"/>
  <c r="BR77" i="2" s="1"/>
  <c r="AW93" i="2"/>
  <c r="BO93" i="2" s="1"/>
  <c r="BG55" i="2"/>
  <c r="BY55" i="2" s="1"/>
  <c r="BI84" i="2"/>
  <c r="CA84" i="2" s="1"/>
  <c r="BJ39" i="2"/>
  <c r="CB39" i="2" s="1"/>
  <c r="BG65" i="2"/>
  <c r="BY65" i="2" s="1"/>
  <c r="BA21" i="2"/>
  <c r="BS21" i="2" s="1"/>
  <c r="BB17" i="2"/>
  <c r="BT17" i="2" s="1"/>
  <c r="BC20" i="2"/>
  <c r="BU20" i="2" s="1"/>
  <c r="AX25" i="2"/>
  <c r="BP25" i="2" s="1"/>
  <c r="BK40" i="2"/>
  <c r="CC40" i="2" s="1"/>
  <c r="BN85" i="2"/>
  <c r="AV21" i="2"/>
  <c r="BD88" i="2"/>
  <c r="BV88" i="2" s="1"/>
  <c r="BK38" i="2"/>
  <c r="CC38" i="2" s="1"/>
  <c r="BC33" i="2"/>
  <c r="BU33" i="2" s="1"/>
  <c r="BE78" i="2"/>
  <c r="BW78" i="2" s="1"/>
  <c r="BH12" i="2"/>
  <c r="BZ12" i="2" s="1"/>
  <c r="BF12" i="2"/>
  <c r="BX12" i="2" s="1"/>
  <c r="AX12" i="2"/>
  <c r="BP12" i="2" s="1"/>
  <c r="AZ12" i="2"/>
  <c r="BR12" i="2" s="1"/>
  <c r="BJ12" i="2"/>
  <c r="CB12" i="2" s="1"/>
  <c r="AX83" i="2"/>
  <c r="BP83" i="2" s="1"/>
  <c r="AZ94" i="2"/>
  <c r="BR94" i="2" s="1"/>
  <c r="AZ33" i="2"/>
  <c r="BR33" i="2" s="1"/>
  <c r="AW83" i="2"/>
  <c r="BO83" i="2" s="1"/>
  <c r="BG11" i="2"/>
  <c r="BY11" i="2" s="1"/>
  <c r="BI42" i="2"/>
  <c r="CA42" i="2" s="1"/>
  <c r="BA56" i="2"/>
  <c r="BS56" i="2" s="1"/>
  <c r="BJ74" i="2"/>
  <c r="CB74" i="2" s="1"/>
  <c r="BF49" i="2"/>
  <c r="BX49" i="2" s="1"/>
  <c r="BG22" i="2"/>
  <c r="BY22" i="2" s="1"/>
  <c r="BB33" i="2"/>
  <c r="BT33" i="2" s="1"/>
  <c r="AX11" i="2"/>
  <c r="BP11" i="2" s="1"/>
  <c r="BK49" i="2"/>
  <c r="CC49" i="2" s="1"/>
  <c r="BC74" i="2"/>
  <c r="BU74" i="2" s="1"/>
  <c r="BC25" i="2"/>
  <c r="BU25" i="2" s="1"/>
  <c r="AX77" i="2"/>
  <c r="BP77" i="2" s="1"/>
  <c r="BG94" i="2"/>
  <c r="BY94" i="2" s="1"/>
  <c r="BJ94" i="2"/>
  <c r="CB94" i="2" s="1"/>
  <c r="AW5" i="2"/>
  <c r="BO5" i="2" s="1"/>
  <c r="BF66" i="2"/>
  <c r="BX66" i="2" s="1"/>
  <c r="BC87" i="2"/>
  <c r="BU87" i="2" s="1"/>
  <c r="AX33" i="2"/>
  <c r="BP33" i="2" s="1"/>
  <c r="BI73" i="2"/>
  <c r="CA73" i="2" s="1"/>
  <c r="BJ49" i="2"/>
  <c r="CB49" i="2" s="1"/>
  <c r="BK58" i="2"/>
  <c r="CC58" i="2" s="1"/>
  <c r="BB78" i="2"/>
  <c r="BT78" i="2" s="1"/>
  <c r="BK35" i="2"/>
  <c r="CC35" i="2" s="1"/>
  <c r="BD52" i="2"/>
  <c r="BV52" i="2" s="1"/>
  <c r="BB95" i="2"/>
  <c r="BT95" i="2" s="1"/>
  <c r="BK45" i="2"/>
  <c r="CC45" i="2" s="1"/>
  <c r="BE16" i="2"/>
  <c r="BW16" i="2" s="1"/>
  <c r="AY27" i="2"/>
  <c r="BQ27" i="2" s="1"/>
  <c r="AZ78" i="2"/>
  <c r="BR78" i="2" s="1"/>
  <c r="AW50" i="2"/>
  <c r="BO50" i="2" s="1"/>
  <c r="BH8" i="2"/>
  <c r="BZ8" i="2" s="1"/>
  <c r="AV8" i="2"/>
  <c r="BF8" i="2"/>
  <c r="BX8" i="2" s="1"/>
  <c r="BJ8" i="2"/>
  <c r="CB8" i="2" s="1"/>
  <c r="BF55" i="2"/>
  <c r="BX55" i="2" s="1"/>
  <c r="BD83" i="2"/>
  <c r="BV83" i="2" s="1"/>
  <c r="BD17" i="2"/>
  <c r="BV17" i="2" s="1"/>
  <c r="BB52" i="2"/>
  <c r="BT52" i="2" s="1"/>
  <c r="BK72" i="2"/>
  <c r="CC72" i="2" s="1"/>
  <c r="BG37" i="2"/>
  <c r="BY37" i="2" s="1"/>
  <c r="BE81" i="2"/>
  <c r="BW81" i="2" s="1"/>
  <c r="AY71" i="2"/>
  <c r="BQ71" i="2" s="1"/>
  <c r="AZ28" i="2"/>
  <c r="BR28" i="2" s="1"/>
  <c r="AW54" i="2"/>
  <c r="BO54" i="2" s="1"/>
  <c r="BJ16" i="2"/>
  <c r="CB16" i="2" s="1"/>
  <c r="BF54" i="2"/>
  <c r="BX54" i="2" s="1"/>
  <c r="BK62" i="2"/>
  <c r="CC62" i="2" s="1"/>
  <c r="BF56" i="2"/>
  <c r="BX56" i="2" s="1"/>
  <c r="BN13" i="2"/>
  <c r="BI41" i="2"/>
  <c r="CA41" i="2" s="1"/>
  <c r="BH41" i="2"/>
  <c r="BZ41" i="2" s="1"/>
  <c r="BH31" i="2"/>
  <c r="BZ31" i="2" s="1"/>
  <c r="BJ31" i="2"/>
  <c r="CB31" i="2" s="1"/>
  <c r="BI31" i="2"/>
  <c r="CA31" i="2" s="1"/>
  <c r="BE18" i="2"/>
  <c r="BW18" i="2" s="1"/>
  <c r="AX18" i="2"/>
  <c r="BP18" i="2" s="1"/>
  <c r="BG18" i="2"/>
  <c r="BY18" i="2" s="1"/>
  <c r="BH18" i="2"/>
  <c r="BZ18" i="2" s="1"/>
  <c r="BE66" i="2"/>
  <c r="BW66" i="2" s="1"/>
  <c r="BB49" i="2"/>
  <c r="BT49" i="2" s="1"/>
  <c r="BF10" i="2"/>
  <c r="BX10" i="2" s="1"/>
  <c r="AX10" i="2"/>
  <c r="BP10" i="2" s="1"/>
  <c r="AZ10" i="2"/>
  <c r="BR10" i="2" s="1"/>
  <c r="AY10" i="2"/>
  <c r="BQ10" i="2" s="1"/>
  <c r="BH10" i="2"/>
  <c r="BZ10" i="2" s="1"/>
  <c r="AV41" i="2"/>
  <c r="BK67" i="2"/>
  <c r="CC67" i="2" s="1"/>
  <c r="BD36" i="2"/>
  <c r="BV36" i="2" s="1"/>
  <c r="BD47" i="2"/>
  <c r="BV47" i="2" s="1"/>
  <c r="AW70" i="2"/>
  <c r="BO70" i="2" s="1"/>
  <c r="BI37" i="2"/>
  <c r="CA37" i="2" s="1"/>
  <c r="BH38" i="2"/>
  <c r="BZ38" i="2" s="1"/>
  <c r="BA38" i="2"/>
  <c r="BS38" i="2" s="1"/>
  <c r="AZ63" i="2"/>
  <c r="BR63" i="2" s="1"/>
  <c r="BJ32" i="2"/>
  <c r="CB32" i="2" s="1"/>
  <c r="AX20" i="2"/>
  <c r="BP20" i="2" s="1"/>
  <c r="BD20" i="2"/>
  <c r="BV20" i="2" s="1"/>
  <c r="BE64" i="2"/>
  <c r="BW64" i="2" s="1"/>
  <c r="BJ37" i="2"/>
  <c r="CB37" i="2" s="1"/>
  <c r="BF18" i="2"/>
  <c r="BX18" i="2" s="1"/>
  <c r="BA41" i="2"/>
  <c r="BS41" i="2" s="1"/>
  <c r="AY51" i="2"/>
  <c r="BQ51" i="2" s="1"/>
  <c r="AZ79" i="2"/>
  <c r="BR79" i="2" s="1"/>
  <c r="BI94" i="2"/>
  <c r="CA94" i="2" s="1"/>
  <c r="AW63" i="2"/>
  <c r="BO63" i="2" s="1"/>
  <c r="BA69" i="2"/>
  <c r="BS69" i="2" s="1"/>
  <c r="BD49" i="2"/>
  <c r="BV49" i="2" s="1"/>
  <c r="AY63" i="2"/>
  <c r="BQ63" i="2" s="1"/>
  <c r="BG66" i="2"/>
  <c r="BY66" i="2" s="1"/>
  <c r="BB32" i="2"/>
  <c r="BT32" i="2" s="1"/>
  <c r="BD38" i="2"/>
  <c r="BV38" i="2" s="1"/>
  <c r="AW89" i="2"/>
  <c r="BO89" i="2" s="1"/>
  <c r="BF34" i="2"/>
  <c r="BX34" i="2" s="1"/>
  <c r="BH34" i="2"/>
  <c r="BZ34" i="2" s="1"/>
  <c r="BB64" i="2"/>
  <c r="BT64" i="2" s="1"/>
  <c r="BA89" i="2"/>
  <c r="BS89" i="2" s="1"/>
  <c r="BD10" i="2"/>
  <c r="BV10" i="2" s="1"/>
  <c r="BC94" i="2"/>
  <c r="BU94" i="2" s="1"/>
  <c r="BC41" i="2"/>
  <c r="BU41" i="2" s="1"/>
  <c r="BF4" i="2"/>
  <c r="BX4" i="2" s="1"/>
  <c r="BH4" i="2"/>
  <c r="BZ4" i="2" s="1"/>
  <c r="AY4" i="2"/>
  <c r="BQ4" i="2" s="1"/>
  <c r="BI4" i="2"/>
  <c r="CA4" i="2" s="1"/>
  <c r="BJ4" i="2"/>
  <c r="CB4" i="2" s="1"/>
  <c r="BA4" i="2"/>
  <c r="BS4" i="2" s="1"/>
  <c r="AZ4" i="2"/>
  <c r="BR4" i="2" s="1"/>
  <c r="AV27" i="2"/>
  <c r="BD69" i="2"/>
  <c r="BV69" i="2" s="1"/>
  <c r="BB89" i="2"/>
  <c r="BT89" i="2" s="1"/>
  <c r="BH19" i="2"/>
  <c r="BZ19" i="2" s="1"/>
  <c r="BI19" i="2"/>
  <c r="CA19" i="2" s="1"/>
  <c r="AX17" i="2"/>
  <c r="BP17" i="2" s="1"/>
  <c r="AZ49" i="2"/>
  <c r="BR49" i="2" s="1"/>
  <c r="BJ27" i="2"/>
  <c r="CB27" i="2" s="1"/>
  <c r="BB79" i="2"/>
  <c r="BT79" i="2" s="1"/>
  <c r="BK32" i="2"/>
  <c r="CC32" i="2" s="1"/>
  <c r="BD72" i="2"/>
  <c r="BV72" i="2" s="1"/>
  <c r="BB19" i="2"/>
  <c r="BT19" i="2" s="1"/>
  <c r="BK36" i="2"/>
  <c r="CC36" i="2" s="1"/>
  <c r="BC68" i="2"/>
  <c r="BU68" i="2" s="1"/>
  <c r="CD46" i="2"/>
  <c r="BE93" i="2"/>
  <c r="BW93" i="2" s="1"/>
  <c r="BE19" i="2"/>
  <c r="BW19" i="2" s="1"/>
  <c r="AY46" i="2"/>
  <c r="BQ46" i="2" s="1"/>
  <c r="AZ32" i="2"/>
  <c r="BR32" i="2" s="1"/>
  <c r="AW10" i="2"/>
  <c r="BO10" i="2" s="1"/>
  <c r="BG31" i="2"/>
  <c r="BY31" i="2" s="1"/>
  <c r="BI80" i="2"/>
  <c r="CA80" i="2" s="1"/>
  <c r="BJ30" i="2"/>
  <c r="CB30" i="2" s="1"/>
  <c r="BF77" i="2"/>
  <c r="BX77" i="2" s="1"/>
  <c r="AV67" i="2"/>
  <c r="BD41" i="2"/>
  <c r="BV41" i="2" s="1"/>
  <c r="BB58" i="2"/>
  <c r="BT58" i="2" s="1"/>
  <c r="BK77" i="2"/>
  <c r="CC77" i="2" s="1"/>
  <c r="BC34" i="2"/>
  <c r="BU34" i="2" s="1"/>
  <c r="BE33" i="2"/>
  <c r="BW33" i="2" s="1"/>
  <c r="AY37" i="2"/>
  <c r="BQ37" i="2" s="1"/>
  <c r="AX92" i="2"/>
  <c r="BP92" i="2" s="1"/>
  <c r="AZ46" i="2"/>
  <c r="BR46" i="2" s="1"/>
  <c r="AW82" i="2"/>
  <c r="BO82" i="2" s="1"/>
  <c r="AW24" i="2"/>
  <c r="BO24" i="2" s="1"/>
  <c r="BG35" i="2"/>
  <c r="BY35" i="2" s="1"/>
  <c r="BA88" i="2"/>
  <c r="BS88" i="2" s="1"/>
  <c r="AV28" i="2"/>
  <c r="BD66" i="2"/>
  <c r="BV66" i="2" s="1"/>
  <c r="BK76" i="2"/>
  <c r="CC76" i="2" s="1"/>
  <c r="BC91" i="2"/>
  <c r="BU91" i="2" s="1"/>
  <c r="BE92" i="2"/>
  <c r="BW92" i="2" s="1"/>
  <c r="BE30" i="2"/>
  <c r="BW30" i="2" s="1"/>
  <c r="AY68" i="2"/>
  <c r="BQ68" i="2" s="1"/>
  <c r="AX13" i="2"/>
  <c r="BP13" i="2" s="1"/>
  <c r="AY13" i="2"/>
  <c r="BQ13" i="2" s="1"/>
  <c r="BC13" i="2"/>
  <c r="BU13" i="2" s="1"/>
  <c r="BF13" i="2"/>
  <c r="BX13" i="2" s="1"/>
  <c r="BH13" i="2"/>
  <c r="BZ13" i="2" s="1"/>
  <c r="AZ55" i="2"/>
  <c r="BR55" i="2" s="1"/>
  <c r="AX32" i="2"/>
  <c r="BP32" i="2" s="1"/>
  <c r="AW20" i="2"/>
  <c r="BO20" i="2" s="1"/>
  <c r="BG41" i="2"/>
  <c r="BY41" i="2" s="1"/>
  <c r="BI64" i="2"/>
  <c r="CA64" i="2" s="1"/>
  <c r="BA17" i="2"/>
  <c r="BS17" i="2" s="1"/>
  <c r="BJ57" i="2"/>
  <c r="CB57" i="2" s="1"/>
  <c r="AV61" i="2"/>
  <c r="BD9" i="2"/>
  <c r="BV9" i="2" s="1"/>
  <c r="BB70" i="2"/>
  <c r="BT70" i="2" s="1"/>
  <c r="BK60" i="2"/>
  <c r="CC60" i="2" s="1"/>
  <c r="BC84" i="2"/>
  <c r="BU84" i="2" s="1"/>
  <c r="BC4" i="2"/>
  <c r="BU4" i="2" s="1"/>
  <c r="BE56" i="2"/>
  <c r="BW56" i="2" s="1"/>
  <c r="AZ26" i="2"/>
  <c r="BR26" i="2" s="1"/>
  <c r="BH26" i="2"/>
  <c r="BZ26" i="2" s="1"/>
  <c r="BF26" i="2"/>
  <c r="BX26" i="2" s="1"/>
  <c r="AZ21" i="2"/>
  <c r="BR21" i="2" s="1"/>
  <c r="AW57" i="2"/>
  <c r="BO57" i="2" s="1"/>
  <c r="BG82" i="2"/>
  <c r="BY82" i="2" s="1"/>
  <c r="BG28" i="2"/>
  <c r="BY28" i="2" s="1"/>
  <c r="BA67" i="2"/>
  <c r="BS67" i="2" s="1"/>
  <c r="BJ65" i="2"/>
  <c r="CB65" i="2" s="1"/>
  <c r="AV89" i="2"/>
  <c r="AV69" i="2"/>
  <c r="AV86" i="2"/>
  <c r="BD95" i="2"/>
  <c r="BV95" i="2" s="1"/>
  <c r="BE67" i="2"/>
  <c r="BW67" i="2" s="1"/>
  <c r="BE36" i="2"/>
  <c r="BW36" i="2" s="1"/>
  <c r="AY96" i="2"/>
  <c r="BQ96" i="2" s="1"/>
  <c r="AY24" i="2"/>
  <c r="BQ24" i="2" s="1"/>
  <c r="AZ48" i="2"/>
  <c r="BR48" i="2" s="1"/>
  <c r="AW79" i="2"/>
  <c r="BO79" i="2" s="1"/>
  <c r="AW6" i="2"/>
  <c r="BO6" i="2" s="1"/>
  <c r="BG32" i="2"/>
  <c r="BY32" i="2" s="1"/>
  <c r="BA71" i="2"/>
  <c r="BS71" i="2" s="1"/>
  <c r="BJ95" i="2"/>
  <c r="CB95" i="2" s="1"/>
  <c r="BJ41" i="2"/>
  <c r="CB41" i="2" s="1"/>
  <c r="BF57" i="2"/>
  <c r="BX57" i="2" s="1"/>
  <c r="BG45" i="2"/>
  <c r="BY45" i="2" s="1"/>
  <c r="BK79" i="2"/>
  <c r="CC79" i="2" s="1"/>
  <c r="AY95" i="2"/>
  <c r="BQ95" i="2" s="1"/>
  <c r="AV74" i="2"/>
  <c r="AV46" i="2"/>
  <c r="BD58" i="2"/>
  <c r="BV58" i="2" s="1"/>
  <c r="BC93" i="2"/>
  <c r="BU93" i="2" s="1"/>
  <c r="BC10" i="2"/>
  <c r="BU10" i="2" s="1"/>
  <c r="BE50" i="2"/>
  <c r="BW50" i="2" s="1"/>
  <c r="AX65" i="2"/>
  <c r="BP65" i="2" s="1"/>
  <c r="AZ88" i="2"/>
  <c r="BR88" i="2" s="1"/>
  <c r="AZ17" i="2"/>
  <c r="BR17" i="2" s="1"/>
  <c r="AW56" i="2"/>
  <c r="BO56" i="2" s="1"/>
  <c r="BG64" i="2"/>
  <c r="BY64" i="2" s="1"/>
  <c r="BB3" i="2"/>
  <c r="BT3" i="2" s="1"/>
  <c r="BI36" i="2"/>
  <c r="CA36" i="2" s="1"/>
  <c r="BA79" i="2"/>
  <c r="BS79" i="2" s="1"/>
  <c r="BJ75" i="2"/>
  <c r="CB75" i="2" s="1"/>
  <c r="BG10" i="2"/>
  <c r="BY10" i="2" s="1"/>
  <c r="BF68" i="2"/>
  <c r="BX68" i="2" s="1"/>
  <c r="BI89" i="2"/>
  <c r="CA89" i="2" s="1"/>
  <c r="BK93" i="2"/>
  <c r="CC93" i="2" s="1"/>
  <c r="CD71" i="2"/>
  <c r="BF92" i="2"/>
  <c r="BX92" i="2" s="1"/>
  <c r="BK15" i="2"/>
  <c r="CC15" i="2" s="1"/>
  <c r="BC70" i="2"/>
  <c r="BU70" i="2" s="1"/>
  <c r="AX60" i="2"/>
  <c r="BP60" i="2" s="1"/>
  <c r="BG77" i="2"/>
  <c r="BY77" i="2" s="1"/>
  <c r="BI95" i="2"/>
  <c r="CA95" i="2" s="1"/>
  <c r="BI21" i="2"/>
  <c r="CA21" i="2" s="1"/>
  <c r="BA64" i="2"/>
  <c r="BS64" i="2" s="1"/>
  <c r="BJ69" i="2"/>
  <c r="CB69" i="2" s="1"/>
  <c r="BG13" i="2"/>
  <c r="BY13" i="2" s="1"/>
  <c r="BF38" i="2"/>
  <c r="BX38" i="2" s="1"/>
  <c r="BC54" i="2"/>
  <c r="BU54" i="2" s="1"/>
  <c r="AX37" i="2"/>
  <c r="BP37" i="2" s="1"/>
  <c r="BI56" i="2"/>
  <c r="CA56" i="2" s="1"/>
  <c r="BJ24" i="2"/>
  <c r="CB24" i="2" s="1"/>
  <c r="BK17" i="2"/>
  <c r="CC17" i="2" s="1"/>
  <c r="BB47" i="2"/>
  <c r="BT47" i="2" s="1"/>
  <c r="BJ46" i="2"/>
  <c r="CB46" i="2" s="1"/>
  <c r="BD63" i="2"/>
  <c r="BV63" i="2" s="1"/>
  <c r="BB94" i="2"/>
  <c r="BT94" i="2" s="1"/>
  <c r="BB13" i="2"/>
  <c r="BT13" i="2" s="1"/>
  <c r="BK31" i="2"/>
  <c r="CC31" i="2" s="1"/>
  <c r="BE62" i="2"/>
  <c r="BW62" i="2" s="1"/>
  <c r="BE31" i="2"/>
  <c r="BW31" i="2" s="1"/>
  <c r="BB25" i="2"/>
  <c r="BT25" i="2" s="1"/>
  <c r="AY19" i="2"/>
  <c r="BQ19" i="2" s="1"/>
  <c r="AZ76" i="2"/>
  <c r="BR76" i="2" s="1"/>
  <c r="AZ16" i="2"/>
  <c r="BR16" i="2" s="1"/>
  <c r="AW41" i="2"/>
  <c r="BO41" i="2" s="1"/>
  <c r="BE8" i="2"/>
  <c r="BW8" i="2" s="1"/>
  <c r="BF28" i="2"/>
  <c r="BX28" i="2" s="1"/>
  <c r="BD75" i="2"/>
  <c r="BV75" i="2" s="1"/>
  <c r="BD27" i="2"/>
  <c r="BV27" i="2" s="1"/>
  <c r="BB37" i="2"/>
  <c r="BT37" i="2" s="1"/>
  <c r="BK66" i="2"/>
  <c r="CC66" i="2" s="1"/>
  <c r="BE49" i="2"/>
  <c r="BW49" i="2" s="1"/>
  <c r="BE37" i="2"/>
  <c r="BW37" i="2" s="1"/>
  <c r="AY62" i="2"/>
  <c r="BQ62" i="2" s="1"/>
  <c r="AZ87" i="2"/>
  <c r="BR87" i="2" s="1"/>
  <c r="AZ31" i="2"/>
  <c r="BR31" i="2" s="1"/>
  <c r="AW49" i="2"/>
  <c r="BO49" i="2" s="1"/>
  <c r="BC9" i="2"/>
  <c r="BU9" i="2" s="1"/>
  <c r="BF70" i="2"/>
  <c r="BX70" i="2" s="1"/>
  <c r="BK39" i="2"/>
  <c r="CC39" i="2" s="1"/>
  <c r="BF31" i="2"/>
  <c r="BX31" i="2" s="1"/>
  <c r="BM127" i="2" l="1"/>
  <c r="CG127" i="2"/>
  <c r="BN100" i="2"/>
  <c r="CG100" i="2" s="1"/>
  <c r="BM100" i="2"/>
  <c r="BN125" i="2"/>
  <c r="CG125" i="2" s="1"/>
  <c r="BM125" i="2"/>
  <c r="BM99" i="2"/>
  <c r="BN99" i="2"/>
  <c r="CG99" i="2" s="1"/>
  <c r="BM126" i="2"/>
  <c r="BN126" i="2"/>
  <c r="CG126" i="2" s="1"/>
  <c r="CG106" i="2"/>
  <c r="CG101" i="2"/>
  <c r="CG98" i="2"/>
  <c r="CG105" i="2"/>
  <c r="CG110" i="2"/>
  <c r="CG29" i="2"/>
  <c r="BM110" i="2"/>
  <c r="BM115" i="2"/>
  <c r="CG115" i="2"/>
  <c r="CG121" i="2"/>
  <c r="BM124" i="2"/>
  <c r="CG107" i="2"/>
  <c r="CG116" i="2"/>
  <c r="CG108" i="2"/>
  <c r="CG109" i="2"/>
  <c r="CG97" i="2"/>
  <c r="CG124" i="2"/>
  <c r="BN120" i="2"/>
  <c r="CG120" i="2" s="1"/>
  <c r="BM120" i="2"/>
  <c r="BM107" i="2"/>
  <c r="BM109" i="2"/>
  <c r="BM97" i="2"/>
  <c r="CG122" i="2"/>
  <c r="BM106" i="2"/>
  <c r="BM103" i="2"/>
  <c r="CG111" i="2"/>
  <c r="BM122" i="2"/>
  <c r="BM105" i="2"/>
  <c r="CG103" i="2"/>
  <c r="BM112" i="2"/>
  <c r="BN112" i="2"/>
  <c r="CG112" i="2" s="1"/>
  <c r="CG114" i="2"/>
  <c r="BM111" i="2"/>
  <c r="BM101" i="2"/>
  <c r="BM114" i="2"/>
  <c r="BM119" i="2"/>
  <c r="BM113" i="2"/>
  <c r="BN113" i="2"/>
  <c r="CG113" i="2" s="1"/>
  <c r="BM102" i="2"/>
  <c r="BN102" i="2"/>
  <c r="CG102" i="2" s="1"/>
  <c r="CG117" i="2"/>
  <c r="BM123" i="2"/>
  <c r="CG119" i="2"/>
  <c r="CG104" i="2"/>
  <c r="BN118" i="2"/>
  <c r="CG118" i="2" s="1"/>
  <c r="BM118" i="2"/>
  <c r="BM117" i="2"/>
  <c r="BM116" i="2"/>
  <c r="BM108" i="2"/>
  <c r="CG123" i="2"/>
  <c r="BM98" i="2"/>
  <c r="BM104" i="2"/>
  <c r="BM121" i="2"/>
  <c r="BM29" i="2"/>
  <c r="CG53" i="2"/>
  <c r="CG81" i="2"/>
  <c r="CG85" i="2"/>
  <c r="BM53" i="2"/>
  <c r="CG73" i="2"/>
  <c r="CG43" i="2"/>
  <c r="CG16" i="2"/>
  <c r="CG88" i="2"/>
  <c r="CG78" i="2"/>
  <c r="CG12" i="2"/>
  <c r="CG92" i="2"/>
  <c r="CG26" i="2"/>
  <c r="CG87" i="2"/>
  <c r="CG63" i="2"/>
  <c r="CG54" i="2"/>
  <c r="CG50" i="2"/>
  <c r="CG93" i="2"/>
  <c r="CG4" i="2"/>
  <c r="CG60" i="2"/>
  <c r="CG51" i="2"/>
  <c r="CG13" i="2"/>
  <c r="CG39" i="2"/>
  <c r="CG56" i="2"/>
  <c r="CG58" i="2"/>
  <c r="CG20" i="2"/>
  <c r="CG40" i="2"/>
  <c r="CG44" i="2"/>
  <c r="CG30" i="2"/>
  <c r="CG80" i="2"/>
  <c r="CG5" i="2"/>
  <c r="CG48" i="2"/>
  <c r="CG72" i="2"/>
  <c r="CG6" i="2"/>
  <c r="CG35" i="2"/>
  <c r="CG57" i="2"/>
  <c r="CG83" i="2"/>
  <c r="CG52" i="2"/>
  <c r="CG84" i="2"/>
  <c r="CG70" i="2"/>
  <c r="CG7" i="2"/>
  <c r="CG75" i="2"/>
  <c r="CG95" i="2"/>
  <c r="CG23" i="2"/>
  <c r="CG76" i="2"/>
  <c r="CG90" i="2"/>
  <c r="CG34" i="2"/>
  <c r="CG68" i="2"/>
  <c r="CG19" i="2"/>
  <c r="CG96" i="2"/>
  <c r="BM43" i="2"/>
  <c r="BM23" i="2"/>
  <c r="BM90" i="2"/>
  <c r="BM7" i="2"/>
  <c r="BM85" i="2"/>
  <c r="BM73" i="2"/>
  <c r="BM26" i="2"/>
  <c r="BM48" i="2"/>
  <c r="BM51" i="2"/>
  <c r="BM76" i="2"/>
  <c r="BM18" i="2"/>
  <c r="BN18" i="2"/>
  <c r="CG18" i="2" s="1"/>
  <c r="BM84" i="2"/>
  <c r="BM93" i="2"/>
  <c r="BN37" i="2"/>
  <c r="CG37" i="2" s="1"/>
  <c r="BM37" i="2"/>
  <c r="BM79" i="2"/>
  <c r="BN79" i="2"/>
  <c r="CG79" i="2" s="1"/>
  <c r="BM56" i="2"/>
  <c r="BM55" i="2"/>
  <c r="BN55" i="2"/>
  <c r="CG55" i="2" s="1"/>
  <c r="BM13" i="2"/>
  <c r="BN25" i="2"/>
  <c r="CG25" i="2" s="1"/>
  <c r="BM25" i="2"/>
  <c r="BM50" i="2"/>
  <c r="BM95" i="2"/>
  <c r="BM58" i="2"/>
  <c r="BN89" i="2"/>
  <c r="CG89" i="2" s="1"/>
  <c r="BM89" i="2"/>
  <c r="BN15" i="2"/>
  <c r="CG15" i="2" s="1"/>
  <c r="BM15" i="2"/>
  <c r="BN46" i="2"/>
  <c r="CG46" i="2" s="1"/>
  <c r="BM46" i="2"/>
  <c r="BM44" i="2"/>
  <c r="BM92" i="2"/>
  <c r="BM30" i="2"/>
  <c r="BM68" i="2"/>
  <c r="BM40" i="2"/>
  <c r="BN49" i="2"/>
  <c r="CG49" i="2" s="1"/>
  <c r="BM49" i="2"/>
  <c r="BM54" i="2"/>
  <c r="BM6" i="2"/>
  <c r="BN38" i="2"/>
  <c r="CG38" i="2" s="1"/>
  <c r="BM38" i="2"/>
  <c r="BM19" i="2"/>
  <c r="BN27" i="2"/>
  <c r="CG27" i="2" s="1"/>
  <c r="BM27" i="2"/>
  <c r="BM14" i="2"/>
  <c r="BN14" i="2"/>
  <c r="CG14" i="2" s="1"/>
  <c r="BN47" i="2"/>
  <c r="CG47" i="2" s="1"/>
  <c r="BM47" i="2"/>
  <c r="BM39" i="2"/>
  <c r="BN61" i="2"/>
  <c r="CG61" i="2" s="1"/>
  <c r="BM61" i="2"/>
  <c r="BM34" i="2"/>
  <c r="BM91" i="2"/>
  <c r="BN91" i="2"/>
  <c r="CG91" i="2" s="1"/>
  <c r="BM80" i="2"/>
  <c r="BN74" i="2"/>
  <c r="CG74" i="2" s="1"/>
  <c r="BM74" i="2"/>
  <c r="BM63" i="2"/>
  <c r="BM70" i="2"/>
  <c r="BN8" i="2"/>
  <c r="CG8" i="2" s="1"/>
  <c r="BM8" i="2"/>
  <c r="BN62" i="2"/>
  <c r="CG62" i="2" s="1"/>
  <c r="BM62" i="2"/>
  <c r="BN66" i="2"/>
  <c r="CG66" i="2" s="1"/>
  <c r="BM66" i="2"/>
  <c r="BN45" i="2"/>
  <c r="CG45" i="2" s="1"/>
  <c r="BM45" i="2"/>
  <c r="BN69" i="2"/>
  <c r="CG69" i="2" s="1"/>
  <c r="BM69" i="2"/>
  <c r="BM78" i="2"/>
  <c r="BN36" i="2"/>
  <c r="CG36" i="2" s="1"/>
  <c r="BM36" i="2"/>
  <c r="BN9" i="2"/>
  <c r="CG9" i="2" s="1"/>
  <c r="BM9" i="2"/>
  <c r="BM16" i="2"/>
  <c r="BM59" i="2"/>
  <c r="BN59" i="2"/>
  <c r="CG59" i="2" s="1"/>
  <c r="BM35" i="2"/>
  <c r="BM4" i="2"/>
  <c r="BM41" i="2"/>
  <c r="BN41" i="2"/>
  <c r="CG41" i="2" s="1"/>
  <c r="BM12" i="2"/>
  <c r="BN17" i="2"/>
  <c r="CG17" i="2" s="1"/>
  <c r="BM17" i="2"/>
  <c r="BM87" i="2"/>
  <c r="BN82" i="2"/>
  <c r="CG82" i="2" s="1"/>
  <c r="BM82" i="2"/>
  <c r="BN11" i="2"/>
  <c r="CG11" i="2" s="1"/>
  <c r="BM11" i="2"/>
  <c r="BM77" i="2"/>
  <c r="BN77" i="2"/>
  <c r="CG77" i="2" s="1"/>
  <c r="BM31" i="2"/>
  <c r="BN31" i="2"/>
  <c r="CG31" i="2" s="1"/>
  <c r="BM20" i="2"/>
  <c r="BM60" i="2"/>
  <c r="BN24" i="2"/>
  <c r="CG24" i="2" s="1"/>
  <c r="BM24" i="2"/>
  <c r="BM22" i="2"/>
  <c r="BN22" i="2"/>
  <c r="CG22" i="2" s="1"/>
  <c r="BN71" i="2"/>
  <c r="BM71" i="2"/>
  <c r="BM96" i="2"/>
  <c r="BM88" i="2"/>
  <c r="BM64" i="2"/>
  <c r="BN64" i="2"/>
  <c r="CG64" i="2" s="1"/>
  <c r="BM72" i="2"/>
  <c r="BM52" i="2"/>
  <c r="BM33" i="2"/>
  <c r="BN33" i="2"/>
  <c r="CG33" i="2" s="1"/>
  <c r="BM5" i="2"/>
  <c r="BN86" i="2"/>
  <c r="CG86" i="2" s="1"/>
  <c r="BM86" i="2"/>
  <c r="BM28" i="2"/>
  <c r="BN28" i="2"/>
  <c r="CG28" i="2" s="1"/>
  <c r="BN67" i="2"/>
  <c r="CG67" i="2" s="1"/>
  <c r="BM67" i="2"/>
  <c r="BM81" i="2"/>
  <c r="BM75" i="2"/>
  <c r="BM57" i="2"/>
  <c r="BN21" i="2"/>
  <c r="CG21" i="2" s="1"/>
  <c r="BM21" i="2"/>
  <c r="BN94" i="2"/>
  <c r="CG94" i="2" s="1"/>
  <c r="BM94" i="2"/>
  <c r="BN32" i="2"/>
  <c r="CG32" i="2" s="1"/>
  <c r="BM32" i="2"/>
  <c r="BN65" i="2"/>
  <c r="CG65" i="2" s="1"/>
  <c r="BM65" i="2"/>
  <c r="BM83" i="2"/>
  <c r="BN42" i="2"/>
  <c r="CG42" i="2" s="1"/>
  <c r="BM42" i="2"/>
  <c r="BN3" i="2"/>
  <c r="CG3" i="2" s="1"/>
  <c r="BM3" i="2"/>
  <c r="BN10" i="2"/>
  <c r="CG10" i="2" s="1"/>
  <c r="BM10" i="2"/>
</calcChain>
</file>

<file path=xl/sharedStrings.xml><?xml version="1.0" encoding="utf-8"?>
<sst xmlns="http://schemas.openxmlformats.org/spreadsheetml/2006/main" count="308" uniqueCount="137">
  <si>
    <t>MnO</t>
  </si>
  <si>
    <t>MgO</t>
  </si>
  <si>
    <t>CaO</t>
  </si>
  <si>
    <t>Cl</t>
  </si>
  <si>
    <t>Total</t>
  </si>
  <si>
    <t>SiO2</t>
  </si>
  <si>
    <t>TiO2</t>
  </si>
  <si>
    <t>Al2O3</t>
  </si>
  <si>
    <t>FeOT</t>
  </si>
  <si>
    <t>Na2O</t>
  </si>
  <si>
    <t>K2O</t>
  </si>
  <si>
    <t>I2O</t>
  </si>
  <si>
    <t>Ag2O</t>
  </si>
  <si>
    <t>P2O5*</t>
  </si>
  <si>
    <t>Cr2O3*</t>
  </si>
  <si>
    <t>NiO*</t>
  </si>
  <si>
    <t>fCl2</t>
  </si>
  <si>
    <t>fO2</t>
  </si>
  <si>
    <t>CCl</t>
  </si>
  <si>
    <t>log10CCl</t>
  </si>
  <si>
    <t>Final Molar Cl/(Cl+I)</t>
  </si>
  <si>
    <t>Molar Ag/(Ag+Pt)</t>
  </si>
  <si>
    <t>Ab/Fo-1</t>
  </si>
  <si>
    <t>Ab/Fo-2</t>
  </si>
  <si>
    <t>Ab/Fo-3</t>
  </si>
  <si>
    <t>Ab/Fo-6</t>
  </si>
  <si>
    <t>Dacite-1</t>
  </si>
  <si>
    <t>TNR14-1</t>
  </si>
  <si>
    <t>HA4-1</t>
  </si>
  <si>
    <t>Rhyolite</t>
  </si>
  <si>
    <t>AN-2</t>
  </si>
  <si>
    <t>SM-1</t>
  </si>
  <si>
    <t>HiMgAnd</t>
  </si>
  <si>
    <t>HAW-16095</t>
  </si>
  <si>
    <t>EGT17-1</t>
  </si>
  <si>
    <t>KK3b-2</t>
  </si>
  <si>
    <t>Mars-1</t>
  </si>
  <si>
    <t>Basanite-1</t>
  </si>
  <si>
    <t>Lunar-1</t>
  </si>
  <si>
    <t>KK-Rhy</t>
  </si>
  <si>
    <t>Syn-Phono-1</t>
  </si>
  <si>
    <t>Fo5Di48An47</t>
  </si>
  <si>
    <t>En17An43Di40</t>
  </si>
  <si>
    <t>Granite-2</t>
  </si>
  <si>
    <t>Gran+Mg-1</t>
  </si>
  <si>
    <t>Gran+Mg-2</t>
  </si>
  <si>
    <t>Gran+Mg-3</t>
  </si>
  <si>
    <t>AN-1</t>
  </si>
  <si>
    <t>KK3b-1</t>
  </si>
  <si>
    <t>Dacite-2</t>
  </si>
  <si>
    <t>Dacite-3</t>
  </si>
  <si>
    <t>Dacite-4</t>
  </si>
  <si>
    <t>AgI/Cl-005</t>
  </si>
  <si>
    <t>AgI/Cl-024</t>
  </si>
  <si>
    <t>AgI/Cl-025</t>
  </si>
  <si>
    <t>AgI/Cl-026</t>
  </si>
  <si>
    <t>HA3_2</t>
  </si>
  <si>
    <t>LIP17714</t>
  </si>
  <si>
    <t>Neph-1</t>
  </si>
  <si>
    <t>Phono-1</t>
  </si>
  <si>
    <t>CMAS+Na-1</t>
  </si>
  <si>
    <t>CMAS+Na-2</t>
  </si>
  <si>
    <t>Phono-2</t>
  </si>
  <si>
    <t>Re</t>
  </si>
  <si>
    <t>P</t>
  </si>
  <si>
    <t>T</t>
  </si>
  <si>
    <t>ID</t>
  </si>
  <si>
    <t>AgI/Cl-002</t>
  </si>
  <si>
    <t>AgI/Cl-006</t>
  </si>
  <si>
    <t>AgI/Cl-007</t>
  </si>
  <si>
    <t>AgI/Cl-008</t>
  </si>
  <si>
    <t>AgI/Cl-009</t>
  </si>
  <si>
    <t>AgI/Cl-010</t>
  </si>
  <si>
    <t>AgI/Cl-013</t>
  </si>
  <si>
    <t>AgI/Cl-018</t>
  </si>
  <si>
    <t>AgI/Cl-019</t>
  </si>
  <si>
    <t>AgI/Cl-020</t>
  </si>
  <si>
    <t>AgI/Cl-021</t>
  </si>
  <si>
    <t>AgI/Cl-023</t>
  </si>
  <si>
    <t>AgI/Cl-027</t>
  </si>
  <si>
    <t>AgI/Cl-028</t>
  </si>
  <si>
    <t>AgI/Cl-029</t>
  </si>
  <si>
    <t>AgI/Cl-031</t>
  </si>
  <si>
    <t>AgI/Cl-032</t>
  </si>
  <si>
    <t>AgI/Cl-037</t>
  </si>
  <si>
    <t>AgI/Cl-039</t>
  </si>
  <si>
    <t>AgI/Cl-043</t>
  </si>
  <si>
    <t>AgI/Cl-044</t>
  </si>
  <si>
    <t>AgI/Cl-045</t>
  </si>
  <si>
    <t>AgI/Cl-048</t>
  </si>
  <si>
    <t>AgI/Cl-049</t>
  </si>
  <si>
    <t>AgI/Cl-050</t>
  </si>
  <si>
    <t>AgI/Cl-051</t>
  </si>
  <si>
    <t>AgI/Cl-052</t>
  </si>
  <si>
    <t>H2O</t>
  </si>
  <si>
    <t>this study</t>
  </si>
  <si>
    <t>X/T</t>
  </si>
  <si>
    <t>1/T</t>
  </si>
  <si>
    <t>P/T</t>
  </si>
  <si>
    <t>Thomas and Wood 2023</t>
  </si>
  <si>
    <t>Thomas and Wood 2021</t>
  </si>
  <si>
    <t>Rusiecka and Wood 2025</t>
  </si>
  <si>
    <t>ICB-1</t>
  </si>
  <si>
    <t>ICB-2</t>
  </si>
  <si>
    <t>ICB-3</t>
  </si>
  <si>
    <t>ICB-4</t>
  </si>
  <si>
    <t>ICB-5</t>
  </si>
  <si>
    <t>ICB-6</t>
  </si>
  <si>
    <t>ICB-7</t>
  </si>
  <si>
    <t>ICB-8</t>
  </si>
  <si>
    <t>ICB-9</t>
  </si>
  <si>
    <t>ICB-10</t>
  </si>
  <si>
    <t>AND-1</t>
  </si>
  <si>
    <t>HSR-1</t>
  </si>
  <si>
    <t>AND-2</t>
  </si>
  <si>
    <t>AND-3</t>
  </si>
  <si>
    <t>AND-4</t>
  </si>
  <si>
    <t>AND-5</t>
  </si>
  <si>
    <t>AND-6</t>
  </si>
  <si>
    <t>DCB-1</t>
  </si>
  <si>
    <t>DCB-2</t>
  </si>
  <si>
    <t>DCB-Al-1</t>
  </si>
  <si>
    <t>DCB-3</t>
  </si>
  <si>
    <t>DCB-4</t>
  </si>
  <si>
    <t>HSR-2</t>
  </si>
  <si>
    <t>HSR-3</t>
  </si>
  <si>
    <t>DCB-5</t>
  </si>
  <si>
    <t>DCB-6</t>
  </si>
  <si>
    <t>single cation mol fractions</t>
  </si>
  <si>
    <t>mol wt. %/M on cation cation basis</t>
  </si>
  <si>
    <t>This spreadsheet contains corrected data for experiments presented in: Thomas, R. W., &amp; Wood, B. J. (2021). The chemical behaviour of chlorine in silicate melts. Geochimica et Cosmochimica Acta, 294, 28-42. 
Thomas, R.W., &amp; Wood, B.J. (2023). The effect of composition on chlorine solubility and behavior in silicate melts. American Mineralogist, 108(5), 814-825. and Rusiecka, M. K., &amp; Wood, B. J. (2025). Chlorine and NaCl in hydrous basaltic melts. Geochimica et Cosmochimica Acta, 393, 208-218. as well as the experiments presented in this study</t>
  </si>
  <si>
    <t>data was corrected for newly calibrated pressure (1.5 GPa reported previously is 1.63 Gpa, and 1 GPa is 1.05 GPa</t>
  </si>
  <si>
    <t>additionally two experiments reported in Thomas and Wood (2021) (AgI/Cl-032 and AgI/Cl-050) as run at 1400 C were run at 1300 C and 1350 C respectively.</t>
  </si>
  <si>
    <t>Alletti et al. (2009)</t>
  </si>
  <si>
    <t>Alletti et al. (2014)</t>
  </si>
  <si>
    <t>Botcharnikov et al. (2015)</t>
  </si>
  <si>
    <t>Miranda et al. 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</si>
</sst>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  <font>
      <sz val="8"/>
      <name val="Aptos Narrow"/>
      <family val="2"/>
      <scheme val="minor"/>
    </font>
    <font>
      <sz val="12"/>
      <color theme="8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2"/>
      <color rgb="FF000000"/>
      <name val="Aptos Narrow"/>
      <scheme val="minor"/>
    </font>
    <font>
      <sz val="12"/>
      <name val="Aptos Narrow"/>
    </font>
    <font>
      <sz val="12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11" fontId="1" fillId="0" borderId="0" xfId="0" applyNumberFormat="1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2EAD2-451A-5147-A54D-60FC944E5FFF}">
  <dimension ref="A1:G3"/>
  <sheetViews>
    <sheetView workbookViewId="0">
      <selection activeCell="A4" sqref="A4"/>
    </sheetView>
  </sheetViews>
  <sheetFormatPr baseColWidth="10" defaultRowHeight="16"/>
  <sheetData>
    <row r="1" spans="1:7" ht="132" customHeight="1">
      <c r="A1" s="19" t="s">
        <v>130</v>
      </c>
      <c r="B1" s="19"/>
      <c r="C1" s="19"/>
      <c r="D1" s="19"/>
      <c r="E1" s="19"/>
      <c r="F1" s="19"/>
      <c r="G1" s="19"/>
    </row>
    <row r="2" spans="1:7">
      <c r="A2" t="s">
        <v>131</v>
      </c>
    </row>
    <row r="3" spans="1:7">
      <c r="A3" t="s">
        <v>132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73AE3-965D-9345-B201-32A4D6411640}">
  <dimension ref="A1:CG128"/>
  <sheetViews>
    <sheetView tabSelected="1" topLeftCell="CC83" workbookViewId="0">
      <selection activeCell="CH97" sqref="CH97"/>
    </sheetView>
  </sheetViews>
  <sheetFormatPr baseColWidth="10" defaultRowHeight="16"/>
  <cols>
    <col min="1" max="1" width="25.1640625" style="5" customWidth="1"/>
    <col min="2" max="24" width="10.83203125" style="5"/>
    <col min="25" max="25" width="12.1640625" style="5" bestFit="1" customWidth="1"/>
    <col min="26" max="26" width="12.1640625" style="5" customWidth="1"/>
    <col min="27" max="29" width="10.83203125" style="5"/>
    <col min="30" max="82" width="12.6640625" style="5" bestFit="1" customWidth="1"/>
    <col min="83" max="16384" width="10.83203125" style="5"/>
  </cols>
  <sheetData>
    <row r="1" spans="1:85" s="1" customFormat="1">
      <c r="B1" s="1">
        <f>28.09+2*15.99</f>
        <v>60.07</v>
      </c>
      <c r="C1" s="1">
        <f>47.867+2*15.99</f>
        <v>79.846999999999994</v>
      </c>
      <c r="D1" s="1">
        <f>26.98*2+3*15.99</f>
        <v>101.93</v>
      </c>
      <c r="E1" s="1">
        <f>55.845+15.99</f>
        <v>71.834999999999994</v>
      </c>
      <c r="F1" s="1">
        <f>54.94+15.99</f>
        <v>70.929999999999993</v>
      </c>
      <c r="G1" s="1">
        <f>24.305+15.99</f>
        <v>40.295000000000002</v>
      </c>
      <c r="H1" s="1">
        <f>40.078+15.99</f>
        <v>56.068000000000005</v>
      </c>
      <c r="I1" s="1">
        <f>22.99*2+15.99</f>
        <v>61.97</v>
      </c>
      <c r="J1" s="1">
        <f>39.098*2+15.99</f>
        <v>94.185999999999993</v>
      </c>
      <c r="K1" s="1">
        <f>35.45</f>
        <v>35.450000000000003</v>
      </c>
      <c r="L1" s="1">
        <f>2*126.9+15.99</f>
        <v>269.79000000000002</v>
      </c>
      <c r="M1" s="1">
        <f>2*107.87+15.99</f>
        <v>231.73000000000002</v>
      </c>
      <c r="N1" s="1">
        <v>186.20699999999999</v>
      </c>
      <c r="O1" s="1">
        <f>2*30.97+5*15.99</f>
        <v>141.88999999999999</v>
      </c>
      <c r="P1" s="1">
        <f>51.99*2+15.99*3</f>
        <v>151.94999999999999</v>
      </c>
      <c r="Q1" s="1">
        <f>58.69+15.99</f>
        <v>74.679999999999993</v>
      </c>
      <c r="R1" s="1">
        <f>(1.008*2+15.99)/2</f>
        <v>9.0030000000000001</v>
      </c>
      <c r="AD1" s="2" t="s">
        <v>129</v>
      </c>
      <c r="AE1" s="2"/>
      <c r="AF1" s="2"/>
      <c r="AV1" s="2" t="s">
        <v>128</v>
      </c>
      <c r="AW1" s="2"/>
      <c r="BN1" s="1" t="s">
        <v>96</v>
      </c>
    </row>
    <row r="2" spans="1:85" s="1" customFormat="1">
      <c r="B2" s="1" t="s">
        <v>5</v>
      </c>
      <c r="C2" s="1" t="s">
        <v>6</v>
      </c>
      <c r="D2" s="1" t="s">
        <v>7</v>
      </c>
      <c r="E2" s="1" t="s">
        <v>8</v>
      </c>
      <c r="F2" s="1" t="s">
        <v>0</v>
      </c>
      <c r="G2" s="1" t="s">
        <v>1</v>
      </c>
      <c r="H2" s="1" t="s">
        <v>2</v>
      </c>
      <c r="I2" s="1" t="s">
        <v>9</v>
      </c>
      <c r="J2" s="1" t="s">
        <v>10</v>
      </c>
      <c r="K2" s="1" t="s">
        <v>3</v>
      </c>
      <c r="L2" s="1" t="s">
        <v>11</v>
      </c>
      <c r="M2" s="1" t="s">
        <v>12</v>
      </c>
      <c r="N2" s="1" t="s">
        <v>63</v>
      </c>
      <c r="O2" s="1" t="s">
        <v>13</v>
      </c>
      <c r="P2" s="1" t="s">
        <v>14</v>
      </c>
      <c r="Q2" s="1" t="s">
        <v>15</v>
      </c>
      <c r="R2" s="1" t="s">
        <v>94</v>
      </c>
      <c r="S2" s="1" t="s">
        <v>4</v>
      </c>
      <c r="T2" s="1" t="s">
        <v>65</v>
      </c>
      <c r="U2" s="1" t="s">
        <v>64</v>
      </c>
      <c r="V2" s="1" t="s">
        <v>20</v>
      </c>
      <c r="W2" s="1" t="s">
        <v>21</v>
      </c>
      <c r="X2" s="1" t="s">
        <v>16</v>
      </c>
      <c r="Y2" s="1" t="s">
        <v>17</v>
      </c>
      <c r="AA2" s="1" t="s">
        <v>18</v>
      </c>
      <c r="AB2" s="1" t="s">
        <v>19</v>
      </c>
      <c r="AC2" s="1" t="s">
        <v>66</v>
      </c>
      <c r="AD2" s="1" t="s">
        <v>5</v>
      </c>
      <c r="AE2" s="1" t="s">
        <v>6</v>
      </c>
      <c r="AF2" s="1" t="s">
        <v>7</v>
      </c>
      <c r="AG2" s="1" t="s">
        <v>8</v>
      </c>
      <c r="AH2" s="1" t="s">
        <v>0</v>
      </c>
      <c r="AI2" s="1" t="s">
        <v>1</v>
      </c>
      <c r="AJ2" s="1" t="s">
        <v>2</v>
      </c>
      <c r="AK2" s="1" t="s">
        <v>9</v>
      </c>
      <c r="AL2" s="1" t="s">
        <v>10</v>
      </c>
      <c r="AM2" s="1" t="s">
        <v>3</v>
      </c>
      <c r="AN2" s="1" t="s">
        <v>11</v>
      </c>
      <c r="AO2" s="1" t="s">
        <v>12</v>
      </c>
      <c r="AP2" s="1" t="s">
        <v>63</v>
      </c>
      <c r="AQ2" s="1" t="s">
        <v>13</v>
      </c>
      <c r="AR2" s="1" t="s">
        <v>14</v>
      </c>
      <c r="AS2" s="1" t="s">
        <v>15</v>
      </c>
      <c r="AT2" s="1" t="s">
        <v>94</v>
      </c>
      <c r="AU2" s="1" t="s">
        <v>4</v>
      </c>
      <c r="AV2" s="3" t="s">
        <v>5</v>
      </c>
      <c r="AW2" s="3" t="s">
        <v>6</v>
      </c>
      <c r="AX2" s="3" t="s">
        <v>7</v>
      </c>
      <c r="AY2" s="3" t="s">
        <v>8</v>
      </c>
      <c r="AZ2" s="3" t="s">
        <v>0</v>
      </c>
      <c r="BA2" s="3" t="s">
        <v>1</v>
      </c>
      <c r="BB2" s="3" t="s">
        <v>2</v>
      </c>
      <c r="BC2" s="3" t="s">
        <v>9</v>
      </c>
      <c r="BD2" s="3" t="s">
        <v>10</v>
      </c>
      <c r="BE2" s="3" t="s">
        <v>3</v>
      </c>
      <c r="BF2" s="3" t="s">
        <v>11</v>
      </c>
      <c r="BG2" s="3" t="s">
        <v>12</v>
      </c>
      <c r="BH2" s="3" t="s">
        <v>63</v>
      </c>
      <c r="BI2" s="3" t="s">
        <v>13</v>
      </c>
      <c r="BJ2" s="3" t="s">
        <v>14</v>
      </c>
      <c r="BK2" s="3" t="s">
        <v>15</v>
      </c>
      <c r="BL2" s="3" t="s">
        <v>94</v>
      </c>
      <c r="BM2" s="3" t="s">
        <v>4</v>
      </c>
      <c r="BN2" s="3" t="s">
        <v>5</v>
      </c>
      <c r="BO2" s="3" t="s">
        <v>6</v>
      </c>
      <c r="BP2" s="3" t="s">
        <v>7</v>
      </c>
      <c r="BQ2" s="3" t="s">
        <v>8</v>
      </c>
      <c r="BR2" s="3" t="s">
        <v>0</v>
      </c>
      <c r="BS2" s="3" t="s">
        <v>1</v>
      </c>
      <c r="BT2" s="3" t="s">
        <v>2</v>
      </c>
      <c r="BU2" s="3" t="s">
        <v>9</v>
      </c>
      <c r="BV2" s="3" t="s">
        <v>10</v>
      </c>
      <c r="BW2" s="3" t="s">
        <v>3</v>
      </c>
      <c r="BX2" s="3" t="s">
        <v>11</v>
      </c>
      <c r="BY2" s="3" t="s">
        <v>12</v>
      </c>
      <c r="BZ2" s="3" t="s">
        <v>63</v>
      </c>
      <c r="CA2" s="3" t="s">
        <v>13</v>
      </c>
      <c r="CB2" s="3" t="s">
        <v>14</v>
      </c>
      <c r="CC2" s="3" t="s">
        <v>15</v>
      </c>
      <c r="CD2" s="3" t="s">
        <v>94</v>
      </c>
      <c r="CE2" s="1" t="s">
        <v>97</v>
      </c>
      <c r="CF2" s="1" t="s">
        <v>98</v>
      </c>
    </row>
    <row r="3" spans="1:85">
      <c r="A3" s="4" t="s">
        <v>99</v>
      </c>
      <c r="B3" s="5">
        <v>70.47</v>
      </c>
      <c r="C3" s="5">
        <v>0.02</v>
      </c>
      <c r="D3" s="5">
        <v>19.350000000000001</v>
      </c>
      <c r="E3" s="5">
        <v>0.13</v>
      </c>
      <c r="F3" s="5">
        <v>0</v>
      </c>
      <c r="G3" s="5">
        <v>2.93</v>
      </c>
      <c r="H3" s="5">
        <v>0.15</v>
      </c>
      <c r="I3" s="5">
        <v>5.77</v>
      </c>
      <c r="J3" s="5">
        <v>0.19</v>
      </c>
      <c r="K3" s="5">
        <v>0.56000000000000005</v>
      </c>
      <c r="L3" s="5">
        <v>0.06</v>
      </c>
      <c r="M3" s="5">
        <v>0.45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f>SUM(B3:R3)</f>
        <v>100.08000000000001</v>
      </c>
      <c r="T3" s="5">
        <v>1400</v>
      </c>
      <c r="U3" s="5">
        <v>1.63</v>
      </c>
      <c r="V3" s="6">
        <v>0.32500000000000001</v>
      </c>
      <c r="W3" s="6">
        <v>0.879</v>
      </c>
      <c r="X3" s="7">
        <f t="shared" ref="X3:X39" si="0">10^(-(11440/(1400+273.15))+2.961+2150*(1.63/(1400+273.15))-208*(1.63^2/(1400+273.15))+2*LOG10(V3)-2*LOG10(W3))</f>
        <v>1.0559476597182139E-3</v>
      </c>
      <c r="Y3" s="7">
        <f>10^(4.325-(21803/(T3+273.15))+0.171*((U3*10000-1)/(T3+273.15)))</f>
        <v>9.1135684933859378E-8</v>
      </c>
      <c r="Z3" s="5">
        <f>LOG10(Y3)</f>
        <v>-7.0403115381167281</v>
      </c>
      <c r="AA3" s="6">
        <f>K3/(SQRT(X3))*(Y3^0.25)</f>
        <v>0.29942561240375259</v>
      </c>
      <c r="AB3" s="6">
        <f>LOG10(AA3)</f>
        <v>-0.52371105352580405</v>
      </c>
      <c r="AC3" s="8" t="s">
        <v>22</v>
      </c>
      <c r="AD3" s="6">
        <f>B3/(B$1)</f>
        <v>1.1731313467621109</v>
      </c>
      <c r="AE3" s="6">
        <f>C3/(C$1)</f>
        <v>2.5047904116623043E-4</v>
      </c>
      <c r="AF3" s="6">
        <f>D3/(D$1/2)</f>
        <v>0.37967232414402041</v>
      </c>
      <c r="AG3" s="6">
        <f>E3/E$1</f>
        <v>1.8097027911185358E-3</v>
      </c>
      <c r="AH3" s="6">
        <f>F3/F$1</f>
        <v>0</v>
      </c>
      <c r="AI3" s="6">
        <f>G3/G$1</f>
        <v>7.2713736195557765E-2</v>
      </c>
      <c r="AJ3" s="6">
        <f>H3/H$1</f>
        <v>2.6753228222872222E-3</v>
      </c>
      <c r="AK3" s="6">
        <f>I3/(I$1/2)</f>
        <v>0.18621913829272227</v>
      </c>
      <c r="AL3" s="6">
        <f>J3/(J$1/2)</f>
        <v>4.0345698936147629E-3</v>
      </c>
      <c r="AM3" s="6">
        <f>K3/K$1</f>
        <v>1.5796897038081806E-2</v>
      </c>
      <c r="AN3" s="6">
        <f>L3/(L$1/2)</f>
        <v>4.4479039252752137E-4</v>
      </c>
      <c r="AO3" s="6">
        <f>M3/(M$1/2)</f>
        <v>3.8838303197686959E-3</v>
      </c>
      <c r="AP3" s="6">
        <f>N3/N$1</f>
        <v>0</v>
      </c>
      <c r="AQ3" s="6">
        <f>O3/(O$1/2)</f>
        <v>0</v>
      </c>
      <c r="AR3" s="6">
        <f>P3/(P$1/2)</f>
        <v>0</v>
      </c>
      <c r="AS3" s="6">
        <f>Q3/Q$1</f>
        <v>0</v>
      </c>
      <c r="AT3" s="6">
        <f>R3/R$1</f>
        <v>0</v>
      </c>
      <c r="AU3" s="6">
        <f>SUM(AD3:AT3)-AM3</f>
        <v>1.8248352406548949</v>
      </c>
      <c r="AV3" s="6">
        <f>AD3/$AU3</f>
        <v>0.64286973455263763</v>
      </c>
      <c r="AW3" s="6">
        <f t="shared" ref="AW3:BK18" si="1">AE3/$AU3</f>
        <v>1.3726118149512434E-4</v>
      </c>
      <c r="AX3" s="6">
        <f t="shared" si="1"/>
        <v>0.20805841299281574</v>
      </c>
      <c r="AY3" s="6">
        <f t="shared" si="1"/>
        <v>9.9170749818984841E-4</v>
      </c>
      <c r="AZ3" s="6">
        <f t="shared" si="1"/>
        <v>0</v>
      </c>
      <c r="BA3" s="6">
        <f t="shared" si="1"/>
        <v>3.9846740448448562E-2</v>
      </c>
      <c r="BB3" s="6">
        <f t="shared" si="1"/>
        <v>1.4660626683903283E-3</v>
      </c>
      <c r="BC3" s="6">
        <f t="shared" si="1"/>
        <v>0.1020470967153682</v>
      </c>
      <c r="BD3" s="6">
        <f t="shared" si="1"/>
        <v>2.2109228294861518E-3</v>
      </c>
      <c r="BE3" s="6">
        <f t="shared" si="1"/>
        <v>8.6566155048675153E-3</v>
      </c>
      <c r="BF3" s="6">
        <f t="shared" si="1"/>
        <v>2.4374276790484136E-4</v>
      </c>
      <c r="BG3" s="6">
        <f t="shared" si="1"/>
        <v>2.128318345263253E-3</v>
      </c>
      <c r="BH3" s="6">
        <f t="shared" si="1"/>
        <v>0</v>
      </c>
      <c r="BI3" s="6">
        <f t="shared" si="1"/>
        <v>0</v>
      </c>
      <c r="BJ3" s="6">
        <f t="shared" si="1"/>
        <v>0</v>
      </c>
      <c r="BK3" s="6">
        <f t="shared" si="1"/>
        <v>0</v>
      </c>
      <c r="BL3" s="6">
        <f>AT3/$AU3</f>
        <v>0</v>
      </c>
      <c r="BM3" s="6">
        <f>SUM(AV3:BL3)</f>
        <v>1.0086566155048671</v>
      </c>
      <c r="BN3" s="5">
        <f>AV3/($T3+273.15)</f>
        <v>3.8422719693550345E-4</v>
      </c>
      <c r="BO3" s="5">
        <f t="shared" ref="BO3:CD18" si="2">AW3/($T3+273.15)</f>
        <v>8.2037582700370161E-8</v>
      </c>
      <c r="BP3" s="5">
        <f t="shared" si="2"/>
        <v>1.2435132115639109E-4</v>
      </c>
      <c r="BQ3" s="5">
        <f t="shared" si="2"/>
        <v>5.9271882269363077E-7</v>
      </c>
      <c r="BR3" s="5">
        <v>0</v>
      </c>
      <c r="BS3" s="5">
        <f t="shared" si="2"/>
        <v>2.3815402353912417E-5</v>
      </c>
      <c r="BT3" s="5">
        <f t="shared" si="2"/>
        <v>8.7622906995208331E-7</v>
      </c>
      <c r="BU3" s="5">
        <f t="shared" si="2"/>
        <v>6.099100302744416E-5</v>
      </c>
      <c r="BV3" s="5">
        <f t="shared" si="2"/>
        <v>1.321413399567374E-6</v>
      </c>
      <c r="BW3" s="5">
        <f t="shared" si="2"/>
        <v>5.1738430534426168E-6</v>
      </c>
      <c r="BX3" s="5">
        <f t="shared" si="2"/>
        <v>1.4567896955135006E-7</v>
      </c>
      <c r="BY3" s="5">
        <f t="shared" si="2"/>
        <v>1.2720427608183682E-6</v>
      </c>
      <c r="BZ3" s="5">
        <f t="shared" si="2"/>
        <v>0</v>
      </c>
      <c r="CA3" s="5">
        <f t="shared" si="2"/>
        <v>0</v>
      </c>
      <c r="CB3" s="5">
        <f t="shared" si="2"/>
        <v>0</v>
      </c>
      <c r="CC3" s="5">
        <f t="shared" si="2"/>
        <v>0</v>
      </c>
      <c r="CD3" s="5">
        <f t="shared" si="2"/>
        <v>0</v>
      </c>
      <c r="CE3" s="5">
        <f>1/(T3+273.15)</f>
        <v>5.9767504407853443E-4</v>
      </c>
      <c r="CF3" s="5">
        <f>U3/(T3+273.15)</f>
        <v>9.7421032184801112E-4</v>
      </c>
      <c r="CG3" s="5">
        <f>1.15+(-3055*BN3+2059*BQ3+163*BS3+4359*BT3-3875*BV3-514*CF3)</f>
        <v>-0.52075686783562913</v>
      </c>
    </row>
    <row r="4" spans="1:85">
      <c r="A4" s="4" t="s">
        <v>99</v>
      </c>
      <c r="B4" s="5">
        <v>63.51</v>
      </c>
      <c r="C4" s="5">
        <v>0.03</v>
      </c>
      <c r="D4" s="5">
        <v>15.49</v>
      </c>
      <c r="E4" s="5">
        <v>0.1</v>
      </c>
      <c r="F4" s="5">
        <v>0</v>
      </c>
      <c r="G4" s="5">
        <v>2.4300000000000002</v>
      </c>
      <c r="H4" s="5">
        <v>11.06</v>
      </c>
      <c r="I4" s="5">
        <v>4.7</v>
      </c>
      <c r="J4" s="5">
        <v>0.24</v>
      </c>
      <c r="K4" s="5">
        <v>1.41</v>
      </c>
      <c r="L4" s="5">
        <v>7.0000000000000007E-2</v>
      </c>
      <c r="M4" s="5">
        <v>0.35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f t="shared" ref="S4:S62" si="3">SUM(B4:R4)</f>
        <v>99.389999999999986</v>
      </c>
      <c r="T4" s="5">
        <v>1400</v>
      </c>
      <c r="U4" s="5">
        <v>1.63</v>
      </c>
      <c r="V4" s="6">
        <v>0.27600000000000002</v>
      </c>
      <c r="W4" s="6">
        <v>0.94299999999999995</v>
      </c>
      <c r="X4" s="7">
        <f t="shared" si="0"/>
        <v>6.6168029105435032E-4</v>
      </c>
      <c r="Y4" s="7">
        <f t="shared" ref="Y4:Y57" si="4">10^(4.325-(21803/(T4+273.15))+0.171*((U4*10000-1)/(T4+273.15)))</f>
        <v>9.1135684933859378E-8</v>
      </c>
      <c r="Z4" s="5">
        <f t="shared" ref="Z4:Z67" si="5">LOG10(Y4)</f>
        <v>-7.0403115381167281</v>
      </c>
      <c r="AA4" s="6">
        <f t="shared" ref="AA4:AA66" si="6">K4/(SQRT(X4))*(Y4^0.25)</f>
        <v>0.95239504818868892</v>
      </c>
      <c r="AB4" s="6">
        <f t="shared" ref="AB4:AB67" si="7">LOG10(AA4)</f>
        <v>-2.1182871299411533E-2</v>
      </c>
      <c r="AC4" s="8" t="s">
        <v>23</v>
      </c>
      <c r="AD4" s="6">
        <f t="shared" ref="AD4:AD67" si="8">B4/(B$1)</f>
        <v>1.0572665223905444</v>
      </c>
      <c r="AE4" s="6">
        <f t="shared" ref="AE4:AE67" si="9">C4/(C$1)</f>
        <v>3.7571856174934564E-4</v>
      </c>
      <c r="AF4" s="6">
        <f t="shared" ref="AF4:AF67" si="10">D4/(D$1/2)</f>
        <v>0.30393407240262926</v>
      </c>
      <c r="AG4" s="6">
        <f t="shared" ref="AG4:AG67" si="11">E4/E$1</f>
        <v>1.3920790700911814E-3</v>
      </c>
      <c r="AH4" s="6">
        <f t="shared" ref="AH4:AH67" si="12">F4/F$1</f>
        <v>0</v>
      </c>
      <c r="AI4" s="6">
        <f t="shared" ref="AI4:AI67" si="13">G4/G$1</f>
        <v>6.0305248790172482E-2</v>
      </c>
      <c r="AJ4" s="6">
        <f t="shared" ref="AJ4:AJ67" si="14">H4/H$1</f>
        <v>0.19726046942997788</v>
      </c>
      <c r="AK4" s="6">
        <f t="shared" ref="AK4:AK67" si="15">I4/(I$1/2)</f>
        <v>0.15168629982249476</v>
      </c>
      <c r="AL4" s="6">
        <f t="shared" ref="AL4:AL67" si="16">J4/(J$1/2)</f>
        <v>5.0962988129870683E-3</v>
      </c>
      <c r="AM4" s="6">
        <f t="shared" ref="AM4:AM67" si="17">K4/K$1</f>
        <v>3.9774330042313115E-2</v>
      </c>
      <c r="AN4" s="6">
        <f t="shared" ref="AN4:AN67" si="18">L4/(L$1/2)</f>
        <v>5.1892212461544167E-4</v>
      </c>
      <c r="AO4" s="6">
        <f t="shared" ref="AO4:AO67" si="19">M4/(M$1/2)</f>
        <v>3.0207569153756523E-3</v>
      </c>
      <c r="AP4" s="6">
        <f t="shared" ref="AP4:AP67" si="20">N4/N$1</f>
        <v>0</v>
      </c>
      <c r="AQ4" s="6">
        <f t="shared" ref="AQ4:AQ67" si="21">O4/(O$1/2)</f>
        <v>0</v>
      </c>
      <c r="AR4" s="6">
        <f t="shared" ref="AR4:AR67" si="22">P4/(P$1/2)</f>
        <v>0</v>
      </c>
      <c r="AS4" s="6">
        <f t="shared" ref="AS4:AS67" si="23">Q4/Q$1</f>
        <v>0</v>
      </c>
      <c r="AT4" s="6">
        <f t="shared" ref="AT4:AT67" si="24">R4/R$1</f>
        <v>0</v>
      </c>
      <c r="AU4" s="6">
        <f t="shared" ref="AU4:AU67" si="25">SUM(AD4:AT4)-AM4</f>
        <v>1.7808563883206376</v>
      </c>
      <c r="AV4" s="6">
        <f t="shared" ref="AV4:BK33" si="26">AD4/$AU4</f>
        <v>0.59368432475768329</v>
      </c>
      <c r="AW4" s="6">
        <f t="shared" si="1"/>
        <v>2.1097633936875245E-4</v>
      </c>
      <c r="AX4" s="6">
        <f t="shared" si="1"/>
        <v>0.17066736790002568</v>
      </c>
      <c r="AY4" s="6">
        <f t="shared" si="1"/>
        <v>7.8169080854628801E-4</v>
      </c>
      <c r="AZ4" s="6">
        <f t="shared" si="1"/>
        <v>0</v>
      </c>
      <c r="BA4" s="6">
        <f t="shared" si="1"/>
        <v>3.386306115735746E-2</v>
      </c>
      <c r="BB4" s="6">
        <f t="shared" si="1"/>
        <v>0.11076719645877574</v>
      </c>
      <c r="BC4" s="6">
        <f t="shared" si="1"/>
        <v>8.5176042727137705E-2</v>
      </c>
      <c r="BD4" s="6">
        <f t="shared" si="1"/>
        <v>2.8617124021959573E-3</v>
      </c>
      <c r="BE4" s="6">
        <f t="shared" si="1"/>
        <v>2.2334383784770335E-2</v>
      </c>
      <c r="BF4" s="6">
        <f t="shared" si="1"/>
        <v>2.9138909123648627E-4</v>
      </c>
      <c r="BG4" s="6">
        <f t="shared" si="1"/>
        <v>1.6962383576725416E-3</v>
      </c>
      <c r="BH4" s="6">
        <f t="shared" si="1"/>
        <v>0</v>
      </c>
      <c r="BI4" s="6">
        <f t="shared" si="1"/>
        <v>0</v>
      </c>
      <c r="BJ4" s="6">
        <f t="shared" si="1"/>
        <v>0</v>
      </c>
      <c r="BK4" s="6">
        <f t="shared" si="1"/>
        <v>0</v>
      </c>
      <c r="BL4" s="6">
        <f t="shared" ref="BL4:BL67" si="27">AT4/$AU4</f>
        <v>0</v>
      </c>
      <c r="BM4" s="6">
        <f t="shared" ref="BM4:BM67" si="28">SUM(AV4:BL4)</f>
        <v>1.0223343837847703</v>
      </c>
      <c r="BN4" s="5">
        <f t="shared" ref="BN4:CC33" si="29">AV4/($T4+273.15)</f>
        <v>3.5483030496828331E-4</v>
      </c>
      <c r="BO4" s="5">
        <f t="shared" si="2"/>
        <v>1.2609529293174698E-7</v>
      </c>
      <c r="BP4" s="5">
        <f t="shared" si="2"/>
        <v>1.020036266324153E-4</v>
      </c>
      <c r="BQ4" s="5">
        <f t="shared" si="2"/>
        <v>4.6719708845368792E-7</v>
      </c>
      <c r="BR4" s="5">
        <f t="shared" si="2"/>
        <v>0</v>
      </c>
      <c r="BS4" s="5">
        <f t="shared" si="2"/>
        <v>2.023910656985773E-5</v>
      </c>
      <c r="BT4" s="5">
        <f t="shared" si="2"/>
        <v>6.6202789025954478E-5</v>
      </c>
      <c r="BU4" s="5">
        <f t="shared" si="2"/>
        <v>5.0907595091377162E-5</v>
      </c>
      <c r="BV4" s="5">
        <f t="shared" si="2"/>
        <v>1.7103740861225576E-6</v>
      </c>
      <c r="BW4" s="5">
        <f t="shared" si="2"/>
        <v>1.3348703813029516E-5</v>
      </c>
      <c r="BX4" s="5">
        <f t="shared" si="2"/>
        <v>1.7415598794877105E-7</v>
      </c>
      <c r="BY4" s="5">
        <f t="shared" si="2"/>
        <v>1.0137993351896373E-6</v>
      </c>
      <c r="BZ4" s="5">
        <f t="shared" si="2"/>
        <v>0</v>
      </c>
      <c r="CA4" s="5">
        <f t="shared" si="2"/>
        <v>0</v>
      </c>
      <c r="CB4" s="5">
        <f t="shared" si="2"/>
        <v>0</v>
      </c>
      <c r="CC4" s="5">
        <f t="shared" si="2"/>
        <v>0</v>
      </c>
      <c r="CD4" s="5">
        <f t="shared" si="2"/>
        <v>0</v>
      </c>
      <c r="CE4" s="5">
        <f t="shared" ref="CE4:CE67" si="30">1/(T4+273.15)</f>
        <v>5.9767504407853443E-4</v>
      </c>
      <c r="CF4" s="5">
        <f t="shared" ref="CF4:CF67" si="31">U4/(T4+273.15)</f>
        <v>9.7421032184801112E-4</v>
      </c>
      <c r="CG4" s="5">
        <f t="shared" ref="CG4:CG67" si="32">1.15+(-3055*BN4+2059*BQ4+163*BS4+4359*BT4-3875*BV4-514*CF4)</f>
        <v>-0.14853949615155937</v>
      </c>
    </row>
    <row r="5" spans="1:85">
      <c r="A5" s="4" t="s">
        <v>99</v>
      </c>
      <c r="B5" s="5">
        <v>55.97</v>
      </c>
      <c r="C5" s="5">
        <v>0.03</v>
      </c>
      <c r="D5" s="5">
        <v>12.44</v>
      </c>
      <c r="E5" s="5">
        <v>0.11</v>
      </c>
      <c r="F5" s="5">
        <v>0</v>
      </c>
      <c r="G5" s="5">
        <v>1.87</v>
      </c>
      <c r="H5" s="5">
        <v>19.690000000000001</v>
      </c>
      <c r="I5" s="5">
        <v>3.49</v>
      </c>
      <c r="J5" s="5">
        <v>0.32</v>
      </c>
      <c r="K5" s="5">
        <v>2.75</v>
      </c>
      <c r="L5" s="5">
        <v>0.14000000000000001</v>
      </c>
      <c r="M5" s="5">
        <v>0.22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f t="shared" si="3"/>
        <v>97.029999999999987</v>
      </c>
      <c r="T5" s="5">
        <v>1400</v>
      </c>
      <c r="U5" s="5">
        <v>1.63</v>
      </c>
      <c r="V5" s="6">
        <v>0.183</v>
      </c>
      <c r="W5" s="6">
        <v>0.81200000000000006</v>
      </c>
      <c r="X5" s="7">
        <f t="shared" si="0"/>
        <v>3.9232279377544632E-4</v>
      </c>
      <c r="Y5" s="7">
        <f t="shared" si="4"/>
        <v>9.1135684933859378E-8</v>
      </c>
      <c r="Z5" s="5">
        <f t="shared" si="5"/>
        <v>-7.0403115381167281</v>
      </c>
      <c r="AA5" s="6">
        <f t="shared" si="6"/>
        <v>2.4123095642371069</v>
      </c>
      <c r="AB5" s="6">
        <f t="shared" si="7"/>
        <v>0.38243303871410672</v>
      </c>
      <c r="AC5" s="8" t="s">
        <v>24</v>
      </c>
      <c r="AD5" s="6">
        <f t="shared" si="8"/>
        <v>0.93174629598801395</v>
      </c>
      <c r="AE5" s="6">
        <f t="shared" si="9"/>
        <v>3.7571856174934564E-4</v>
      </c>
      <c r="AF5" s="6">
        <f t="shared" si="10"/>
        <v>0.24408908074168545</v>
      </c>
      <c r="AG5" s="6">
        <f t="shared" si="11"/>
        <v>1.5312869771002995E-3</v>
      </c>
      <c r="AH5" s="6">
        <f t="shared" si="12"/>
        <v>0</v>
      </c>
      <c r="AI5" s="6">
        <f t="shared" si="13"/>
        <v>4.6407742896140962E-2</v>
      </c>
      <c r="AJ5" s="6">
        <f t="shared" si="14"/>
        <v>0.35118070913890276</v>
      </c>
      <c r="AK5" s="6">
        <f t="shared" si="15"/>
        <v>0.11263514603840569</v>
      </c>
      <c r="AL5" s="6">
        <f t="shared" si="16"/>
        <v>6.7950650839827586E-3</v>
      </c>
      <c r="AM5" s="6">
        <f t="shared" si="17"/>
        <v>7.7574047954865999E-2</v>
      </c>
      <c r="AN5" s="6">
        <f t="shared" si="18"/>
        <v>1.0378442492308833E-3</v>
      </c>
      <c r="AO5" s="6">
        <f t="shared" si="19"/>
        <v>1.8987614896646958E-3</v>
      </c>
      <c r="AP5" s="6">
        <f t="shared" si="20"/>
        <v>0</v>
      </c>
      <c r="AQ5" s="6">
        <f t="shared" si="21"/>
        <v>0</v>
      </c>
      <c r="AR5" s="6">
        <f t="shared" si="22"/>
        <v>0</v>
      </c>
      <c r="AS5" s="6">
        <f t="shared" si="23"/>
        <v>0</v>
      </c>
      <c r="AT5" s="6">
        <f t="shared" si="24"/>
        <v>0</v>
      </c>
      <c r="AU5" s="6">
        <f t="shared" si="25"/>
        <v>1.6976976511648765</v>
      </c>
      <c r="AV5" s="6">
        <f t="shared" si="26"/>
        <v>0.54882934858789234</v>
      </c>
      <c r="AW5" s="6">
        <f t="shared" si="1"/>
        <v>2.2131064473791671E-4</v>
      </c>
      <c r="AX5" s="6">
        <f t="shared" si="1"/>
        <v>0.14377653204279545</v>
      </c>
      <c r="AY5" s="6">
        <f t="shared" si="1"/>
        <v>9.0197861559719182E-4</v>
      </c>
      <c r="AZ5" s="6">
        <f t="shared" si="1"/>
        <v>0</v>
      </c>
      <c r="BA5" s="6">
        <f t="shared" si="1"/>
        <v>2.7335693646214482E-2</v>
      </c>
      <c r="BB5" s="6">
        <f t="shared" si="1"/>
        <v>0.20685703894208715</v>
      </c>
      <c r="BC5" s="6">
        <f t="shared" si="1"/>
        <v>6.6345821920128709E-2</v>
      </c>
      <c r="BD5" s="6">
        <f t="shared" si="1"/>
        <v>4.0025178095288759E-3</v>
      </c>
      <c r="BE5" s="6">
        <f t="shared" si="1"/>
        <v>4.5693676905094682E-2</v>
      </c>
      <c r="BF5" s="6">
        <f t="shared" si="1"/>
        <v>6.1132454799520152E-4</v>
      </c>
      <c r="BG5" s="6">
        <f t="shared" si="1"/>
        <v>1.1184332430229018E-3</v>
      </c>
      <c r="BH5" s="6">
        <f t="shared" si="1"/>
        <v>0</v>
      </c>
      <c r="BI5" s="6">
        <f t="shared" si="1"/>
        <v>0</v>
      </c>
      <c r="BJ5" s="6">
        <f t="shared" si="1"/>
        <v>0</v>
      </c>
      <c r="BK5" s="6">
        <f t="shared" si="1"/>
        <v>0</v>
      </c>
      <c r="BL5" s="6">
        <f t="shared" si="27"/>
        <v>0</v>
      </c>
      <c r="BM5" s="6">
        <f t="shared" si="28"/>
        <v>1.0456936769050951</v>
      </c>
      <c r="BN5" s="5">
        <f t="shared" si="29"/>
        <v>3.280216051088619E-4</v>
      </c>
      <c r="BO5" s="5">
        <f t="shared" si="2"/>
        <v>1.3227184934878325E-7</v>
      </c>
      <c r="BP5" s="5">
        <f t="shared" si="2"/>
        <v>8.5931645126136595E-5</v>
      </c>
      <c r="BQ5" s="5">
        <f t="shared" si="2"/>
        <v>5.3909010883494712E-7</v>
      </c>
      <c r="BR5" s="5">
        <f t="shared" si="2"/>
        <v>0</v>
      </c>
      <c r="BS5" s="5">
        <f t="shared" si="2"/>
        <v>1.6337861904918557E-5</v>
      </c>
      <c r="BT5" s="5">
        <f t="shared" si="2"/>
        <v>1.2363328986766706E-4</v>
      </c>
      <c r="BU5" s="5">
        <f t="shared" si="2"/>
        <v>3.9653242040539522E-5</v>
      </c>
      <c r="BV5" s="5">
        <f t="shared" si="2"/>
        <v>2.3922050082352902E-6</v>
      </c>
      <c r="BW5" s="5">
        <f t="shared" si="2"/>
        <v>2.7309970358362776E-5</v>
      </c>
      <c r="BX5" s="5">
        <f t="shared" si="2"/>
        <v>3.6537342616932224E-7</v>
      </c>
      <c r="BY5" s="5">
        <f t="shared" si="2"/>
        <v>6.6845963782261103E-7</v>
      </c>
      <c r="BZ5" s="5">
        <f t="shared" si="2"/>
        <v>0</v>
      </c>
      <c r="CA5" s="5">
        <f t="shared" si="2"/>
        <v>0</v>
      </c>
      <c r="CB5" s="5">
        <f t="shared" si="2"/>
        <v>0</v>
      </c>
      <c r="CC5" s="5">
        <f t="shared" si="2"/>
        <v>0</v>
      </c>
      <c r="CD5" s="5">
        <f t="shared" si="2"/>
        <v>0</v>
      </c>
      <c r="CE5" s="5">
        <f t="shared" si="30"/>
        <v>5.9767504407853443E-4</v>
      </c>
      <c r="CF5" s="5">
        <f t="shared" si="31"/>
        <v>9.7421032184801112E-4</v>
      </c>
      <c r="CG5" s="5">
        <f t="shared" si="32"/>
        <v>0.18057066511339093</v>
      </c>
    </row>
    <row r="6" spans="1:85">
      <c r="A6" s="4" t="s">
        <v>99</v>
      </c>
      <c r="B6" s="5">
        <v>57.87</v>
      </c>
      <c r="C6" s="5">
        <v>0.04</v>
      </c>
      <c r="D6" s="5">
        <v>15.88</v>
      </c>
      <c r="E6" s="5">
        <v>0</v>
      </c>
      <c r="F6" s="5">
        <v>0.08</v>
      </c>
      <c r="G6" s="5">
        <v>2.4300000000000002</v>
      </c>
      <c r="H6" s="5">
        <v>11.54</v>
      </c>
      <c r="I6" s="5">
        <v>7.89</v>
      </c>
      <c r="J6" s="5">
        <v>7.0000000000000007E-2</v>
      </c>
      <c r="K6" s="5">
        <v>0.46</v>
      </c>
      <c r="L6" s="5">
        <v>0.22</v>
      </c>
      <c r="M6" s="5">
        <v>0.12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f t="shared" si="3"/>
        <v>96.6</v>
      </c>
      <c r="T6" s="5">
        <v>1400</v>
      </c>
      <c r="U6" s="5">
        <v>1.63</v>
      </c>
      <c r="V6" s="6">
        <v>0.123</v>
      </c>
      <c r="W6" s="6">
        <v>0.89200000000000002</v>
      </c>
      <c r="X6" s="7">
        <f t="shared" si="0"/>
        <v>1.4687028388632258E-4</v>
      </c>
      <c r="Y6" s="7">
        <f t="shared" si="4"/>
        <v>9.1135684933859378E-8</v>
      </c>
      <c r="Z6" s="5">
        <f t="shared" si="5"/>
        <v>-7.0403115381167281</v>
      </c>
      <c r="AA6" s="6">
        <f t="shared" si="6"/>
        <v>0.65949723640147151</v>
      </c>
      <c r="AB6" s="6">
        <f t="shared" si="7"/>
        <v>-0.18078702000860278</v>
      </c>
      <c r="AC6" s="8" t="s">
        <v>25</v>
      </c>
      <c r="AD6" s="6">
        <f t="shared" si="8"/>
        <v>0.96337606126186115</v>
      </c>
      <c r="AE6" s="6">
        <f t="shared" si="9"/>
        <v>5.0095808233246086E-4</v>
      </c>
      <c r="AF6" s="6">
        <f t="shared" si="10"/>
        <v>0.31158638281173356</v>
      </c>
      <c r="AG6" s="6">
        <f t="shared" si="11"/>
        <v>0</v>
      </c>
      <c r="AH6" s="6">
        <f t="shared" si="12"/>
        <v>1.1278725504018047E-3</v>
      </c>
      <c r="AI6" s="6">
        <f t="shared" si="13"/>
        <v>6.0305248790172482E-2</v>
      </c>
      <c r="AJ6" s="6">
        <f t="shared" si="14"/>
        <v>0.20582150246129696</v>
      </c>
      <c r="AK6" s="6">
        <f t="shared" si="15"/>
        <v>0.25463934161691143</v>
      </c>
      <c r="AL6" s="6">
        <f t="shared" si="16"/>
        <v>1.4864204871212286E-3</v>
      </c>
      <c r="AM6" s="6">
        <f t="shared" si="17"/>
        <v>1.2976022566995768E-2</v>
      </c>
      <c r="AN6" s="6">
        <f t="shared" si="18"/>
        <v>1.6308981059342451E-3</v>
      </c>
      <c r="AO6" s="6">
        <f t="shared" si="19"/>
        <v>1.0356880852716523E-3</v>
      </c>
      <c r="AP6" s="6">
        <f t="shared" si="20"/>
        <v>0</v>
      </c>
      <c r="AQ6" s="6">
        <f t="shared" si="21"/>
        <v>0</v>
      </c>
      <c r="AR6" s="6">
        <f t="shared" si="22"/>
        <v>0</v>
      </c>
      <c r="AS6" s="6">
        <f t="shared" si="23"/>
        <v>0</v>
      </c>
      <c r="AT6" s="6">
        <f t="shared" si="24"/>
        <v>0</v>
      </c>
      <c r="AU6" s="6">
        <f t="shared" si="25"/>
        <v>1.801510374253037</v>
      </c>
      <c r="AV6" s="6">
        <f t="shared" si="26"/>
        <v>0.53476020734063623</v>
      </c>
      <c r="AW6" s="6">
        <f t="shared" si="1"/>
        <v>2.7807671245866339E-4</v>
      </c>
      <c r="AX6" s="6">
        <f t="shared" si="1"/>
        <v>0.17295841715090157</v>
      </c>
      <c r="AY6" s="6">
        <f t="shared" si="1"/>
        <v>0</v>
      </c>
      <c r="AZ6" s="6">
        <f t="shared" si="1"/>
        <v>6.2607052755355699E-4</v>
      </c>
      <c r="BA6" s="6">
        <f t="shared" si="1"/>
        <v>3.3474827373767939E-2</v>
      </c>
      <c r="BB6" s="6">
        <f t="shared" si="1"/>
        <v>0.11424941282763196</v>
      </c>
      <c r="BC6" s="6">
        <f t="shared" si="1"/>
        <v>0.141347696497442</v>
      </c>
      <c r="BD6" s="6">
        <f t="shared" si="1"/>
        <v>8.2509682340161121E-4</v>
      </c>
      <c r="BE6" s="6">
        <f t="shared" si="1"/>
        <v>7.2028575313511792E-3</v>
      </c>
      <c r="BF6" s="6">
        <f t="shared" si="1"/>
        <v>9.0529487325903795E-4</v>
      </c>
      <c r="BG6" s="6">
        <f t="shared" si="1"/>
        <v>5.7489987294748787E-4</v>
      </c>
      <c r="BH6" s="6">
        <f t="shared" si="1"/>
        <v>0</v>
      </c>
      <c r="BI6" s="6">
        <f t="shared" si="1"/>
        <v>0</v>
      </c>
      <c r="BJ6" s="6">
        <f t="shared" si="1"/>
        <v>0</v>
      </c>
      <c r="BK6" s="6">
        <f t="shared" si="1"/>
        <v>0</v>
      </c>
      <c r="BL6" s="6">
        <f t="shared" si="27"/>
        <v>0</v>
      </c>
      <c r="BM6" s="6">
        <f t="shared" si="28"/>
        <v>1.0072028575313514</v>
      </c>
      <c r="BN6" s="5">
        <f t="shared" si="29"/>
        <v>3.1961283049376099E-4</v>
      </c>
      <c r="BO6" s="5">
        <f t="shared" si="2"/>
        <v>1.6619951137594559E-7</v>
      </c>
      <c r="BP6" s="5">
        <f t="shared" si="2"/>
        <v>1.0337292959441865E-4</v>
      </c>
      <c r="BQ6" s="5">
        <f t="shared" si="2"/>
        <v>0</v>
      </c>
      <c r="BR6" s="5">
        <f t="shared" si="2"/>
        <v>3.7418673015184351E-7</v>
      </c>
      <c r="BS6" s="5">
        <f t="shared" si="2"/>
        <v>2.0007068926138085E-5</v>
      </c>
      <c r="BT6" s="5">
        <f t="shared" si="2"/>
        <v>6.8284022847701608E-5</v>
      </c>
      <c r="BU6" s="5">
        <f t="shared" si="2"/>
        <v>8.4479990734507958E-5</v>
      </c>
      <c r="BV6" s="5">
        <f t="shared" si="2"/>
        <v>4.931397802956167E-7</v>
      </c>
      <c r="BW6" s="5">
        <f t="shared" si="2"/>
        <v>4.30496819254172E-6</v>
      </c>
      <c r="BX6" s="5">
        <f t="shared" si="2"/>
        <v>5.410721532791668E-7</v>
      </c>
      <c r="BY6" s="5">
        <f t="shared" si="2"/>
        <v>3.4360330690463368E-7</v>
      </c>
      <c r="BZ6" s="5">
        <f t="shared" si="2"/>
        <v>0</v>
      </c>
      <c r="CA6" s="5">
        <f t="shared" si="2"/>
        <v>0</v>
      </c>
      <c r="CB6" s="5">
        <f t="shared" si="2"/>
        <v>0</v>
      </c>
      <c r="CC6" s="5">
        <f t="shared" si="2"/>
        <v>0</v>
      </c>
      <c r="CD6" s="5">
        <f t="shared" si="2"/>
        <v>0</v>
      </c>
      <c r="CE6" s="5">
        <f t="shared" si="30"/>
        <v>5.9767504407853443E-4</v>
      </c>
      <c r="CF6" s="5">
        <f t="shared" si="31"/>
        <v>9.7421032184801112E-4</v>
      </c>
      <c r="CG6" s="5">
        <f t="shared" si="32"/>
        <v>-2.8161011408871284E-2</v>
      </c>
    </row>
    <row r="7" spans="1:85">
      <c r="A7" s="4" t="s">
        <v>99</v>
      </c>
      <c r="B7" s="5">
        <v>69.650000000000006</v>
      </c>
      <c r="C7" s="5">
        <v>0.97</v>
      </c>
      <c r="D7" s="5">
        <v>15.98</v>
      </c>
      <c r="E7" s="5">
        <v>0.69</v>
      </c>
      <c r="F7" s="5">
        <v>0.04</v>
      </c>
      <c r="G7" s="5">
        <v>1.5</v>
      </c>
      <c r="H7" s="5">
        <v>3.49</v>
      </c>
      <c r="I7" s="5">
        <v>0.62</v>
      </c>
      <c r="J7" s="5">
        <v>4.0199999999999996</v>
      </c>
      <c r="K7" s="5">
        <v>0.46</v>
      </c>
      <c r="L7" s="5">
        <v>0.16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f t="shared" si="3"/>
        <v>98.58</v>
      </c>
      <c r="T7" s="5">
        <v>1400</v>
      </c>
      <c r="U7" s="5">
        <v>1.63</v>
      </c>
      <c r="V7" s="6">
        <v>0.33200000000000002</v>
      </c>
      <c r="W7" s="6">
        <v>0.85399999999999998</v>
      </c>
      <c r="X7" s="7">
        <f t="shared" si="0"/>
        <v>1.1673842945762283E-3</v>
      </c>
      <c r="Y7" s="7">
        <f t="shared" si="4"/>
        <v>9.1135684933859378E-8</v>
      </c>
      <c r="Z7" s="5">
        <f t="shared" si="5"/>
        <v>-7.0403115381167281</v>
      </c>
      <c r="AA7" s="6">
        <f t="shared" si="6"/>
        <v>0.23392305333244437</v>
      </c>
      <c r="AB7" s="6">
        <f t="shared" si="7"/>
        <v>-0.63092697596035896</v>
      </c>
      <c r="AC7" s="8" t="s">
        <v>26</v>
      </c>
      <c r="AD7" s="6">
        <f t="shared" si="8"/>
        <v>1.1594806059597138</v>
      </c>
      <c r="AE7" s="6">
        <f t="shared" si="9"/>
        <v>1.2148233496562176E-2</v>
      </c>
      <c r="AF7" s="6">
        <f t="shared" si="10"/>
        <v>0.31354851368586284</v>
      </c>
      <c r="AG7" s="6">
        <f t="shared" si="11"/>
        <v>9.6053455836291497E-3</v>
      </c>
      <c r="AH7" s="6">
        <f t="shared" si="12"/>
        <v>5.6393627520090234E-4</v>
      </c>
      <c r="AI7" s="6">
        <f t="shared" si="13"/>
        <v>3.7225462216155851E-2</v>
      </c>
      <c r="AJ7" s="6">
        <f t="shared" si="14"/>
        <v>6.224584433188271E-2</v>
      </c>
      <c r="AK7" s="6">
        <f t="shared" si="15"/>
        <v>2.0009682104243989E-2</v>
      </c>
      <c r="AL7" s="6">
        <f t="shared" si="16"/>
        <v>8.5363005117533391E-2</v>
      </c>
      <c r="AM7" s="6">
        <f t="shared" si="17"/>
        <v>1.2976022566995768E-2</v>
      </c>
      <c r="AN7" s="6">
        <f t="shared" si="18"/>
        <v>1.1861077134067237E-3</v>
      </c>
      <c r="AO7" s="6">
        <f t="shared" si="19"/>
        <v>8.630734043930435E-3</v>
      </c>
      <c r="AP7" s="6">
        <f t="shared" si="20"/>
        <v>0</v>
      </c>
      <c r="AQ7" s="6">
        <f t="shared" si="21"/>
        <v>0</v>
      </c>
      <c r="AR7" s="6">
        <f t="shared" si="22"/>
        <v>0</v>
      </c>
      <c r="AS7" s="6">
        <f t="shared" si="23"/>
        <v>0</v>
      </c>
      <c r="AT7" s="6">
        <f t="shared" si="24"/>
        <v>0</v>
      </c>
      <c r="AU7" s="6">
        <f t="shared" si="25"/>
        <v>1.7100074705281219</v>
      </c>
      <c r="AV7" s="6">
        <f t="shared" si="26"/>
        <v>0.67805587165161196</v>
      </c>
      <c r="AW7" s="6">
        <f t="shared" si="1"/>
        <v>7.1041990786217405E-3</v>
      </c>
      <c r="AX7" s="6">
        <f t="shared" si="1"/>
        <v>0.18336090285560327</v>
      </c>
      <c r="AY7" s="6">
        <f t="shared" si="1"/>
        <v>5.617136620264365E-3</v>
      </c>
      <c r="AZ7" s="6">
        <f t="shared" si="1"/>
        <v>3.2978585469380155E-4</v>
      </c>
      <c r="BA7" s="6">
        <f t="shared" si="1"/>
        <v>2.1769181046126698E-2</v>
      </c>
      <c r="BB7" s="6">
        <f t="shared" si="1"/>
        <v>3.6400919530871163E-2</v>
      </c>
      <c r="BC7" s="6">
        <f t="shared" si="1"/>
        <v>1.1701517361245306E-2</v>
      </c>
      <c r="BD7" s="6">
        <f t="shared" si="1"/>
        <v>4.9919667948099503E-2</v>
      </c>
      <c r="BE7" s="6">
        <f t="shared" si="1"/>
        <v>7.5882841394770218E-3</v>
      </c>
      <c r="BF7" s="6">
        <f t="shared" si="1"/>
        <v>6.9362721148838262E-4</v>
      </c>
      <c r="BG7" s="6">
        <f t="shared" si="1"/>
        <v>5.0471908413738699E-3</v>
      </c>
      <c r="BH7" s="6">
        <f t="shared" si="1"/>
        <v>0</v>
      </c>
      <c r="BI7" s="6">
        <f t="shared" si="1"/>
        <v>0</v>
      </c>
      <c r="BJ7" s="6">
        <f t="shared" si="1"/>
        <v>0</v>
      </c>
      <c r="BK7" s="6">
        <f t="shared" si="1"/>
        <v>0</v>
      </c>
      <c r="BL7" s="6">
        <f t="shared" si="27"/>
        <v>0</v>
      </c>
      <c r="BM7" s="6">
        <f t="shared" si="28"/>
        <v>1.007588284139477</v>
      </c>
      <c r="BN7" s="5">
        <f t="shared" si="29"/>
        <v>4.052570729770863E-4</v>
      </c>
      <c r="BO7" s="5">
        <f t="shared" si="2"/>
        <v>4.2460024974579328E-6</v>
      </c>
      <c r="BP7" s="5">
        <f t="shared" si="2"/>
        <v>1.0959023569650257E-4</v>
      </c>
      <c r="BQ7" s="5">
        <f t="shared" si="2"/>
        <v>3.3572223771116546E-6</v>
      </c>
      <c r="BR7" s="5">
        <f t="shared" si="2"/>
        <v>1.9710477524059499E-7</v>
      </c>
      <c r="BS7" s="5">
        <f t="shared" si="2"/>
        <v>1.3010896241297371E-5</v>
      </c>
      <c r="BT7" s="5">
        <f t="shared" si="2"/>
        <v>2.175592118511261E-5</v>
      </c>
      <c r="BU7" s="5">
        <f t="shared" si="2"/>
        <v>6.9937049046680249E-6</v>
      </c>
      <c r="BV7" s="5">
        <f t="shared" si="2"/>
        <v>2.9835739741266176E-5</v>
      </c>
      <c r="BW7" s="5">
        <f t="shared" si="2"/>
        <v>4.535328057542373E-6</v>
      </c>
      <c r="BX7" s="5">
        <f t="shared" si="2"/>
        <v>4.1456367420039001E-7</v>
      </c>
      <c r="BY7" s="5">
        <f t="shared" si="2"/>
        <v>3.0165800085909033E-6</v>
      </c>
      <c r="BZ7" s="5">
        <f t="shared" si="2"/>
        <v>0</v>
      </c>
      <c r="CA7" s="5">
        <f t="shared" si="2"/>
        <v>0</v>
      </c>
      <c r="CB7" s="5">
        <f t="shared" si="2"/>
        <v>0</v>
      </c>
      <c r="CC7" s="5">
        <f t="shared" si="2"/>
        <v>0</v>
      </c>
      <c r="CD7" s="5">
        <f t="shared" si="2"/>
        <v>0</v>
      </c>
      <c r="CE7" s="5">
        <f t="shared" si="30"/>
        <v>5.9767504407853443E-4</v>
      </c>
      <c r="CF7" s="5">
        <f t="shared" si="31"/>
        <v>9.7421032184801112E-4</v>
      </c>
      <c r="CG7" s="5">
        <f t="shared" si="32"/>
        <v>-0.60055059746457262</v>
      </c>
    </row>
    <row r="8" spans="1:85">
      <c r="A8" s="4" t="s">
        <v>99</v>
      </c>
      <c r="B8" s="5">
        <v>45.44</v>
      </c>
      <c r="C8" s="5">
        <v>4.37</v>
      </c>
      <c r="D8" s="5">
        <v>10.41</v>
      </c>
      <c r="E8" s="5">
        <v>7.15</v>
      </c>
      <c r="F8" s="5">
        <v>0.17</v>
      </c>
      <c r="G8" s="5">
        <v>14.11</v>
      </c>
      <c r="H8" s="5">
        <v>11.43</v>
      </c>
      <c r="I8" s="5">
        <v>1.05</v>
      </c>
      <c r="J8" s="5">
        <v>0.2</v>
      </c>
      <c r="K8" s="5">
        <v>2.23</v>
      </c>
      <c r="L8" s="5">
        <v>0.06</v>
      </c>
      <c r="M8" s="5">
        <v>0.33</v>
      </c>
      <c r="N8" s="5">
        <v>0</v>
      </c>
      <c r="O8" s="5">
        <v>0.69299999999999995</v>
      </c>
      <c r="P8" s="5">
        <v>0</v>
      </c>
      <c r="Q8" s="5">
        <v>0</v>
      </c>
      <c r="R8" s="5">
        <v>0</v>
      </c>
      <c r="S8" s="5">
        <f t="shared" si="3"/>
        <v>97.643000000000015</v>
      </c>
      <c r="T8" s="5">
        <v>1400</v>
      </c>
      <c r="U8" s="5">
        <v>1.63</v>
      </c>
      <c r="V8" s="6">
        <v>0.221</v>
      </c>
      <c r="W8" s="6">
        <v>0.91300000000000003</v>
      </c>
      <c r="X8" s="7">
        <f t="shared" si="0"/>
        <v>4.5258109879311997E-4</v>
      </c>
      <c r="Y8" s="7">
        <f t="shared" si="4"/>
        <v>9.1135684933859378E-8</v>
      </c>
      <c r="Z8" s="5">
        <f t="shared" si="5"/>
        <v>-7.0403115381167281</v>
      </c>
      <c r="AA8" s="6">
        <f t="shared" si="6"/>
        <v>1.8212886127938435</v>
      </c>
      <c r="AB8" s="6">
        <f t="shared" si="7"/>
        <v>0.26037877227044692</v>
      </c>
      <c r="AC8" s="8" t="s">
        <v>27</v>
      </c>
      <c r="AD8" s="6">
        <f t="shared" si="8"/>
        <v>0.75645080739137671</v>
      </c>
      <c r="AE8" s="6">
        <f t="shared" si="9"/>
        <v>5.4729670494821352E-2</v>
      </c>
      <c r="AF8" s="6">
        <f t="shared" si="10"/>
        <v>0.20425782399686057</v>
      </c>
      <c r="AG8" s="6">
        <f t="shared" si="11"/>
        <v>9.9533653511519465E-2</v>
      </c>
      <c r="AH8" s="6">
        <f t="shared" si="12"/>
        <v>2.3967291696038351E-3</v>
      </c>
      <c r="AI8" s="6">
        <f t="shared" si="13"/>
        <v>0.35016751457997269</v>
      </c>
      <c r="AJ8" s="6">
        <f t="shared" si="14"/>
        <v>0.20385959905828635</v>
      </c>
      <c r="AK8" s="6">
        <f t="shared" si="15"/>
        <v>3.3887364853961599E-2</v>
      </c>
      <c r="AL8" s="6">
        <f t="shared" si="16"/>
        <v>4.246915677489224E-3</v>
      </c>
      <c r="AM8" s="6">
        <f t="shared" si="17"/>
        <v>6.2905500705218609E-2</v>
      </c>
      <c r="AN8" s="6">
        <f t="shared" si="18"/>
        <v>4.4479039252752137E-4</v>
      </c>
      <c r="AO8" s="6">
        <f t="shared" si="19"/>
        <v>2.8481422344970439E-3</v>
      </c>
      <c r="AP8" s="6">
        <f t="shared" si="20"/>
        <v>0</v>
      </c>
      <c r="AQ8" s="6">
        <f t="shared" si="21"/>
        <v>9.768130241736556E-3</v>
      </c>
      <c r="AR8" s="6">
        <f t="shared" si="22"/>
        <v>0</v>
      </c>
      <c r="AS8" s="6">
        <f t="shared" si="23"/>
        <v>0</v>
      </c>
      <c r="AT8" s="6">
        <f t="shared" si="24"/>
        <v>0</v>
      </c>
      <c r="AU8" s="6">
        <f t="shared" si="25"/>
        <v>1.7225911416026529</v>
      </c>
      <c r="AV8" s="6">
        <f t="shared" si="26"/>
        <v>0.43913543331448635</v>
      </c>
      <c r="AW8" s="6">
        <f t="shared" si="1"/>
        <v>3.1771712493483699E-2</v>
      </c>
      <c r="AX8" s="6">
        <f t="shared" si="1"/>
        <v>0.11857591686372225</v>
      </c>
      <c r="AY8" s="6">
        <f t="shared" si="1"/>
        <v>5.7781356880145109E-2</v>
      </c>
      <c r="AZ8" s="6">
        <f t="shared" si="1"/>
        <v>1.3913511521799549E-3</v>
      </c>
      <c r="BA8" s="6">
        <f t="shared" si="1"/>
        <v>0.20327952821943934</v>
      </c>
      <c r="BB8" s="6">
        <f t="shared" si="1"/>
        <v>0.11834473900093367</v>
      </c>
      <c r="BC8" s="6">
        <f t="shared" si="1"/>
        <v>1.9672320398927454E-2</v>
      </c>
      <c r="BD8" s="6">
        <f t="shared" si="1"/>
        <v>2.4654229172094816E-3</v>
      </c>
      <c r="BE8" s="6">
        <f t="shared" si="1"/>
        <v>3.651795204675963E-2</v>
      </c>
      <c r="BF8" s="6">
        <f t="shared" si="1"/>
        <v>2.5821007770520651E-4</v>
      </c>
      <c r="BG8" s="6">
        <f t="shared" si="1"/>
        <v>1.6534058289927162E-3</v>
      </c>
      <c r="BH8" s="6">
        <f t="shared" si="1"/>
        <v>0</v>
      </c>
      <c r="BI8" s="6">
        <f t="shared" si="1"/>
        <v>5.670602852774773E-3</v>
      </c>
      <c r="BJ8" s="6">
        <f t="shared" si="1"/>
        <v>0</v>
      </c>
      <c r="BK8" s="6">
        <f t="shared" si="1"/>
        <v>0</v>
      </c>
      <c r="BL8" s="6">
        <f t="shared" si="27"/>
        <v>0</v>
      </c>
      <c r="BM8" s="6">
        <f t="shared" si="28"/>
        <v>1.0365179520467596</v>
      </c>
      <c r="BN8" s="5">
        <f t="shared" si="29"/>
        <v>2.6246028946268196E-4</v>
      </c>
      <c r="BO8" s="5">
        <f t="shared" si="2"/>
        <v>1.8989159664993396E-5</v>
      </c>
      <c r="BP8" s="5">
        <f t="shared" si="2"/>
        <v>7.0869866338177834E-5</v>
      </c>
      <c r="BQ8" s="5">
        <f t="shared" si="2"/>
        <v>3.4534475020258261E-5</v>
      </c>
      <c r="BR8" s="5">
        <f t="shared" si="2"/>
        <v>8.3157586120787428E-7</v>
      </c>
      <c r="BS8" s="5">
        <f t="shared" si="2"/>
        <v>1.214951009888171E-4</v>
      </c>
      <c r="BT8" s="5">
        <f t="shared" si="2"/>
        <v>7.0731697098845686E-5</v>
      </c>
      <c r="BU8" s="5">
        <f t="shared" si="2"/>
        <v>1.1757654961556018E-5</v>
      </c>
      <c r="BV8" s="5">
        <f t="shared" si="2"/>
        <v>1.473521750715406E-6</v>
      </c>
      <c r="BW8" s="5">
        <f t="shared" si="2"/>
        <v>2.1825868599204869E-5</v>
      </c>
      <c r="BX8" s="5">
        <f t="shared" si="2"/>
        <v>1.5432571957398112E-7</v>
      </c>
      <c r="BY8" s="5">
        <f t="shared" si="2"/>
        <v>9.8819940172292755E-7</v>
      </c>
      <c r="BZ8" s="5">
        <f t="shared" si="2"/>
        <v>0</v>
      </c>
      <c r="CA8" s="5">
        <f t="shared" si="2"/>
        <v>3.3891778099840257E-6</v>
      </c>
      <c r="CB8" s="5">
        <f t="shared" si="2"/>
        <v>0</v>
      </c>
      <c r="CC8" s="5">
        <f t="shared" si="2"/>
        <v>0</v>
      </c>
      <c r="CD8" s="5">
        <f t="shared" si="2"/>
        <v>0</v>
      </c>
      <c r="CE8" s="5">
        <f t="shared" si="30"/>
        <v>5.9767504407853443E-4</v>
      </c>
      <c r="CF8" s="5">
        <f t="shared" si="31"/>
        <v>9.7421032184801112E-4</v>
      </c>
      <c r="CG8" s="5">
        <f t="shared" si="32"/>
        <v>0.24095946665936385</v>
      </c>
    </row>
    <row r="9" spans="1:85">
      <c r="A9" s="4" t="s">
        <v>99</v>
      </c>
      <c r="B9" s="5">
        <v>51.75</v>
      </c>
      <c r="C9" s="5">
        <v>0.03</v>
      </c>
      <c r="D9" s="5">
        <v>7.84</v>
      </c>
      <c r="E9" s="5">
        <v>11.61</v>
      </c>
      <c r="F9" s="5">
        <v>0.09</v>
      </c>
      <c r="G9" s="5">
        <v>22.79</v>
      </c>
      <c r="H9" s="5">
        <v>5.72</v>
      </c>
      <c r="I9" s="5">
        <v>0.04</v>
      </c>
      <c r="J9" s="5">
        <v>0.03</v>
      </c>
      <c r="K9" s="5">
        <v>1.62</v>
      </c>
      <c r="L9" s="5">
        <v>0.05</v>
      </c>
      <c r="M9" s="5">
        <v>0.26</v>
      </c>
      <c r="N9" s="5">
        <v>0</v>
      </c>
      <c r="O9" s="5">
        <v>0</v>
      </c>
      <c r="P9" s="5">
        <v>0.56999999999999995</v>
      </c>
      <c r="Q9" s="5">
        <v>0.1</v>
      </c>
      <c r="R9" s="5">
        <v>0</v>
      </c>
      <c r="S9" s="5">
        <f t="shared" si="3"/>
        <v>102.50000000000001</v>
      </c>
      <c r="T9" s="5">
        <v>1400</v>
      </c>
      <c r="U9" s="5">
        <v>1.63</v>
      </c>
      <c r="V9" s="6">
        <v>0.26500000000000001</v>
      </c>
      <c r="W9" s="6">
        <v>0.88200000000000001</v>
      </c>
      <c r="X9" s="7">
        <f t="shared" si="0"/>
        <v>6.9728126716150115E-4</v>
      </c>
      <c r="Y9" s="7">
        <f t="shared" si="4"/>
        <v>9.1135684933859378E-8</v>
      </c>
      <c r="Z9" s="5">
        <f t="shared" si="5"/>
        <v>-7.0403115381167281</v>
      </c>
      <c r="AA9" s="6">
        <f t="shared" si="6"/>
        <v>1.0659409116949221</v>
      </c>
      <c r="AB9" s="6">
        <f t="shared" si="7"/>
        <v>2.7733131110740675E-2</v>
      </c>
      <c r="AC9" s="8" t="s">
        <v>56</v>
      </c>
      <c r="AD9" s="6">
        <f t="shared" si="8"/>
        <v>0.86149492259031135</v>
      </c>
      <c r="AE9" s="6">
        <f t="shared" si="9"/>
        <v>3.7571856174934564E-4</v>
      </c>
      <c r="AF9" s="6">
        <f t="shared" si="10"/>
        <v>0.15383106053173745</v>
      </c>
      <c r="AG9" s="6">
        <f t="shared" si="11"/>
        <v>0.16162038003758614</v>
      </c>
      <c r="AH9" s="6">
        <f t="shared" si="12"/>
        <v>1.2688566192020302E-3</v>
      </c>
      <c r="AI9" s="6">
        <f t="shared" si="13"/>
        <v>0.56557885593746116</v>
      </c>
      <c r="AJ9" s="6">
        <f t="shared" si="14"/>
        <v>0.10201897695655274</v>
      </c>
      <c r="AK9" s="6">
        <f t="shared" si="15"/>
        <v>1.2909472325318702E-3</v>
      </c>
      <c r="AL9" s="6">
        <f t="shared" si="16"/>
        <v>6.3703735162338353E-4</v>
      </c>
      <c r="AM9" s="6">
        <f t="shared" si="17"/>
        <v>4.5698166431593794E-2</v>
      </c>
      <c r="AN9" s="6">
        <f t="shared" si="18"/>
        <v>3.7065866043960117E-4</v>
      </c>
      <c r="AO9" s="6">
        <f t="shared" si="19"/>
        <v>2.2439908514219134E-3</v>
      </c>
      <c r="AP9" s="6">
        <f t="shared" si="20"/>
        <v>0</v>
      </c>
      <c r="AQ9" s="6">
        <f t="shared" si="21"/>
        <v>0</v>
      </c>
      <c r="AR9" s="6">
        <f t="shared" si="22"/>
        <v>7.5024679170779861E-3</v>
      </c>
      <c r="AS9" s="6">
        <f t="shared" si="23"/>
        <v>1.3390465988216392E-3</v>
      </c>
      <c r="AT9" s="6">
        <f t="shared" si="24"/>
        <v>0</v>
      </c>
      <c r="AU9" s="6">
        <f t="shared" si="25"/>
        <v>1.859572919846517</v>
      </c>
      <c r="AV9" s="6">
        <f t="shared" si="26"/>
        <v>0.46327568733438873</v>
      </c>
      <c r="AW9" s="6">
        <f t="shared" si="1"/>
        <v>2.0204561904480531E-4</v>
      </c>
      <c r="AX9" s="6">
        <f t="shared" si="1"/>
        <v>8.2723865727424212E-2</v>
      </c>
      <c r="AY9" s="6">
        <f t="shared" si="1"/>
        <v>8.6912633708887174E-2</v>
      </c>
      <c r="AZ9" s="6">
        <f t="shared" si="1"/>
        <v>6.8233765165108854E-4</v>
      </c>
      <c r="BA9" s="6">
        <f t="shared" si="1"/>
        <v>0.30414448925409293</v>
      </c>
      <c r="BB9" s="6">
        <f t="shared" si="1"/>
        <v>5.4861509257175596E-2</v>
      </c>
      <c r="BC9" s="6">
        <f t="shared" si="1"/>
        <v>6.9421705314918266E-4</v>
      </c>
      <c r="BD9" s="6">
        <f t="shared" si="1"/>
        <v>3.4257185874483616E-4</v>
      </c>
      <c r="BE9" s="6">
        <f t="shared" si="1"/>
        <v>2.4574549319295085E-2</v>
      </c>
      <c r="BF9" s="6">
        <f t="shared" si="1"/>
        <v>1.993246172192022E-4</v>
      </c>
      <c r="BG9" s="6">
        <f t="shared" si="1"/>
        <v>1.2067237737615178E-3</v>
      </c>
      <c r="BH9" s="6">
        <f t="shared" si="1"/>
        <v>0</v>
      </c>
      <c r="BI9" s="6">
        <f t="shared" si="1"/>
        <v>0</v>
      </c>
      <c r="BJ9" s="6">
        <f t="shared" si="1"/>
        <v>4.0345112778353513E-3</v>
      </c>
      <c r="BK9" s="6">
        <f t="shared" si="1"/>
        <v>7.200828666251817E-4</v>
      </c>
      <c r="BL9" s="6">
        <f t="shared" si="27"/>
        <v>0</v>
      </c>
      <c r="BM9" s="6">
        <f t="shared" si="28"/>
        <v>1.0245745493192946</v>
      </c>
      <c r="BN9" s="5">
        <f t="shared" si="29"/>
        <v>2.7688831684809413E-4</v>
      </c>
      <c r="BO9" s="5">
        <f t="shared" si="2"/>
        <v>1.2075762426847881E-7</v>
      </c>
      <c r="BP9" s="5">
        <f t="shared" si="2"/>
        <v>4.9441990094985033E-5</v>
      </c>
      <c r="BQ9" s="5">
        <f t="shared" si="2"/>
        <v>5.1945512182940664E-5</v>
      </c>
      <c r="BR9" s="5">
        <f t="shared" si="2"/>
        <v>4.0781618602700806E-7</v>
      </c>
      <c r="BS9" s="5">
        <f t="shared" si="2"/>
        <v>1.8177957102118335E-4</v>
      </c>
      <c r="BT9" s="5">
        <f t="shared" si="2"/>
        <v>3.2789354963497351E-5</v>
      </c>
      <c r="BU9" s="5">
        <f t="shared" si="2"/>
        <v>4.1491620784100807E-7</v>
      </c>
      <c r="BV9" s="5">
        <f t="shared" si="2"/>
        <v>2.0474665077538542E-7</v>
      </c>
      <c r="BW9" s="5">
        <f t="shared" si="2"/>
        <v>1.4687594847619809E-5</v>
      </c>
      <c r="BX9" s="5">
        <f t="shared" si="2"/>
        <v>1.1913134938242368E-7</v>
      </c>
      <c r="BY9" s="5">
        <f t="shared" si="2"/>
        <v>7.2122868467353058E-7</v>
      </c>
      <c r="BZ9" s="5">
        <f t="shared" si="2"/>
        <v>0</v>
      </c>
      <c r="CA9" s="5">
        <f t="shared" si="2"/>
        <v>0</v>
      </c>
      <c r="CB9" s="5">
        <f t="shared" si="2"/>
        <v>2.411326705815588E-6</v>
      </c>
      <c r="CC9" s="5">
        <f t="shared" si="2"/>
        <v>4.3037555905040291E-7</v>
      </c>
      <c r="CD9" s="5">
        <f t="shared" si="2"/>
        <v>0</v>
      </c>
      <c r="CE9" s="5">
        <f t="shared" si="30"/>
        <v>5.9767504407853443E-4</v>
      </c>
      <c r="CF9" s="5">
        <f t="shared" si="31"/>
        <v>9.7421032184801112E-4</v>
      </c>
      <c r="CG9" s="5">
        <f t="shared" si="32"/>
        <v>8.2083371274452643E-2</v>
      </c>
    </row>
    <row r="10" spans="1:85">
      <c r="A10" s="4" t="s">
        <v>99</v>
      </c>
      <c r="B10" s="5">
        <v>56.3</v>
      </c>
      <c r="C10" s="5">
        <v>0.06</v>
      </c>
      <c r="D10" s="5">
        <v>8.94</v>
      </c>
      <c r="E10" s="5">
        <v>0.54</v>
      </c>
      <c r="F10" s="5">
        <v>0.06</v>
      </c>
      <c r="G10" s="5">
        <v>15.31</v>
      </c>
      <c r="H10" s="5">
        <v>12.07</v>
      </c>
      <c r="I10" s="5">
        <v>0.09</v>
      </c>
      <c r="J10" s="5">
        <v>0.04</v>
      </c>
      <c r="K10" s="5">
        <v>1.75</v>
      </c>
      <c r="L10" s="5">
        <v>0.02</v>
      </c>
      <c r="M10" s="5">
        <v>0.42</v>
      </c>
      <c r="N10" s="5">
        <v>0</v>
      </c>
      <c r="O10" s="5">
        <v>0</v>
      </c>
      <c r="P10" s="5">
        <v>0.17</v>
      </c>
      <c r="Q10" s="5">
        <v>0.13</v>
      </c>
      <c r="R10" s="5">
        <v>0</v>
      </c>
      <c r="S10" s="5">
        <f t="shared" si="3"/>
        <v>95.9</v>
      </c>
      <c r="T10" s="5">
        <v>1400</v>
      </c>
      <c r="U10" s="5">
        <v>1.63</v>
      </c>
      <c r="V10" s="6">
        <v>0.254</v>
      </c>
      <c r="W10" s="6">
        <v>0.85799999999999998</v>
      </c>
      <c r="X10" s="7">
        <f t="shared" si="0"/>
        <v>6.7693392209226312E-4</v>
      </c>
      <c r="Y10" s="7">
        <f t="shared" si="4"/>
        <v>9.1135684933859378E-8</v>
      </c>
      <c r="Z10" s="5">
        <f t="shared" si="5"/>
        <v>-7.0403115381167281</v>
      </c>
      <c r="AA10" s="6">
        <f t="shared" si="6"/>
        <v>1.1686568938338464</v>
      </c>
      <c r="AB10" s="6">
        <f t="shared" si="7"/>
        <v>6.7687025288159897E-2</v>
      </c>
      <c r="AC10" s="8" t="s">
        <v>28</v>
      </c>
      <c r="AD10" s="6">
        <f t="shared" si="8"/>
        <v>0.93723988679873471</v>
      </c>
      <c r="AE10" s="6">
        <f t="shared" si="9"/>
        <v>7.5143712349869129E-4</v>
      </c>
      <c r="AF10" s="6">
        <f t="shared" si="10"/>
        <v>0.17541450014715979</v>
      </c>
      <c r="AG10" s="6">
        <f t="shared" si="11"/>
        <v>7.5172269784923793E-3</v>
      </c>
      <c r="AH10" s="6">
        <f t="shared" si="12"/>
        <v>8.4590441280135351E-4</v>
      </c>
      <c r="AI10" s="6">
        <f t="shared" si="13"/>
        <v>0.37994788435289739</v>
      </c>
      <c r="AJ10" s="6">
        <f t="shared" si="14"/>
        <v>0.21527430976671183</v>
      </c>
      <c r="AK10" s="6">
        <f t="shared" si="15"/>
        <v>2.9046312731967078E-3</v>
      </c>
      <c r="AL10" s="6">
        <f t="shared" si="16"/>
        <v>8.4938313549784482E-4</v>
      </c>
      <c r="AM10" s="6">
        <f t="shared" si="17"/>
        <v>4.9365303244005634E-2</v>
      </c>
      <c r="AN10" s="6">
        <f t="shared" si="18"/>
        <v>1.4826346417584046E-4</v>
      </c>
      <c r="AO10" s="6">
        <f t="shared" si="19"/>
        <v>3.6249082984507828E-3</v>
      </c>
      <c r="AP10" s="6">
        <f t="shared" si="20"/>
        <v>0</v>
      </c>
      <c r="AQ10" s="6">
        <f t="shared" si="21"/>
        <v>0</v>
      </c>
      <c r="AR10" s="6">
        <f t="shared" si="22"/>
        <v>2.23757815070747E-3</v>
      </c>
      <c r="AS10" s="6">
        <f t="shared" si="23"/>
        <v>1.7407605784681309E-3</v>
      </c>
      <c r="AT10" s="6">
        <f t="shared" si="24"/>
        <v>0</v>
      </c>
      <c r="AU10" s="6">
        <f t="shared" si="25"/>
        <v>1.7284966744807928</v>
      </c>
      <c r="AV10" s="6">
        <f t="shared" si="26"/>
        <v>0.54222834248741814</v>
      </c>
      <c r="AW10" s="6">
        <f t="shared" si="1"/>
        <v>4.3473449188116524E-4</v>
      </c>
      <c r="AX10" s="6">
        <f t="shared" si="1"/>
        <v>0.10148385168276412</v>
      </c>
      <c r="AY10" s="6">
        <f t="shared" si="1"/>
        <v>4.3489970732806934E-3</v>
      </c>
      <c r="AZ10" s="6">
        <f t="shared" si="1"/>
        <v>4.8938735335169034E-4</v>
      </c>
      <c r="BA10" s="6">
        <f t="shared" si="1"/>
        <v>0.21981406731200478</v>
      </c>
      <c r="BB10" s="6">
        <f t="shared" si="1"/>
        <v>0.12454424295110438</v>
      </c>
      <c r="BC10" s="6">
        <f t="shared" si="1"/>
        <v>1.6804378718687459E-3</v>
      </c>
      <c r="BD10" s="6">
        <f t="shared" si="1"/>
        <v>4.9139992459226636E-4</v>
      </c>
      <c r="BE10" s="6">
        <f t="shared" si="1"/>
        <v>2.8559674989732928E-2</v>
      </c>
      <c r="BF10" s="6">
        <f t="shared" si="1"/>
        <v>8.5775961484204738E-5</v>
      </c>
      <c r="BG10" s="6">
        <f t="shared" si="1"/>
        <v>2.0971450810222912E-3</v>
      </c>
      <c r="BH10" s="6">
        <f t="shared" si="1"/>
        <v>0</v>
      </c>
      <c r="BI10" s="6">
        <f t="shared" si="1"/>
        <v>0</v>
      </c>
      <c r="BJ10" s="6">
        <f t="shared" si="1"/>
        <v>1.2945226819019455E-3</v>
      </c>
      <c r="BK10" s="6">
        <f t="shared" si="1"/>
        <v>1.007095127325612E-3</v>
      </c>
      <c r="BL10" s="6">
        <f t="shared" si="27"/>
        <v>0</v>
      </c>
      <c r="BM10" s="6">
        <f t="shared" si="28"/>
        <v>1.028559674989733</v>
      </c>
      <c r="BN10" s="5">
        <f t="shared" si="29"/>
        <v>3.2407634849679833E-4</v>
      </c>
      <c r="BO10" s="5">
        <f t="shared" si="2"/>
        <v>2.598299565975347E-7</v>
      </c>
      <c r="BP10" s="5">
        <f t="shared" si="2"/>
        <v>6.0654365527755503E-5</v>
      </c>
      <c r="BQ10" s="5">
        <f t="shared" si="2"/>
        <v>2.5992870174704557E-6</v>
      </c>
      <c r="BR10" s="5">
        <f t="shared" si="2"/>
        <v>2.9249460798594887E-7</v>
      </c>
      <c r="BS10" s="5">
        <f t="shared" si="2"/>
        <v>1.3137738236978439E-4</v>
      </c>
      <c r="BT10" s="5">
        <f t="shared" si="2"/>
        <v>7.443698589552901E-5</v>
      </c>
      <c r="BU10" s="5">
        <f t="shared" si="2"/>
        <v>1.0043557791403913E-6</v>
      </c>
      <c r="BV10" s="5">
        <f t="shared" si="2"/>
        <v>2.9369747159087131E-7</v>
      </c>
      <c r="BW10" s="5">
        <f t="shared" si="2"/>
        <v>1.7069405008357247E-5</v>
      </c>
      <c r="BX10" s="5">
        <f t="shared" si="2"/>
        <v>5.1266151560950741E-8</v>
      </c>
      <c r="BY10" s="5">
        <f t="shared" si="2"/>
        <v>1.2534112787390796E-6</v>
      </c>
      <c r="BZ10" s="5">
        <f t="shared" si="2"/>
        <v>0</v>
      </c>
      <c r="CA10" s="5">
        <f t="shared" si="2"/>
        <v>0</v>
      </c>
      <c r="CB10" s="5">
        <f t="shared" si="2"/>
        <v>7.7370390096640791E-7</v>
      </c>
      <c r="CC10" s="5">
        <f t="shared" si="2"/>
        <v>6.0191562461561247E-7</v>
      </c>
      <c r="CD10" s="5">
        <f t="shared" si="2"/>
        <v>0</v>
      </c>
      <c r="CE10" s="5">
        <f t="shared" si="30"/>
        <v>5.9767504407853443E-4</v>
      </c>
      <c r="CF10" s="5">
        <f t="shared" si="31"/>
        <v>9.7421032184801112E-4</v>
      </c>
      <c r="CG10" s="5">
        <f t="shared" si="32"/>
        <v>9.3018390238461812E-3</v>
      </c>
    </row>
    <row r="11" spans="1:85">
      <c r="A11" s="4" t="s">
        <v>99</v>
      </c>
      <c r="B11" s="5">
        <v>75.44</v>
      </c>
      <c r="C11" s="5">
        <v>0.33</v>
      </c>
      <c r="D11" s="5">
        <v>13.25</v>
      </c>
      <c r="E11" s="5">
        <v>0.13</v>
      </c>
      <c r="F11" s="5">
        <v>0.02</v>
      </c>
      <c r="G11" s="5">
        <v>0.27</v>
      </c>
      <c r="H11" s="5">
        <v>0.92</v>
      </c>
      <c r="I11" s="5">
        <v>0.56000000000000005</v>
      </c>
      <c r="J11" s="5">
        <v>6.12</v>
      </c>
      <c r="K11" s="5">
        <v>0.27</v>
      </c>
      <c r="L11" s="5">
        <v>0.05</v>
      </c>
      <c r="M11" s="5">
        <v>0.85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f t="shared" si="3"/>
        <v>98.20999999999998</v>
      </c>
      <c r="T11" s="5">
        <v>1400</v>
      </c>
      <c r="U11" s="5">
        <v>1.63</v>
      </c>
      <c r="V11" s="6">
        <v>0.34</v>
      </c>
      <c r="W11" s="6">
        <v>0.81200000000000006</v>
      </c>
      <c r="X11" s="7">
        <f t="shared" si="0"/>
        <v>1.354251096194024E-3</v>
      </c>
      <c r="Y11" s="7">
        <f t="shared" si="4"/>
        <v>9.1135684933859378E-8</v>
      </c>
      <c r="Z11" s="5">
        <f t="shared" si="5"/>
        <v>-7.0403115381167281</v>
      </c>
      <c r="AA11" s="6">
        <f t="shared" si="6"/>
        <v>0.12747830542134264</v>
      </c>
      <c r="AB11" s="6">
        <f t="shared" si="7"/>
        <v>-0.89456371826899461</v>
      </c>
      <c r="AC11" s="8" t="s">
        <v>29</v>
      </c>
      <c r="AD11" s="6">
        <f t="shared" si="8"/>
        <v>1.2558681538205427</v>
      </c>
      <c r="AE11" s="6">
        <f t="shared" si="9"/>
        <v>4.1329041792428026E-3</v>
      </c>
      <c r="AF11" s="6">
        <f t="shared" si="10"/>
        <v>0.25998234082213284</v>
      </c>
      <c r="AG11" s="6">
        <f t="shared" si="11"/>
        <v>1.8097027911185358E-3</v>
      </c>
      <c r="AH11" s="6">
        <f t="shared" si="12"/>
        <v>2.8196813760045117E-4</v>
      </c>
      <c r="AI11" s="6">
        <f t="shared" si="13"/>
        <v>6.7005831989080536E-3</v>
      </c>
      <c r="AJ11" s="6">
        <f t="shared" si="14"/>
        <v>1.640864664336163E-2</v>
      </c>
      <c r="AK11" s="6">
        <f t="shared" si="15"/>
        <v>1.8073261255446185E-2</v>
      </c>
      <c r="AL11" s="6">
        <f t="shared" si="16"/>
        <v>0.12995561973117026</v>
      </c>
      <c r="AM11" s="6">
        <f t="shared" si="17"/>
        <v>7.616361071932299E-3</v>
      </c>
      <c r="AN11" s="6">
        <f t="shared" si="18"/>
        <v>3.7065866043960117E-4</v>
      </c>
      <c r="AO11" s="6">
        <f t="shared" si="19"/>
        <v>7.3361239373408698E-3</v>
      </c>
      <c r="AP11" s="6">
        <f t="shared" si="20"/>
        <v>0</v>
      </c>
      <c r="AQ11" s="6">
        <f t="shared" si="21"/>
        <v>0</v>
      </c>
      <c r="AR11" s="6">
        <f t="shared" si="22"/>
        <v>0</v>
      </c>
      <c r="AS11" s="6">
        <f t="shared" si="23"/>
        <v>0</v>
      </c>
      <c r="AT11" s="6">
        <f t="shared" si="24"/>
        <v>0</v>
      </c>
      <c r="AU11" s="6">
        <f t="shared" si="25"/>
        <v>1.700919963177304</v>
      </c>
      <c r="AV11" s="6">
        <f t="shared" si="26"/>
        <v>0.73834641312257376</v>
      </c>
      <c r="AW11" s="6">
        <f t="shared" si="1"/>
        <v>2.429805204662642E-3</v>
      </c>
      <c r="AX11" s="6">
        <f t="shared" si="1"/>
        <v>0.15284807424829563</v>
      </c>
      <c r="AY11" s="6">
        <f t="shared" si="1"/>
        <v>1.0639552890766397E-3</v>
      </c>
      <c r="AZ11" s="6">
        <f t="shared" si="1"/>
        <v>1.6577390100927329E-4</v>
      </c>
      <c r="BA11" s="6">
        <f t="shared" si="1"/>
        <v>3.9393877101609309E-3</v>
      </c>
      <c r="BB11" s="6">
        <f t="shared" si="1"/>
        <v>9.6469246046771168E-3</v>
      </c>
      <c r="BC11" s="6">
        <f t="shared" si="1"/>
        <v>1.0625580066498537E-2</v>
      </c>
      <c r="BD11" s="6">
        <f t="shared" si="1"/>
        <v>7.6403136270100716E-2</v>
      </c>
      <c r="BE11" s="6">
        <f t="shared" si="1"/>
        <v>4.4777892180799623E-3</v>
      </c>
      <c r="BF11" s="6">
        <f t="shared" si="1"/>
        <v>2.179165795357084E-4</v>
      </c>
      <c r="BG11" s="6">
        <f t="shared" si="1"/>
        <v>4.3130330034089632E-3</v>
      </c>
      <c r="BH11" s="6">
        <f t="shared" si="1"/>
        <v>0</v>
      </c>
      <c r="BI11" s="6">
        <f t="shared" si="1"/>
        <v>0</v>
      </c>
      <c r="BJ11" s="6">
        <f t="shared" si="1"/>
        <v>0</v>
      </c>
      <c r="BK11" s="6">
        <f t="shared" si="1"/>
        <v>0</v>
      </c>
      <c r="BL11" s="6">
        <f t="shared" si="27"/>
        <v>0</v>
      </c>
      <c r="BM11" s="6">
        <f t="shared" si="28"/>
        <v>1.0044777892180796</v>
      </c>
      <c r="BN11" s="5">
        <f t="shared" si="29"/>
        <v>4.4129122500826209E-4</v>
      </c>
      <c r="BO11" s="5">
        <f t="shared" si="2"/>
        <v>1.452233932798997E-6</v>
      </c>
      <c r="BP11" s="5">
        <f t="shared" si="2"/>
        <v>9.13534795136692E-5</v>
      </c>
      <c r="BQ11" s="5">
        <f t="shared" si="2"/>
        <v>6.3589952429647052E-7</v>
      </c>
      <c r="BR11" s="5">
        <f t="shared" si="2"/>
        <v>9.9078923592788023E-8</v>
      </c>
      <c r="BS11" s="5">
        <f t="shared" si="2"/>
        <v>2.3544737233128713E-6</v>
      </c>
      <c r="BT11" s="5">
        <f t="shared" si="2"/>
        <v>5.7657260883226945E-6</v>
      </c>
      <c r="BU11" s="5">
        <f t="shared" si="2"/>
        <v>6.3506440346045097E-6</v>
      </c>
      <c r="BV11" s="5">
        <f t="shared" si="2"/>
        <v>4.5664247837970722E-5</v>
      </c>
      <c r="BW11" s="5">
        <f t="shared" si="2"/>
        <v>2.6762628682903278E-6</v>
      </c>
      <c r="BX11" s="5">
        <f t="shared" si="2"/>
        <v>1.3024330127944797E-7</v>
      </c>
      <c r="BY11" s="5">
        <f t="shared" si="2"/>
        <v>2.577792190424626E-6</v>
      </c>
      <c r="BZ11" s="5">
        <f t="shared" si="2"/>
        <v>0</v>
      </c>
      <c r="CA11" s="5">
        <f t="shared" si="2"/>
        <v>0</v>
      </c>
      <c r="CB11" s="5">
        <f t="shared" si="2"/>
        <v>0</v>
      </c>
      <c r="CC11" s="5">
        <f t="shared" si="2"/>
        <v>0</v>
      </c>
      <c r="CD11" s="5">
        <f t="shared" si="2"/>
        <v>0</v>
      </c>
      <c r="CE11" s="5">
        <f t="shared" si="30"/>
        <v>5.9767504407853443E-4</v>
      </c>
      <c r="CF11" s="5">
        <f t="shared" si="31"/>
        <v>9.7421032184801112E-4</v>
      </c>
      <c r="CG11" s="5">
        <f t="shared" si="32"/>
        <v>-0.84901186184583022</v>
      </c>
    </row>
    <row r="12" spans="1:85">
      <c r="A12" s="4" t="s">
        <v>99</v>
      </c>
      <c r="B12" s="5">
        <v>77.510000000000005</v>
      </c>
      <c r="C12" s="5">
        <v>0.08</v>
      </c>
      <c r="D12" s="5">
        <v>12.82</v>
      </c>
      <c r="E12" s="5">
        <v>0.18</v>
      </c>
      <c r="F12" s="5">
        <v>0.03</v>
      </c>
      <c r="G12" s="5">
        <v>0.11</v>
      </c>
      <c r="H12" s="5">
        <v>0.73</v>
      </c>
      <c r="I12" s="5">
        <v>2.73</v>
      </c>
      <c r="J12" s="5">
        <v>3.82</v>
      </c>
      <c r="K12" s="5">
        <v>0.27</v>
      </c>
      <c r="L12" s="5">
        <v>0.02</v>
      </c>
      <c r="M12" s="5">
        <v>0.5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f t="shared" si="3"/>
        <v>98.8</v>
      </c>
      <c r="T12" s="5">
        <v>1400</v>
      </c>
      <c r="U12" s="5">
        <v>1.63</v>
      </c>
      <c r="V12" s="6">
        <v>0.34</v>
      </c>
      <c r="W12" s="6">
        <v>0.83199999999999996</v>
      </c>
      <c r="X12" s="7">
        <f t="shared" si="0"/>
        <v>1.2899254212060715E-3</v>
      </c>
      <c r="Y12" s="7">
        <f t="shared" si="4"/>
        <v>9.1135684933859378E-8</v>
      </c>
      <c r="Z12" s="5">
        <f t="shared" si="5"/>
        <v>-7.0403115381167281</v>
      </c>
      <c r="AA12" s="6">
        <f t="shared" si="6"/>
        <v>0.13061816516078464</v>
      </c>
      <c r="AB12" s="6">
        <f t="shared" si="7"/>
        <v>-0.88399642121944566</v>
      </c>
      <c r="AC12" s="8" t="s">
        <v>57</v>
      </c>
      <c r="AD12" s="6">
        <f t="shared" si="8"/>
        <v>1.2903279507241552</v>
      </c>
      <c r="AE12" s="6">
        <f t="shared" si="9"/>
        <v>1.0019161646649217E-3</v>
      </c>
      <c r="AF12" s="6">
        <f t="shared" si="10"/>
        <v>0.25154517806337684</v>
      </c>
      <c r="AG12" s="6">
        <f t="shared" si="11"/>
        <v>2.5057423261641261E-3</v>
      </c>
      <c r="AH12" s="6">
        <f t="shared" si="12"/>
        <v>4.2295220640067675E-4</v>
      </c>
      <c r="AI12" s="6">
        <f t="shared" si="13"/>
        <v>2.7298672291847623E-3</v>
      </c>
      <c r="AJ12" s="6">
        <f t="shared" si="14"/>
        <v>1.3019904401797816E-2</v>
      </c>
      <c r="AK12" s="6">
        <f t="shared" si="15"/>
        <v>8.8107148620300141E-2</v>
      </c>
      <c r="AL12" s="6">
        <f t="shared" si="16"/>
        <v>8.111608944004417E-2</v>
      </c>
      <c r="AM12" s="6">
        <f t="shared" si="17"/>
        <v>7.616361071932299E-3</v>
      </c>
      <c r="AN12" s="6">
        <f t="shared" si="18"/>
        <v>1.4826346417584046E-4</v>
      </c>
      <c r="AO12" s="6">
        <f t="shared" si="19"/>
        <v>4.3153670219652175E-3</v>
      </c>
      <c r="AP12" s="6">
        <f t="shared" si="20"/>
        <v>0</v>
      </c>
      <c r="AQ12" s="6">
        <f t="shared" si="21"/>
        <v>0</v>
      </c>
      <c r="AR12" s="6">
        <f t="shared" si="22"/>
        <v>0</v>
      </c>
      <c r="AS12" s="6">
        <f t="shared" si="23"/>
        <v>0</v>
      </c>
      <c r="AT12" s="6">
        <f t="shared" si="24"/>
        <v>0</v>
      </c>
      <c r="AU12" s="6">
        <f t="shared" si="25"/>
        <v>1.7352403796622295</v>
      </c>
      <c r="AV12" s="6">
        <f t="shared" si="26"/>
        <v>0.74360184666479578</v>
      </c>
      <c r="AW12" s="6">
        <f t="shared" si="1"/>
        <v>5.7739329744040883E-4</v>
      </c>
      <c r="AX12" s="6">
        <f t="shared" si="1"/>
        <v>0.14496272736134747</v>
      </c>
      <c r="AY12" s="6">
        <f t="shared" si="1"/>
        <v>1.4440318214885464E-3</v>
      </c>
      <c r="AZ12" s="6">
        <f t="shared" si="1"/>
        <v>2.4374271792995379E-4</v>
      </c>
      <c r="BA12" s="6">
        <f t="shared" si="1"/>
        <v>1.5731925450675256E-3</v>
      </c>
      <c r="BB12" s="6">
        <f t="shared" si="1"/>
        <v>7.5032281143274137E-3</v>
      </c>
      <c r="BC12" s="6">
        <f t="shared" si="1"/>
        <v>5.0775183457550992E-2</v>
      </c>
      <c r="BD12" s="6">
        <f t="shared" si="1"/>
        <v>4.6746312724599975E-2</v>
      </c>
      <c r="BE12" s="6">
        <f t="shared" si="1"/>
        <v>4.3892253552875763E-3</v>
      </c>
      <c r="BF12" s="6">
        <f t="shared" si="1"/>
        <v>8.5442608363401769E-5</v>
      </c>
      <c r="BG12" s="6">
        <f t="shared" si="1"/>
        <v>2.4868986870886546E-3</v>
      </c>
      <c r="BH12" s="6">
        <f t="shared" si="1"/>
        <v>0</v>
      </c>
      <c r="BI12" s="6">
        <f t="shared" si="1"/>
        <v>0</v>
      </c>
      <c r="BJ12" s="6">
        <f t="shared" si="1"/>
        <v>0</v>
      </c>
      <c r="BK12" s="6">
        <f t="shared" si="1"/>
        <v>0</v>
      </c>
      <c r="BL12" s="6">
        <f t="shared" si="27"/>
        <v>0</v>
      </c>
      <c r="BM12" s="6">
        <f t="shared" si="28"/>
        <v>1.0043892253552877</v>
      </c>
      <c r="BN12" s="5">
        <f t="shared" si="29"/>
        <v>4.4443226648226147E-4</v>
      </c>
      <c r="BO12" s="5">
        <f t="shared" si="2"/>
        <v>3.4509356449834669E-7</v>
      </c>
      <c r="BP12" s="5">
        <f t="shared" si="2"/>
        <v>8.6640604465437919E-5</v>
      </c>
      <c r="BQ12" s="5">
        <f t="shared" si="2"/>
        <v>8.6306178255897335E-7</v>
      </c>
      <c r="BR12" s="5">
        <f t="shared" si="2"/>
        <v>1.4567893968260692E-7</v>
      </c>
      <c r="BS12" s="5">
        <f t="shared" si="2"/>
        <v>9.4025792371725518E-7</v>
      </c>
      <c r="BT12" s="5">
        <f t="shared" si="2"/>
        <v>4.4844921939619363E-6</v>
      </c>
      <c r="BU12" s="5">
        <f t="shared" si="2"/>
        <v>3.0347060011087461E-5</v>
      </c>
      <c r="BV12" s="5">
        <f t="shared" si="2"/>
        <v>2.7939104518184246E-5</v>
      </c>
      <c r="BW12" s="5">
        <f t="shared" si="2"/>
        <v>2.6233304576921231E-6</v>
      </c>
      <c r="BX12" s="5">
        <f t="shared" si="2"/>
        <v>5.1066914719781112E-8</v>
      </c>
      <c r="BY12" s="5">
        <f t="shared" si="2"/>
        <v>1.4863572824245612E-6</v>
      </c>
      <c r="BZ12" s="5">
        <f t="shared" si="2"/>
        <v>0</v>
      </c>
      <c r="CA12" s="5">
        <f t="shared" si="2"/>
        <v>0</v>
      </c>
      <c r="CB12" s="5">
        <f t="shared" si="2"/>
        <v>0</v>
      </c>
      <c r="CC12" s="5">
        <f t="shared" si="2"/>
        <v>0</v>
      </c>
      <c r="CD12" s="5">
        <f t="shared" si="2"/>
        <v>0</v>
      </c>
      <c r="CE12" s="5">
        <f t="shared" si="30"/>
        <v>5.9767504407853443E-4</v>
      </c>
      <c r="CF12" s="5">
        <f t="shared" si="31"/>
        <v>9.7421032184801112E-4</v>
      </c>
      <c r="CG12" s="5">
        <f t="shared" si="32"/>
        <v>-0.79527050181581593</v>
      </c>
    </row>
    <row r="13" spans="1:85">
      <c r="A13" s="4" t="s">
        <v>99</v>
      </c>
      <c r="B13" s="5">
        <v>64.5</v>
      </c>
      <c r="C13" s="5">
        <v>0.63</v>
      </c>
      <c r="D13" s="5">
        <v>17.29</v>
      </c>
      <c r="E13" s="5">
        <v>2.04</v>
      </c>
      <c r="F13" s="5">
        <v>0.01</v>
      </c>
      <c r="G13" s="5">
        <v>3.14</v>
      </c>
      <c r="H13" s="5">
        <v>6.22</v>
      </c>
      <c r="I13" s="5">
        <v>2.81</v>
      </c>
      <c r="J13" s="5">
        <v>0.86</v>
      </c>
      <c r="K13" s="5">
        <v>0.9</v>
      </c>
      <c r="L13" s="5">
        <v>0.04</v>
      </c>
      <c r="M13" s="5">
        <v>0.6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f t="shared" si="3"/>
        <v>99.04</v>
      </c>
      <c r="T13" s="5">
        <v>1400</v>
      </c>
      <c r="U13" s="5">
        <v>1.63</v>
      </c>
      <c r="V13" s="6">
        <v>0.30599999999999999</v>
      </c>
      <c r="W13" s="6">
        <v>0.89300000000000002</v>
      </c>
      <c r="X13" s="7">
        <f t="shared" si="0"/>
        <v>9.0697090492664902E-4</v>
      </c>
      <c r="Y13" s="7">
        <f t="shared" si="4"/>
        <v>9.1135684933859378E-8</v>
      </c>
      <c r="Z13" s="5">
        <f t="shared" si="5"/>
        <v>-7.0403115381167281</v>
      </c>
      <c r="AA13" s="6">
        <f t="shared" si="6"/>
        <v>0.51923976802252769</v>
      </c>
      <c r="AB13" s="6">
        <f t="shared" si="7"/>
        <v>-0.28463205278061077</v>
      </c>
      <c r="AC13" s="8" t="s">
        <v>30</v>
      </c>
      <c r="AD13" s="6">
        <f t="shared" si="8"/>
        <v>1.0737472948227069</v>
      </c>
      <c r="AE13" s="6">
        <f t="shared" si="9"/>
        <v>7.890089796736258E-3</v>
      </c>
      <c r="AF13" s="6">
        <f t="shared" si="10"/>
        <v>0.33925242813695672</v>
      </c>
      <c r="AG13" s="6">
        <f t="shared" si="11"/>
        <v>2.8398413029860098E-2</v>
      </c>
      <c r="AH13" s="6">
        <f t="shared" si="12"/>
        <v>1.4098406880022558E-4</v>
      </c>
      <c r="AI13" s="6">
        <f t="shared" si="13"/>
        <v>7.7925300905819575E-2</v>
      </c>
      <c r="AJ13" s="6">
        <f t="shared" si="14"/>
        <v>0.11093671969751015</v>
      </c>
      <c r="AK13" s="6">
        <f t="shared" si="15"/>
        <v>9.0689043085363893E-2</v>
      </c>
      <c r="AL13" s="6">
        <f t="shared" si="16"/>
        <v>1.8261737413203662E-2</v>
      </c>
      <c r="AM13" s="6">
        <f t="shared" si="17"/>
        <v>2.5387870239774329E-2</v>
      </c>
      <c r="AN13" s="6">
        <f t="shared" si="18"/>
        <v>2.9652692835168093E-4</v>
      </c>
      <c r="AO13" s="6">
        <f t="shared" si="19"/>
        <v>5.1784404263582615E-3</v>
      </c>
      <c r="AP13" s="6">
        <f t="shared" si="20"/>
        <v>0</v>
      </c>
      <c r="AQ13" s="6">
        <f t="shared" si="21"/>
        <v>0</v>
      </c>
      <c r="AR13" s="6">
        <f t="shared" si="22"/>
        <v>0</v>
      </c>
      <c r="AS13" s="6">
        <f t="shared" si="23"/>
        <v>0</v>
      </c>
      <c r="AT13" s="6">
        <f t="shared" si="24"/>
        <v>0</v>
      </c>
      <c r="AU13" s="6">
        <f t="shared" si="25"/>
        <v>1.7527169783116674</v>
      </c>
      <c r="AV13" s="6">
        <f t="shared" si="26"/>
        <v>0.61261875597109305</v>
      </c>
      <c r="AW13" s="6">
        <f t="shared" si="1"/>
        <v>4.5016336889350571E-3</v>
      </c>
      <c r="AX13" s="6">
        <f t="shared" si="1"/>
        <v>0.19355802011100903</v>
      </c>
      <c r="AY13" s="6">
        <f t="shared" si="1"/>
        <v>1.6202509236383004E-2</v>
      </c>
      <c r="AZ13" s="6">
        <f t="shared" si="1"/>
        <v>8.0437441152667296E-5</v>
      </c>
      <c r="BA13" s="6">
        <f t="shared" si="1"/>
        <v>4.4459717039360434E-2</v>
      </c>
      <c r="BB13" s="6">
        <f t="shared" si="1"/>
        <v>6.3294143361566399E-2</v>
      </c>
      <c r="BC13" s="6">
        <f t="shared" si="1"/>
        <v>5.1741977859267138E-2</v>
      </c>
      <c r="BD13" s="6">
        <f t="shared" si="1"/>
        <v>1.0419102250492588E-2</v>
      </c>
      <c r="BE13" s="6">
        <f t="shared" si="1"/>
        <v>1.4484865813435322E-2</v>
      </c>
      <c r="BF13" s="6">
        <f t="shared" si="1"/>
        <v>1.6918129510978735E-4</v>
      </c>
      <c r="BG13" s="6">
        <f t="shared" si="1"/>
        <v>2.9545217456308759E-3</v>
      </c>
      <c r="BH13" s="6">
        <f t="shared" si="1"/>
        <v>0</v>
      </c>
      <c r="BI13" s="6">
        <f t="shared" si="1"/>
        <v>0</v>
      </c>
      <c r="BJ13" s="6">
        <f t="shared" si="1"/>
        <v>0</v>
      </c>
      <c r="BK13" s="6">
        <f t="shared" si="1"/>
        <v>0</v>
      </c>
      <c r="BL13" s="6">
        <f t="shared" si="27"/>
        <v>0</v>
      </c>
      <c r="BM13" s="6">
        <f t="shared" si="28"/>
        <v>1.0144848658134351</v>
      </c>
      <c r="BN13" s="5">
        <f t="shared" si="29"/>
        <v>3.6614694197835998E-4</v>
      </c>
      <c r="BO13" s="5">
        <f t="shared" si="2"/>
        <v>2.6905141134596761E-6</v>
      </c>
      <c r="BP13" s="5">
        <f t="shared" si="2"/>
        <v>1.1568479820160118E-4</v>
      </c>
      <c r="BQ13" s="5">
        <f t="shared" si="2"/>
        <v>9.6838354220380736E-6</v>
      </c>
      <c r="BR13" s="5">
        <f t="shared" si="2"/>
        <v>4.8075451186484951E-8</v>
      </c>
      <c r="BS13" s="5">
        <f t="shared" si="2"/>
        <v>2.6572463341218917E-5</v>
      </c>
      <c r="BT13" s="5">
        <f t="shared" si="2"/>
        <v>3.7829329923537275E-5</v>
      </c>
      <c r="BU13" s="5">
        <f t="shared" si="2"/>
        <v>3.0924888897748042E-5</v>
      </c>
      <c r="BV13" s="5">
        <f t="shared" si="2"/>
        <v>6.227237396821915E-6</v>
      </c>
      <c r="BW13" s="5">
        <f t="shared" si="2"/>
        <v>8.6572428135166131E-6</v>
      </c>
      <c r="BX13" s="5">
        <f t="shared" si="2"/>
        <v>1.011154380120057E-7</v>
      </c>
      <c r="BY13" s="5">
        <f t="shared" si="2"/>
        <v>1.7658439145509225E-6</v>
      </c>
      <c r="BZ13" s="5">
        <f t="shared" si="2"/>
        <v>0</v>
      </c>
      <c r="CA13" s="5">
        <f t="shared" si="2"/>
        <v>0</v>
      </c>
      <c r="CB13" s="5">
        <f t="shared" si="2"/>
        <v>0</v>
      </c>
      <c r="CC13" s="5">
        <f t="shared" si="2"/>
        <v>0</v>
      </c>
      <c r="CD13" s="5">
        <f t="shared" si="2"/>
        <v>0</v>
      </c>
      <c r="CE13" s="5">
        <f t="shared" si="30"/>
        <v>5.9767504407853443E-4</v>
      </c>
      <c r="CF13" s="5">
        <f t="shared" si="31"/>
        <v>9.7421032184801112E-4</v>
      </c>
      <c r="CG13" s="5">
        <f t="shared" si="32"/>
        <v>-0.30428518029115859</v>
      </c>
    </row>
    <row r="14" spans="1:85">
      <c r="A14" s="4" t="s">
        <v>99</v>
      </c>
      <c r="B14" s="5">
        <v>42.82</v>
      </c>
      <c r="C14" s="5">
        <v>0.02</v>
      </c>
      <c r="D14" s="5">
        <v>10.27</v>
      </c>
      <c r="E14" s="5">
        <v>10.26</v>
      </c>
      <c r="F14" s="5">
        <v>0.01</v>
      </c>
      <c r="G14" s="5">
        <v>14.56</v>
      </c>
      <c r="H14" s="5">
        <v>15.44</v>
      </c>
      <c r="I14" s="5">
        <v>0.04</v>
      </c>
      <c r="J14" s="5">
        <v>0.01</v>
      </c>
      <c r="K14" s="5">
        <v>3.05</v>
      </c>
      <c r="L14" s="5">
        <v>0.08</v>
      </c>
      <c r="M14" s="5">
        <v>0.32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f t="shared" si="3"/>
        <v>96.88</v>
      </c>
      <c r="T14" s="5">
        <v>1400</v>
      </c>
      <c r="U14" s="5">
        <v>1.63</v>
      </c>
      <c r="V14" s="6">
        <v>0.158</v>
      </c>
      <c r="W14" s="6">
        <v>0.93799999999999994</v>
      </c>
      <c r="X14" s="7">
        <f t="shared" si="0"/>
        <v>2.1916031569126662E-4</v>
      </c>
      <c r="Y14" s="7">
        <f t="shared" si="4"/>
        <v>9.1135684933859378E-8</v>
      </c>
      <c r="Z14" s="5">
        <f t="shared" si="5"/>
        <v>-7.0403115381167281</v>
      </c>
      <c r="AA14" s="6">
        <f t="shared" si="6"/>
        <v>3.579653548656363</v>
      </c>
      <c r="AB14" s="6">
        <f t="shared" si="7"/>
        <v>0.55384099614452564</v>
      </c>
      <c r="AC14" s="8" t="s">
        <v>31</v>
      </c>
      <c r="AD14" s="6">
        <f t="shared" si="8"/>
        <v>0.71283502580322955</v>
      </c>
      <c r="AE14" s="6">
        <f t="shared" si="9"/>
        <v>2.5047904116623043E-4</v>
      </c>
      <c r="AF14" s="6">
        <f t="shared" si="10"/>
        <v>0.20151084077307954</v>
      </c>
      <c r="AG14" s="6">
        <f t="shared" si="11"/>
        <v>0.1428273125913552</v>
      </c>
      <c r="AH14" s="6">
        <f t="shared" si="12"/>
        <v>1.4098406880022558E-4</v>
      </c>
      <c r="AI14" s="6">
        <f t="shared" si="13"/>
        <v>0.36133515324481946</v>
      </c>
      <c r="AJ14" s="6">
        <f t="shared" si="14"/>
        <v>0.27537989584076478</v>
      </c>
      <c r="AK14" s="6">
        <f t="shared" si="15"/>
        <v>1.2909472325318702E-3</v>
      </c>
      <c r="AL14" s="6">
        <f t="shared" si="16"/>
        <v>2.123457838744612E-4</v>
      </c>
      <c r="AM14" s="6">
        <f t="shared" si="17"/>
        <v>8.603667136812411E-2</v>
      </c>
      <c r="AN14" s="6">
        <f t="shared" si="18"/>
        <v>5.9305385670336186E-4</v>
      </c>
      <c r="AO14" s="6">
        <f t="shared" si="19"/>
        <v>2.7618348940577396E-3</v>
      </c>
      <c r="AP14" s="6">
        <f t="shared" si="20"/>
        <v>0</v>
      </c>
      <c r="AQ14" s="6">
        <f t="shared" si="21"/>
        <v>0</v>
      </c>
      <c r="AR14" s="6">
        <f t="shared" si="22"/>
        <v>0</v>
      </c>
      <c r="AS14" s="6">
        <f t="shared" si="23"/>
        <v>0</v>
      </c>
      <c r="AT14" s="6">
        <f t="shared" si="24"/>
        <v>0</v>
      </c>
      <c r="AU14" s="6">
        <f t="shared" si="25"/>
        <v>1.6991378731303826</v>
      </c>
      <c r="AV14" s="6">
        <f t="shared" si="26"/>
        <v>0.41952747747888641</v>
      </c>
      <c r="AW14" s="6">
        <f t="shared" si="1"/>
        <v>1.4741537171716613E-4</v>
      </c>
      <c r="AX14" s="6">
        <f t="shared" si="1"/>
        <v>0.11859593265485213</v>
      </c>
      <c r="AY14" s="6">
        <f t="shared" si="1"/>
        <v>8.4058695206539844E-2</v>
      </c>
      <c r="AZ14" s="6">
        <f t="shared" si="1"/>
        <v>8.2973884008885984E-5</v>
      </c>
      <c r="BA14" s="6">
        <f t="shared" si="1"/>
        <v>0.212657936097392</v>
      </c>
      <c r="BB14" s="6">
        <f t="shared" si="1"/>
        <v>0.16207036532793101</v>
      </c>
      <c r="BC14" s="6">
        <f t="shared" si="1"/>
        <v>7.5976602778767563E-4</v>
      </c>
      <c r="BD14" s="6">
        <f t="shared" si="1"/>
        <v>1.2497266244983931E-4</v>
      </c>
      <c r="BE14" s="6">
        <f t="shared" si="1"/>
        <v>5.0635485635792267E-2</v>
      </c>
      <c r="BF14" s="6">
        <f t="shared" si="1"/>
        <v>3.4903221573818344E-4</v>
      </c>
      <c r="BG14" s="6">
        <f t="shared" si="1"/>
        <v>1.6254330726967509E-3</v>
      </c>
      <c r="BH14" s="6">
        <f t="shared" si="1"/>
        <v>0</v>
      </c>
      <c r="BI14" s="6">
        <f t="shared" si="1"/>
        <v>0</v>
      </c>
      <c r="BJ14" s="6">
        <f t="shared" si="1"/>
        <v>0</v>
      </c>
      <c r="BK14" s="6">
        <f t="shared" si="1"/>
        <v>0</v>
      </c>
      <c r="BL14" s="6">
        <f t="shared" si="27"/>
        <v>0</v>
      </c>
      <c r="BM14" s="6">
        <f t="shared" si="28"/>
        <v>1.0506354856357922</v>
      </c>
      <c r="BN14" s="5">
        <f t="shared" si="29"/>
        <v>2.507411035943498E-4</v>
      </c>
      <c r="BO14" s="5">
        <f t="shared" si="2"/>
        <v>8.8106488788910809E-8</v>
      </c>
      <c r="BP14" s="5">
        <f t="shared" si="2"/>
        <v>7.0881829277023652E-5</v>
      </c>
      <c r="BQ14" s="5">
        <f t="shared" si="2"/>
        <v>5.0239784362752792E-5</v>
      </c>
      <c r="BR14" s="5">
        <f t="shared" si="2"/>
        <v>4.9591419782378137E-8</v>
      </c>
      <c r="BS14" s="5">
        <f t="shared" si="2"/>
        <v>1.2710034133065894E-4</v>
      </c>
      <c r="BT14" s="5">
        <f t="shared" si="2"/>
        <v>9.6865412741195349E-5</v>
      </c>
      <c r="BU14" s="5">
        <f t="shared" si="2"/>
        <v>4.5409319414737209E-7</v>
      </c>
      <c r="BV14" s="5">
        <f t="shared" si="2"/>
        <v>7.4693041538319517E-8</v>
      </c>
      <c r="BW14" s="5">
        <f t="shared" si="2"/>
        <v>3.0263566109310144E-5</v>
      </c>
      <c r="BX14" s="5">
        <f t="shared" si="2"/>
        <v>2.0860784492614733E-7</v>
      </c>
      <c r="BY14" s="5">
        <f t="shared" si="2"/>
        <v>9.7148078337073827E-7</v>
      </c>
      <c r="BZ14" s="5">
        <f t="shared" si="2"/>
        <v>0</v>
      </c>
      <c r="CA14" s="5">
        <f t="shared" si="2"/>
        <v>0</v>
      </c>
      <c r="CB14" s="5">
        <f t="shared" si="2"/>
        <v>0</v>
      </c>
      <c r="CC14" s="5">
        <f t="shared" si="2"/>
        <v>0</v>
      </c>
      <c r="CD14" s="5">
        <f t="shared" si="2"/>
        <v>0</v>
      </c>
      <c r="CE14" s="5">
        <f t="shared" si="30"/>
        <v>5.9767504407853443E-4</v>
      </c>
      <c r="CF14" s="5">
        <f t="shared" si="31"/>
        <v>9.7421032184801112E-4</v>
      </c>
      <c r="CG14" s="5">
        <f t="shared" si="32"/>
        <v>0.42934979333209855</v>
      </c>
    </row>
    <row r="15" spans="1:85">
      <c r="A15" s="4" t="s">
        <v>99</v>
      </c>
      <c r="B15" s="5">
        <v>55.41</v>
      </c>
      <c r="C15" s="5">
        <v>0.6</v>
      </c>
      <c r="D15" s="5">
        <v>14.26</v>
      </c>
      <c r="E15" s="5">
        <v>5.19</v>
      </c>
      <c r="F15" s="5">
        <v>0</v>
      </c>
      <c r="G15" s="5">
        <v>8.85</v>
      </c>
      <c r="H15" s="5">
        <v>9.1300000000000008</v>
      </c>
      <c r="I15" s="5">
        <v>1.54</v>
      </c>
      <c r="J15" s="5">
        <v>0.61</v>
      </c>
      <c r="K15" s="5">
        <v>1.71</v>
      </c>
      <c r="L15" s="5">
        <v>0.08</v>
      </c>
      <c r="M15" s="5">
        <v>0.35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f t="shared" si="3"/>
        <v>97.729999999999976</v>
      </c>
      <c r="T15" s="5">
        <v>1400</v>
      </c>
      <c r="U15" s="5">
        <v>1.63</v>
      </c>
      <c r="V15" s="6">
        <v>0.25700000000000001</v>
      </c>
      <c r="W15" s="6">
        <v>0.91600000000000004</v>
      </c>
      <c r="X15" s="7">
        <f t="shared" si="0"/>
        <v>6.0803519665759466E-4</v>
      </c>
      <c r="Y15" s="7">
        <f t="shared" si="4"/>
        <v>9.1135684933859378E-8</v>
      </c>
      <c r="Z15" s="5">
        <f t="shared" si="5"/>
        <v>-7.0403115381167281</v>
      </c>
      <c r="AA15" s="6">
        <f t="shared" si="6"/>
        <v>1.2049079395450157</v>
      </c>
      <c r="AB15" s="6">
        <f t="shared" si="7"/>
        <v>8.0953866101807687E-2</v>
      </c>
      <c r="AC15" s="8" t="s">
        <v>32</v>
      </c>
      <c r="AD15" s="6">
        <f t="shared" si="8"/>
        <v>0.9224238388546695</v>
      </c>
      <c r="AE15" s="6">
        <f t="shared" si="9"/>
        <v>7.5143712349869125E-3</v>
      </c>
      <c r="AF15" s="6">
        <f t="shared" si="10"/>
        <v>0.27979986265083878</v>
      </c>
      <c r="AG15" s="6">
        <f t="shared" si="11"/>
        <v>7.2248903737732309E-2</v>
      </c>
      <c r="AH15" s="6">
        <f t="shared" si="12"/>
        <v>0</v>
      </c>
      <c r="AI15" s="6">
        <f t="shared" si="13"/>
        <v>0.21963022707531951</v>
      </c>
      <c r="AJ15" s="6">
        <f t="shared" si="14"/>
        <v>0.16283798244988229</v>
      </c>
      <c r="AK15" s="6">
        <f t="shared" si="15"/>
        <v>4.9701468452477006E-2</v>
      </c>
      <c r="AL15" s="6">
        <f t="shared" si="16"/>
        <v>1.2953092816342132E-2</v>
      </c>
      <c r="AM15" s="6">
        <f t="shared" si="17"/>
        <v>4.8236953455571226E-2</v>
      </c>
      <c r="AN15" s="6">
        <f t="shared" si="18"/>
        <v>5.9305385670336186E-4</v>
      </c>
      <c r="AO15" s="6">
        <f t="shared" si="19"/>
        <v>3.0207569153756523E-3</v>
      </c>
      <c r="AP15" s="6">
        <f t="shared" si="20"/>
        <v>0</v>
      </c>
      <c r="AQ15" s="6">
        <f t="shared" si="21"/>
        <v>0</v>
      </c>
      <c r="AR15" s="6">
        <f t="shared" si="22"/>
        <v>0</v>
      </c>
      <c r="AS15" s="6">
        <f t="shared" si="23"/>
        <v>0</v>
      </c>
      <c r="AT15" s="6">
        <f t="shared" si="24"/>
        <v>0</v>
      </c>
      <c r="AU15" s="6">
        <f t="shared" si="25"/>
        <v>1.7307235580443274</v>
      </c>
      <c r="AV15" s="6">
        <f t="shared" si="26"/>
        <v>0.53297006016199633</v>
      </c>
      <c r="AW15" s="6">
        <f t="shared" si="1"/>
        <v>4.3417512866572158E-3</v>
      </c>
      <c r="AX15" s="6">
        <f t="shared" si="1"/>
        <v>0.1616664090289528</v>
      </c>
      <c r="AY15" s="6">
        <f t="shared" si="1"/>
        <v>4.1744912641838473E-2</v>
      </c>
      <c r="AZ15" s="6">
        <f t="shared" si="1"/>
        <v>0</v>
      </c>
      <c r="BA15" s="6">
        <f t="shared" si="1"/>
        <v>0.12690081327805808</v>
      </c>
      <c r="BB15" s="6">
        <f t="shared" si="1"/>
        <v>9.4086650460738497E-2</v>
      </c>
      <c r="BC15" s="6">
        <f t="shared" si="1"/>
        <v>2.8717161802915753E-2</v>
      </c>
      <c r="BD15" s="6">
        <f t="shared" si="1"/>
        <v>7.4842066811517775E-3</v>
      </c>
      <c r="BE15" s="6">
        <f t="shared" si="1"/>
        <v>2.7870975252730554E-2</v>
      </c>
      <c r="BF15" s="6">
        <f t="shared" si="1"/>
        <v>3.4266238183843601E-4</v>
      </c>
      <c r="BG15" s="6">
        <f t="shared" si="1"/>
        <v>1.7453722758526665E-3</v>
      </c>
      <c r="BH15" s="6">
        <f t="shared" si="1"/>
        <v>0</v>
      </c>
      <c r="BI15" s="6">
        <f t="shared" si="1"/>
        <v>0</v>
      </c>
      <c r="BJ15" s="6">
        <f t="shared" si="1"/>
        <v>0</v>
      </c>
      <c r="BK15" s="6">
        <f t="shared" si="1"/>
        <v>0</v>
      </c>
      <c r="BL15" s="6">
        <f t="shared" si="27"/>
        <v>0</v>
      </c>
      <c r="BM15" s="6">
        <f t="shared" si="28"/>
        <v>1.0278709752527304</v>
      </c>
      <c r="BN15" s="5">
        <f t="shared" si="29"/>
        <v>3.1854290419986033E-4</v>
      </c>
      <c r="BO15" s="5">
        <f t="shared" si="2"/>
        <v>2.594956391630885E-6</v>
      </c>
      <c r="BP15" s="5">
        <f t="shared" si="2"/>
        <v>9.6623978142397739E-5</v>
      </c>
      <c r="BQ15" s="5">
        <f t="shared" si="2"/>
        <v>2.4949892503265379E-5</v>
      </c>
      <c r="BR15" s="5">
        <f t="shared" si="2"/>
        <v>0</v>
      </c>
      <c r="BS15" s="5">
        <f t="shared" si="2"/>
        <v>7.5845449169565233E-5</v>
      </c>
      <c r="BT15" s="5">
        <f t="shared" si="2"/>
        <v>5.6233242961323547E-5</v>
      </c>
      <c r="BU15" s="5">
        <f t="shared" si="2"/>
        <v>1.716353094636808E-5</v>
      </c>
      <c r="BV15" s="5">
        <f t="shared" si="2"/>
        <v>4.4731235580502508E-6</v>
      </c>
      <c r="BW15" s="5">
        <f t="shared" si="2"/>
        <v>1.6657786362687477E-5</v>
      </c>
      <c r="BX15" s="5">
        <f t="shared" si="2"/>
        <v>2.0480075416934284E-7</v>
      </c>
      <c r="BY15" s="5">
        <f t="shared" si="2"/>
        <v>1.0431654519036945E-6</v>
      </c>
      <c r="BZ15" s="5">
        <f t="shared" si="2"/>
        <v>0</v>
      </c>
      <c r="CA15" s="5">
        <f t="shared" si="2"/>
        <v>0</v>
      </c>
      <c r="CB15" s="5">
        <f t="shared" si="2"/>
        <v>0</v>
      </c>
      <c r="CC15" s="5">
        <f t="shared" si="2"/>
        <v>0</v>
      </c>
      <c r="CD15" s="5">
        <f t="shared" si="2"/>
        <v>0</v>
      </c>
      <c r="CE15" s="5">
        <f t="shared" si="30"/>
        <v>5.9767504407853443E-4</v>
      </c>
      <c r="CF15" s="5">
        <f t="shared" si="31"/>
        <v>9.7421032184801112E-4</v>
      </c>
      <c r="CG15" s="5">
        <f t="shared" si="32"/>
        <v>-3.2370688600623865E-2</v>
      </c>
    </row>
    <row r="16" spans="1:85">
      <c r="A16" s="4" t="s">
        <v>99</v>
      </c>
      <c r="B16" s="5">
        <v>51.95</v>
      </c>
      <c r="C16" s="5">
        <v>2.44</v>
      </c>
      <c r="D16" s="5">
        <v>10.97</v>
      </c>
      <c r="E16" s="5">
        <v>6.93</v>
      </c>
      <c r="F16" s="5">
        <v>0.15</v>
      </c>
      <c r="G16" s="5">
        <v>12.39</v>
      </c>
      <c r="H16" s="5">
        <v>9.42</v>
      </c>
      <c r="I16" s="5">
        <v>0.96</v>
      </c>
      <c r="J16" s="5">
        <v>0.14000000000000001</v>
      </c>
      <c r="K16" s="5">
        <v>1.9</v>
      </c>
      <c r="L16" s="5">
        <v>0.05</v>
      </c>
      <c r="M16" s="5">
        <v>0.4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f t="shared" si="3"/>
        <v>97.7</v>
      </c>
      <c r="T16" s="5">
        <v>1400</v>
      </c>
      <c r="U16" s="5">
        <v>1.63</v>
      </c>
      <c r="V16" s="6">
        <v>0.24399999999999999</v>
      </c>
      <c r="W16" s="6">
        <v>0.94699999999999995</v>
      </c>
      <c r="X16" s="7">
        <f t="shared" si="0"/>
        <v>5.1278240495223107E-4</v>
      </c>
      <c r="Y16" s="7">
        <f t="shared" si="4"/>
        <v>9.1135684933859378E-8</v>
      </c>
      <c r="Z16" s="5">
        <f t="shared" si="5"/>
        <v>-7.0403115381167281</v>
      </c>
      <c r="AA16" s="6">
        <f t="shared" si="6"/>
        <v>1.4578376395874917</v>
      </c>
      <c r="AB16" s="6">
        <f t="shared" si="7"/>
        <v>0.16370915899047109</v>
      </c>
      <c r="AC16" s="8" t="s">
        <v>33</v>
      </c>
      <c r="AD16" s="6">
        <f t="shared" si="8"/>
        <v>0.86482437156650582</v>
      </c>
      <c r="AE16" s="6">
        <f t="shared" si="9"/>
        <v>3.0558443022280113E-2</v>
      </c>
      <c r="AF16" s="6">
        <f t="shared" si="10"/>
        <v>0.21524575689198469</v>
      </c>
      <c r="AG16" s="6">
        <f t="shared" si="11"/>
        <v>9.6471079557318859E-2</v>
      </c>
      <c r="AH16" s="6">
        <f t="shared" si="12"/>
        <v>2.1147610320033836E-3</v>
      </c>
      <c r="AI16" s="6">
        <f t="shared" si="13"/>
        <v>0.30748231790544733</v>
      </c>
      <c r="AJ16" s="6">
        <f t="shared" si="14"/>
        <v>0.16801027323963758</v>
      </c>
      <c r="AK16" s="6">
        <f t="shared" si="15"/>
        <v>3.0982733580764886E-2</v>
      </c>
      <c r="AL16" s="6">
        <f t="shared" si="16"/>
        <v>2.9728409742424571E-3</v>
      </c>
      <c r="AM16" s="6">
        <f t="shared" si="17"/>
        <v>5.359661495063469E-2</v>
      </c>
      <c r="AN16" s="6">
        <f t="shared" si="18"/>
        <v>3.7065866043960117E-4</v>
      </c>
      <c r="AO16" s="6">
        <f t="shared" si="19"/>
        <v>3.4522936175721743E-3</v>
      </c>
      <c r="AP16" s="6">
        <f t="shared" si="20"/>
        <v>0</v>
      </c>
      <c r="AQ16" s="6">
        <f t="shared" si="21"/>
        <v>0</v>
      </c>
      <c r="AR16" s="6">
        <f t="shared" si="22"/>
        <v>0</v>
      </c>
      <c r="AS16" s="6">
        <f t="shared" si="23"/>
        <v>0</v>
      </c>
      <c r="AT16" s="6">
        <f t="shared" si="24"/>
        <v>0</v>
      </c>
      <c r="AU16" s="6">
        <f t="shared" si="25"/>
        <v>1.7224855300481969</v>
      </c>
      <c r="AV16" s="6">
        <f t="shared" si="26"/>
        <v>0.50207932460385152</v>
      </c>
      <c r="AW16" s="6">
        <f t="shared" si="1"/>
        <v>1.7740899699415794E-2</v>
      </c>
      <c r="AX16" s="6">
        <f t="shared" si="1"/>
        <v>0.1249623019393155</v>
      </c>
      <c r="AY16" s="6">
        <f t="shared" si="1"/>
        <v>5.6006902742816944E-2</v>
      </c>
      <c r="AZ16" s="6">
        <f t="shared" si="1"/>
        <v>1.2277380535929438E-3</v>
      </c>
      <c r="BA16" s="6">
        <f t="shared" si="1"/>
        <v>0.17851082783658778</v>
      </c>
      <c r="BB16" s="6">
        <f t="shared" si="1"/>
        <v>9.7539439553339227E-2</v>
      </c>
      <c r="BC16" s="6">
        <f t="shared" si="1"/>
        <v>1.7987224299003519E-2</v>
      </c>
      <c r="BD16" s="6">
        <f t="shared" si="1"/>
        <v>1.7259018565800514E-3</v>
      </c>
      <c r="BE16" s="6">
        <f t="shared" si="1"/>
        <v>3.111585787843164E-2</v>
      </c>
      <c r="BF16" s="6">
        <f t="shared" si="1"/>
        <v>2.1518825788291514E-4</v>
      </c>
      <c r="BG16" s="6">
        <f t="shared" si="1"/>
        <v>2.0042511576138324E-3</v>
      </c>
      <c r="BH16" s="6">
        <f t="shared" si="1"/>
        <v>0</v>
      </c>
      <c r="BI16" s="6">
        <f t="shared" si="1"/>
        <v>0</v>
      </c>
      <c r="BJ16" s="6">
        <f t="shared" si="1"/>
        <v>0</v>
      </c>
      <c r="BK16" s="6">
        <f t="shared" si="1"/>
        <v>0</v>
      </c>
      <c r="BL16" s="6">
        <f t="shared" si="27"/>
        <v>0</v>
      </c>
      <c r="BM16" s="6">
        <f t="shared" si="28"/>
        <v>1.0311158578784319</v>
      </c>
      <c r="BN16" s="5">
        <f t="shared" si="29"/>
        <v>3.0008028246352776E-4</v>
      </c>
      <c r="BO16" s="5">
        <f t="shared" si="2"/>
        <v>1.0603293009841193E-5</v>
      </c>
      <c r="BP16" s="5">
        <f t="shared" si="2"/>
        <v>7.4686849319735522E-5</v>
      </c>
      <c r="BQ16" s="5">
        <f t="shared" si="2"/>
        <v>3.347392806551531E-5</v>
      </c>
      <c r="BR16" s="5">
        <f t="shared" si="2"/>
        <v>7.3378839529805682E-7</v>
      </c>
      <c r="BS16" s="5">
        <f t="shared" si="2"/>
        <v>1.0669146689572828E-4</v>
      </c>
      <c r="BT16" s="5">
        <f t="shared" si="2"/>
        <v>5.8296888834437569E-5</v>
      </c>
      <c r="BU16" s="5">
        <f t="shared" si="2"/>
        <v>1.0750515075757415E-5</v>
      </c>
      <c r="BV16" s="5">
        <f t="shared" si="2"/>
        <v>1.0315284682067067E-6</v>
      </c>
      <c r="BW16" s="5">
        <f t="shared" si="2"/>
        <v>1.8597171729033044E-5</v>
      </c>
      <c r="BX16" s="5">
        <f t="shared" si="2"/>
        <v>1.2861265151535435E-7</v>
      </c>
      <c r="BY16" s="5">
        <f t="shared" si="2"/>
        <v>1.197890898971301E-6</v>
      </c>
      <c r="BZ16" s="5">
        <f t="shared" si="2"/>
        <v>0</v>
      </c>
      <c r="CA16" s="5">
        <f t="shared" si="2"/>
        <v>0</v>
      </c>
      <c r="CB16" s="5">
        <f t="shared" si="2"/>
        <v>0</v>
      </c>
      <c r="CC16" s="5">
        <f t="shared" si="2"/>
        <v>0</v>
      </c>
      <c r="CD16" s="5">
        <f t="shared" si="2"/>
        <v>0</v>
      </c>
      <c r="CE16" s="5">
        <f t="shared" si="30"/>
        <v>5.9767504407853443E-4</v>
      </c>
      <c r="CF16" s="5">
        <f t="shared" si="31"/>
        <v>9.7421032184801112E-4</v>
      </c>
      <c r="CG16" s="5">
        <f t="shared" si="32"/>
        <v>6.8943124249956966E-2</v>
      </c>
    </row>
    <row r="17" spans="1:85">
      <c r="A17" s="4" t="s">
        <v>99</v>
      </c>
      <c r="B17" s="5">
        <v>55.73</v>
      </c>
      <c r="C17" s="5">
        <v>3.68</v>
      </c>
      <c r="D17" s="5">
        <v>17.43</v>
      </c>
      <c r="E17" s="5">
        <v>0.15</v>
      </c>
      <c r="F17" s="5">
        <v>0.12</v>
      </c>
      <c r="G17" s="5">
        <v>4.49</v>
      </c>
      <c r="H17" s="5">
        <v>9.89</v>
      </c>
      <c r="I17" s="5">
        <v>3.14</v>
      </c>
      <c r="J17" s="5">
        <v>1.1000000000000001</v>
      </c>
      <c r="K17" s="5">
        <v>1.4</v>
      </c>
      <c r="L17" s="5">
        <v>0.04</v>
      </c>
      <c r="M17" s="5">
        <v>0.38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f t="shared" si="3"/>
        <v>97.550000000000011</v>
      </c>
      <c r="T17" s="5">
        <v>1400</v>
      </c>
      <c r="U17" s="5">
        <v>1.63</v>
      </c>
      <c r="V17" s="6">
        <v>0.27600000000000002</v>
      </c>
      <c r="W17" s="6">
        <v>0.83699999999999997</v>
      </c>
      <c r="X17" s="7">
        <f t="shared" si="0"/>
        <v>8.3988663092399119E-4</v>
      </c>
      <c r="Y17" s="7">
        <f t="shared" si="4"/>
        <v>9.1135684933859378E-8</v>
      </c>
      <c r="Z17" s="5">
        <f t="shared" si="5"/>
        <v>-7.0403115381167281</v>
      </c>
      <c r="AA17" s="6">
        <f t="shared" si="6"/>
        <v>0.83934366513052971</v>
      </c>
      <c r="AB17" s="6">
        <f t="shared" si="7"/>
        <v>-7.6060183020621577E-2</v>
      </c>
      <c r="AC17" s="8" t="s">
        <v>34</v>
      </c>
      <c r="AD17" s="6">
        <f t="shared" si="8"/>
        <v>0.92775095721658063</v>
      </c>
      <c r="AE17" s="6">
        <f t="shared" si="9"/>
        <v>4.6088143574586404E-2</v>
      </c>
      <c r="AF17" s="6">
        <f t="shared" si="10"/>
        <v>0.34199941136073775</v>
      </c>
      <c r="AG17" s="6">
        <f t="shared" si="11"/>
        <v>2.0881186051367718E-3</v>
      </c>
      <c r="AH17" s="6">
        <f t="shared" si="12"/>
        <v>1.691808825602707E-3</v>
      </c>
      <c r="AI17" s="6">
        <f t="shared" si="13"/>
        <v>0.11142821690035985</v>
      </c>
      <c r="AJ17" s="6">
        <f t="shared" si="14"/>
        <v>0.17639295141613753</v>
      </c>
      <c r="AK17" s="6">
        <f t="shared" si="15"/>
        <v>0.10133935775375182</v>
      </c>
      <c r="AL17" s="6">
        <f t="shared" si="16"/>
        <v>2.3358036226190731E-2</v>
      </c>
      <c r="AM17" s="6">
        <f t="shared" si="17"/>
        <v>3.9492242595204508E-2</v>
      </c>
      <c r="AN17" s="6">
        <f t="shared" si="18"/>
        <v>2.9652692835168093E-4</v>
      </c>
      <c r="AO17" s="6">
        <f t="shared" si="19"/>
        <v>3.2796789366935654E-3</v>
      </c>
      <c r="AP17" s="6">
        <f t="shared" si="20"/>
        <v>0</v>
      </c>
      <c r="AQ17" s="6">
        <f t="shared" si="21"/>
        <v>0</v>
      </c>
      <c r="AR17" s="6">
        <f t="shared" si="22"/>
        <v>0</v>
      </c>
      <c r="AS17" s="6">
        <f t="shared" si="23"/>
        <v>0</v>
      </c>
      <c r="AT17" s="6">
        <f t="shared" si="24"/>
        <v>0</v>
      </c>
      <c r="AU17" s="6">
        <f t="shared" si="25"/>
        <v>1.7357132077441291</v>
      </c>
      <c r="AV17" s="6">
        <f t="shared" si="26"/>
        <v>0.5345070562793951</v>
      </c>
      <c r="AW17" s="6">
        <f t="shared" si="1"/>
        <v>2.6552856410239696E-2</v>
      </c>
      <c r="AX17" s="6">
        <f t="shared" si="1"/>
        <v>0.19703682027356775</v>
      </c>
      <c r="AY17" s="6">
        <f t="shared" si="1"/>
        <v>1.2030320422869033E-3</v>
      </c>
      <c r="AZ17" s="6">
        <f t="shared" si="1"/>
        <v>9.7470527853015323E-4</v>
      </c>
      <c r="BA17" s="6">
        <f t="shared" si="1"/>
        <v>6.4197366479212786E-2</v>
      </c>
      <c r="BB17" s="6">
        <f t="shared" si="1"/>
        <v>0.10162563183199594</v>
      </c>
      <c r="BC17" s="6">
        <f t="shared" si="1"/>
        <v>5.8384851426844013E-2</v>
      </c>
      <c r="BD17" s="6">
        <f t="shared" si="1"/>
        <v>1.3457313179375234E-2</v>
      </c>
      <c r="BE17" s="6">
        <f t="shared" si="1"/>
        <v>2.2752746490033206E-2</v>
      </c>
      <c r="BF17" s="6">
        <f t="shared" si="1"/>
        <v>1.7083866564400401E-4</v>
      </c>
      <c r="BG17" s="6">
        <f t="shared" si="1"/>
        <v>1.8895281329086024E-3</v>
      </c>
      <c r="BH17" s="6">
        <f t="shared" si="1"/>
        <v>0</v>
      </c>
      <c r="BI17" s="6">
        <f t="shared" si="1"/>
        <v>0</v>
      </c>
      <c r="BJ17" s="6">
        <f t="shared" si="1"/>
        <v>0</v>
      </c>
      <c r="BK17" s="6">
        <f t="shared" si="1"/>
        <v>0</v>
      </c>
      <c r="BL17" s="6">
        <f t="shared" si="27"/>
        <v>0</v>
      </c>
      <c r="BM17" s="6">
        <f t="shared" si="28"/>
        <v>1.0227527464900334</v>
      </c>
      <c r="BN17" s="5">
        <f t="shared" si="29"/>
        <v>3.1946152842207519E-4</v>
      </c>
      <c r="BO17" s="5">
        <f t="shared" si="2"/>
        <v>1.5869979625401008E-5</v>
      </c>
      <c r="BP17" s="5">
        <f t="shared" si="2"/>
        <v>1.1776399024209888E-4</v>
      </c>
      <c r="BQ17" s="5">
        <f t="shared" si="2"/>
        <v>7.190222289017143E-7</v>
      </c>
      <c r="BR17" s="5">
        <f t="shared" si="2"/>
        <v>5.8255702030908951E-7</v>
      </c>
      <c r="BS17" s="5">
        <f t="shared" si="2"/>
        <v>3.8369163840189332E-5</v>
      </c>
      <c r="BT17" s="5">
        <f t="shared" si="2"/>
        <v>6.073910398469709E-5</v>
      </c>
      <c r="BU17" s="5">
        <f t="shared" si="2"/>
        <v>3.4895168650057682E-5</v>
      </c>
      <c r="BV17" s="5">
        <f t="shared" si="2"/>
        <v>8.043100247661735E-6</v>
      </c>
      <c r="BW17" s="5">
        <f t="shared" si="2"/>
        <v>1.3598748761338316E-5</v>
      </c>
      <c r="BX17" s="5">
        <f t="shared" si="2"/>
        <v>1.021060070190981E-7</v>
      </c>
      <c r="BY17" s="5">
        <f t="shared" si="2"/>
        <v>1.12932381012378E-6</v>
      </c>
      <c r="BZ17" s="5">
        <f t="shared" si="2"/>
        <v>0</v>
      </c>
      <c r="CA17" s="5">
        <f t="shared" si="2"/>
        <v>0</v>
      </c>
      <c r="CB17" s="5">
        <f t="shared" si="2"/>
        <v>0</v>
      </c>
      <c r="CC17" s="5">
        <f t="shared" si="2"/>
        <v>0</v>
      </c>
      <c r="CD17" s="5">
        <f t="shared" si="2"/>
        <v>0</v>
      </c>
      <c r="CE17" s="5">
        <f t="shared" si="30"/>
        <v>5.9767504407853443E-4</v>
      </c>
      <c r="CF17" s="5">
        <f t="shared" si="31"/>
        <v>9.7421032184801112E-4</v>
      </c>
      <c r="CG17" s="5">
        <f t="shared" si="32"/>
        <v>-8.5369693474452557E-2</v>
      </c>
    </row>
    <row r="18" spans="1:85">
      <c r="A18" s="4" t="s">
        <v>99</v>
      </c>
      <c r="B18" s="5">
        <v>54.8</v>
      </c>
      <c r="C18" s="5">
        <v>0.86</v>
      </c>
      <c r="D18" s="5">
        <v>16.34</v>
      </c>
      <c r="E18" s="5">
        <v>0.08</v>
      </c>
      <c r="F18" s="5">
        <v>7.0000000000000007E-2</v>
      </c>
      <c r="G18" s="5">
        <v>10.54</v>
      </c>
      <c r="H18" s="5">
        <v>13.22</v>
      </c>
      <c r="I18" s="5">
        <v>1.06</v>
      </c>
      <c r="J18" s="5">
        <v>7.0000000000000007E-2</v>
      </c>
      <c r="K18" s="5">
        <v>1.7</v>
      </c>
      <c r="L18" s="5">
        <v>0.02</v>
      </c>
      <c r="M18" s="5">
        <v>0.48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f t="shared" si="3"/>
        <v>99.24</v>
      </c>
      <c r="T18" s="5">
        <v>1400</v>
      </c>
      <c r="U18" s="5">
        <v>1.63</v>
      </c>
      <c r="V18" s="6">
        <v>0.25700000000000001</v>
      </c>
      <c r="W18" s="6">
        <v>0.754</v>
      </c>
      <c r="X18" s="7">
        <f t="shared" si="0"/>
        <v>8.9738121700485912E-4</v>
      </c>
      <c r="Y18" s="7">
        <f t="shared" si="4"/>
        <v>9.1135684933859378E-8</v>
      </c>
      <c r="Z18" s="5">
        <f t="shared" si="5"/>
        <v>-7.0403115381167281</v>
      </c>
      <c r="AA18" s="6">
        <f t="shared" si="6"/>
        <v>0.98601279202022607</v>
      </c>
      <c r="AB18" s="6">
        <f t="shared" si="7"/>
        <v>-6.1174507101485216E-3</v>
      </c>
      <c r="AC18" s="8" t="s">
        <v>35</v>
      </c>
      <c r="AD18" s="6">
        <f t="shared" si="8"/>
        <v>0.91226901947727645</v>
      </c>
      <c r="AE18" s="6">
        <f t="shared" si="9"/>
        <v>1.0770598770147908E-2</v>
      </c>
      <c r="AF18" s="6">
        <f t="shared" si="10"/>
        <v>0.3206121848327283</v>
      </c>
      <c r="AG18" s="6">
        <f t="shared" si="11"/>
        <v>1.1136632560729452E-3</v>
      </c>
      <c r="AH18" s="6">
        <f t="shared" si="12"/>
        <v>9.8688848160157915E-4</v>
      </c>
      <c r="AI18" s="6">
        <f t="shared" si="13"/>
        <v>0.26157091450552172</v>
      </c>
      <c r="AJ18" s="6">
        <f t="shared" si="14"/>
        <v>0.23578511807091387</v>
      </c>
      <c r="AK18" s="6">
        <f t="shared" si="15"/>
        <v>3.4210101662094566E-2</v>
      </c>
      <c r="AL18" s="6">
        <f t="shared" si="16"/>
        <v>1.4864204871212286E-3</v>
      </c>
      <c r="AM18" s="6">
        <f t="shared" si="17"/>
        <v>4.7954866008462618E-2</v>
      </c>
      <c r="AN18" s="6">
        <f t="shared" si="18"/>
        <v>1.4826346417584046E-4</v>
      </c>
      <c r="AO18" s="6">
        <f t="shared" si="19"/>
        <v>4.142752341086609E-3</v>
      </c>
      <c r="AP18" s="6">
        <f t="shared" si="20"/>
        <v>0</v>
      </c>
      <c r="AQ18" s="6">
        <f t="shared" si="21"/>
        <v>0</v>
      </c>
      <c r="AR18" s="6">
        <f t="shared" si="22"/>
        <v>0</v>
      </c>
      <c r="AS18" s="6">
        <f t="shared" si="23"/>
        <v>0</v>
      </c>
      <c r="AT18" s="6">
        <f t="shared" si="24"/>
        <v>0</v>
      </c>
      <c r="AU18" s="6">
        <f t="shared" si="25"/>
        <v>1.7830959253487411</v>
      </c>
      <c r="AV18" s="6">
        <f t="shared" si="26"/>
        <v>0.51162083122300517</v>
      </c>
      <c r="AW18" s="6">
        <f t="shared" si="1"/>
        <v>6.0403922285007612E-3</v>
      </c>
      <c r="AX18" s="6">
        <f t="shared" si="1"/>
        <v>0.179806470462335</v>
      </c>
      <c r="AY18" s="6">
        <f t="shared" si="1"/>
        <v>6.2456721494393692E-4</v>
      </c>
      <c r="AZ18" s="6">
        <f t="shared" si="1"/>
        <v>5.5346909135500473E-4</v>
      </c>
      <c r="BA18" s="6">
        <f t="shared" si="1"/>
        <v>0.14669480805098201</v>
      </c>
      <c r="BB18" s="6">
        <f t="shared" si="1"/>
        <v>0.1322335577794552</v>
      </c>
      <c r="BC18" s="6">
        <f t="shared" si="1"/>
        <v>1.9185788703658047E-2</v>
      </c>
      <c r="BD18" s="6">
        <f t="shared" si="1"/>
        <v>8.3361779138747783E-4</v>
      </c>
      <c r="BE18" s="6">
        <f t="shared" si="1"/>
        <v>2.6894159381292693E-2</v>
      </c>
      <c r="BF18" s="6">
        <f t="shared" si="1"/>
        <v>8.3149460479442703E-5</v>
      </c>
      <c r="BG18" s="6">
        <f t="shared" si="1"/>
        <v>2.3233479938979517E-3</v>
      </c>
      <c r="BH18" s="6">
        <f t="shared" si="1"/>
        <v>0</v>
      </c>
      <c r="BI18" s="6">
        <f t="shared" si="1"/>
        <v>0</v>
      </c>
      <c r="BJ18" s="6">
        <f t="shared" si="1"/>
        <v>0</v>
      </c>
      <c r="BK18" s="6">
        <f t="shared" si="1"/>
        <v>0</v>
      </c>
      <c r="BL18" s="6">
        <f t="shared" si="27"/>
        <v>0</v>
      </c>
      <c r="BM18" s="6">
        <f t="shared" si="28"/>
        <v>1.0268941593812926</v>
      </c>
      <c r="BN18" s="5">
        <f t="shared" si="29"/>
        <v>3.0578300285270604E-4</v>
      </c>
      <c r="BO18" s="5">
        <f t="shared" si="2"/>
        <v>3.6101916914208295E-6</v>
      </c>
      <c r="BP18" s="5">
        <f t="shared" si="2"/>
        <v>1.0746584015918178E-4</v>
      </c>
      <c r="BQ18" s="5">
        <f t="shared" si="2"/>
        <v>3.7328823772162499E-7</v>
      </c>
      <c r="BR18" s="5">
        <f t="shared" si="2"/>
        <v>3.307946635717089E-7</v>
      </c>
      <c r="BS18" s="5">
        <f t="shared" si="2"/>
        <v>8.767582586796282E-5</v>
      </c>
      <c r="BT18" s="5">
        <f t="shared" si="2"/>
        <v>7.9032697474497318E-5</v>
      </c>
      <c r="BU18" s="5">
        <f t="shared" si="2"/>
        <v>1.1466867109140271E-5</v>
      </c>
      <c r="BV18" s="5">
        <f t="shared" si="2"/>
        <v>4.9823255021216139E-7</v>
      </c>
      <c r="BW18" s="5">
        <f t="shared" si="2"/>
        <v>1.6073967893669242E-5</v>
      </c>
      <c r="BX18" s="5">
        <f t="shared" si="2"/>
        <v>4.9696357457157276E-8</v>
      </c>
      <c r="BY18" s="5">
        <f t="shared" si="2"/>
        <v>1.3886071146627329E-6</v>
      </c>
      <c r="BZ18" s="5">
        <f t="shared" si="2"/>
        <v>0</v>
      </c>
      <c r="CA18" s="5">
        <f t="shared" si="2"/>
        <v>0</v>
      </c>
      <c r="CB18" s="5">
        <f t="shared" si="2"/>
        <v>0</v>
      </c>
      <c r="CC18" s="5">
        <f t="shared" si="2"/>
        <v>0</v>
      </c>
      <c r="CD18" s="5">
        <f t="shared" ref="CD18:CD81" si="33">BL18/($T18+273.15)</f>
        <v>0</v>
      </c>
      <c r="CE18" s="5">
        <f t="shared" si="30"/>
        <v>5.9767504407853443E-4</v>
      </c>
      <c r="CF18" s="5">
        <f t="shared" si="31"/>
        <v>9.7421032184801112E-4</v>
      </c>
      <c r="CG18" s="5">
        <f t="shared" si="32"/>
        <v>7.2721458112313897E-2</v>
      </c>
    </row>
    <row r="19" spans="1:85">
      <c r="A19" s="4" t="s">
        <v>99</v>
      </c>
      <c r="B19" s="5">
        <v>49.32</v>
      </c>
      <c r="C19" s="5">
        <v>0.94</v>
      </c>
      <c r="D19" s="5">
        <v>9.0399999999999991</v>
      </c>
      <c r="E19" s="5">
        <v>16.11</v>
      </c>
      <c r="F19" s="5">
        <v>0.28000000000000003</v>
      </c>
      <c r="G19" s="5">
        <v>12.56</v>
      </c>
      <c r="H19" s="5">
        <v>6.35</v>
      </c>
      <c r="I19" s="5">
        <v>7.0000000000000007E-2</v>
      </c>
      <c r="J19" s="5">
        <v>0.02</v>
      </c>
      <c r="K19" s="5">
        <v>2.02</v>
      </c>
      <c r="L19" s="5">
        <v>0.09</v>
      </c>
      <c r="M19" s="5">
        <v>0.41</v>
      </c>
      <c r="N19" s="5">
        <v>0</v>
      </c>
      <c r="O19" s="5">
        <v>0</v>
      </c>
      <c r="P19" s="5">
        <v>0</v>
      </c>
      <c r="Q19" s="5">
        <v>0.46</v>
      </c>
      <c r="R19" s="5">
        <v>0</v>
      </c>
      <c r="S19" s="5">
        <f t="shared" si="3"/>
        <v>97.669999999999973</v>
      </c>
      <c r="T19" s="5">
        <v>1400</v>
      </c>
      <c r="U19" s="5">
        <v>1.63</v>
      </c>
      <c r="V19" s="6">
        <v>0.23599999999999999</v>
      </c>
      <c r="W19" s="6">
        <v>0.96099999999999997</v>
      </c>
      <c r="X19" s="7">
        <f t="shared" si="0"/>
        <v>4.658334287534438E-4</v>
      </c>
      <c r="Y19" s="7">
        <f t="shared" si="4"/>
        <v>9.1135684933859378E-8</v>
      </c>
      <c r="Z19" s="5">
        <f t="shared" si="5"/>
        <v>-7.0403115381167281</v>
      </c>
      <c r="AA19" s="6">
        <f t="shared" si="6"/>
        <v>1.6261408489923281</v>
      </c>
      <c r="AB19" s="6">
        <f t="shared" si="7"/>
        <v>0.21115815951816067</v>
      </c>
      <c r="AC19" s="8" t="s">
        <v>36</v>
      </c>
      <c r="AD19" s="6">
        <f t="shared" si="8"/>
        <v>0.82104211752954881</v>
      </c>
      <c r="AE19" s="6">
        <f t="shared" si="9"/>
        <v>1.1772514934812829E-2</v>
      </c>
      <c r="AF19" s="6">
        <f t="shared" si="10"/>
        <v>0.17737663102128909</v>
      </c>
      <c r="AG19" s="6">
        <f t="shared" si="11"/>
        <v>0.2242639381916893</v>
      </c>
      <c r="AH19" s="6">
        <f t="shared" si="12"/>
        <v>3.9475539264063166E-3</v>
      </c>
      <c r="AI19" s="6">
        <f t="shared" si="13"/>
        <v>0.3117012036232783</v>
      </c>
      <c r="AJ19" s="6">
        <f t="shared" si="14"/>
        <v>0.11325533281015908</v>
      </c>
      <c r="AK19" s="6">
        <f t="shared" si="15"/>
        <v>2.2591576569307732E-3</v>
      </c>
      <c r="AL19" s="6">
        <f t="shared" si="16"/>
        <v>4.2469156774892241E-4</v>
      </c>
      <c r="AM19" s="6">
        <f t="shared" si="17"/>
        <v>5.6981664315937937E-2</v>
      </c>
      <c r="AN19" s="6">
        <f t="shared" si="18"/>
        <v>6.6718558879128205E-4</v>
      </c>
      <c r="AO19" s="6">
        <f t="shared" si="19"/>
        <v>3.5386009580114786E-3</v>
      </c>
      <c r="AP19" s="6">
        <f t="shared" si="20"/>
        <v>0</v>
      </c>
      <c r="AQ19" s="6">
        <f t="shared" si="21"/>
        <v>0</v>
      </c>
      <c r="AR19" s="6">
        <f t="shared" si="22"/>
        <v>0</v>
      </c>
      <c r="AS19" s="6">
        <f t="shared" si="23"/>
        <v>6.1596143545795401E-3</v>
      </c>
      <c r="AT19" s="6">
        <f t="shared" si="24"/>
        <v>0</v>
      </c>
      <c r="AU19" s="6">
        <f t="shared" si="25"/>
        <v>1.6764085421632453</v>
      </c>
      <c r="AV19" s="6">
        <f t="shared" si="26"/>
        <v>0.48976254706389905</v>
      </c>
      <c r="AW19" s="6">
        <f t="shared" si="26"/>
        <v>7.0224617918144949E-3</v>
      </c>
      <c r="AX19" s="6">
        <f t="shared" si="26"/>
        <v>0.10580752039857866</v>
      </c>
      <c r="AY19" s="6">
        <f t="shared" si="26"/>
        <v>0.13377642296089595</v>
      </c>
      <c r="AZ19" s="6">
        <f t="shared" si="26"/>
        <v>2.3547684392686134E-3</v>
      </c>
      <c r="BA19" s="6">
        <f t="shared" si="26"/>
        <v>0.18593391514281932</v>
      </c>
      <c r="BB19" s="6">
        <f t="shared" si="26"/>
        <v>6.7558312882380012E-2</v>
      </c>
      <c r="BC19" s="6">
        <f t="shared" si="26"/>
        <v>1.3476176004302302E-3</v>
      </c>
      <c r="BD19" s="6">
        <f t="shared" si="26"/>
        <v>2.5333417067948034E-4</v>
      </c>
      <c r="BE19" s="6">
        <f t="shared" si="26"/>
        <v>3.3990320904955865E-2</v>
      </c>
      <c r="BF19" s="6">
        <f t="shared" si="26"/>
        <v>3.9798508061187921E-4</v>
      </c>
      <c r="BG19" s="6">
        <f t="shared" si="26"/>
        <v>2.1108225525057582E-3</v>
      </c>
      <c r="BH19" s="6">
        <f t="shared" si="26"/>
        <v>0</v>
      </c>
      <c r="BI19" s="6">
        <f t="shared" si="26"/>
        <v>0</v>
      </c>
      <c r="BJ19" s="6">
        <f t="shared" si="26"/>
        <v>0</v>
      </c>
      <c r="BK19" s="6">
        <f t="shared" si="26"/>
        <v>3.6742919161167871E-3</v>
      </c>
      <c r="BL19" s="6">
        <f t="shared" si="27"/>
        <v>0</v>
      </c>
      <c r="BM19" s="6">
        <f t="shared" si="28"/>
        <v>1.0339903209049561</v>
      </c>
      <c r="BN19" s="5">
        <f t="shared" si="29"/>
        <v>2.9271885190443119E-4</v>
      </c>
      <c r="BO19" s="5">
        <f t="shared" si="29"/>
        <v>4.197150160962552E-6</v>
      </c>
      <c r="BP19" s="5">
        <f t="shared" si="29"/>
        <v>6.323851441806093E-5</v>
      </c>
      <c r="BQ19" s="5">
        <f t="shared" si="29"/>
        <v>7.9954829489822153E-5</v>
      </c>
      <c r="BR19" s="5">
        <f t="shared" si="29"/>
        <v>1.4073863307346103E-6</v>
      </c>
      <c r="BS19" s="5">
        <f t="shared" si="29"/>
        <v>1.1112806092867902E-4</v>
      </c>
      <c r="BT19" s="5">
        <f t="shared" si="29"/>
        <v>4.0377917629847897E-5</v>
      </c>
      <c r="BU19" s="5">
        <f t="shared" si="29"/>
        <v>8.0543740873814666E-7</v>
      </c>
      <c r="BV19" s="5">
        <f t="shared" si="29"/>
        <v>1.514115116274574E-7</v>
      </c>
      <c r="BW19" s="5">
        <f t="shared" si="29"/>
        <v>2.0315166545113029E-5</v>
      </c>
      <c r="BX19" s="5">
        <f t="shared" si="29"/>
        <v>2.3786575059730401E-7</v>
      </c>
      <c r="BY19" s="5">
        <f t="shared" si="29"/>
        <v>1.2615859621108436E-6</v>
      </c>
      <c r="BZ19" s="5">
        <f t="shared" si="29"/>
        <v>0</v>
      </c>
      <c r="CA19" s="5">
        <f t="shared" si="29"/>
        <v>0</v>
      </c>
      <c r="CB19" s="5">
        <f t="shared" si="29"/>
        <v>0</v>
      </c>
      <c r="CC19" s="5">
        <f t="shared" si="29"/>
        <v>2.1960325829225036E-6</v>
      </c>
      <c r="CD19" s="5">
        <f t="shared" si="33"/>
        <v>0</v>
      </c>
      <c r="CE19" s="5">
        <f t="shared" si="30"/>
        <v>5.9767504407853443E-4</v>
      </c>
      <c r="CF19" s="5">
        <f t="shared" si="31"/>
        <v>9.7421032184801112E-4</v>
      </c>
      <c r="CG19" s="5">
        <f t="shared" si="32"/>
        <v>0.11316129319395385</v>
      </c>
    </row>
    <row r="20" spans="1:85">
      <c r="A20" s="4" t="s">
        <v>99</v>
      </c>
      <c r="B20" s="5">
        <v>45.93</v>
      </c>
      <c r="C20" s="5">
        <v>2.5299999999999998</v>
      </c>
      <c r="D20" s="5">
        <v>16.45</v>
      </c>
      <c r="E20" s="5">
        <v>8.94</v>
      </c>
      <c r="F20" s="5">
        <v>0.28000000000000003</v>
      </c>
      <c r="G20" s="5">
        <v>4.33</v>
      </c>
      <c r="H20" s="5">
        <v>11.77</v>
      </c>
      <c r="I20" s="5">
        <v>2.68</v>
      </c>
      <c r="J20" s="5">
        <v>1.19</v>
      </c>
      <c r="K20" s="5">
        <v>1.91</v>
      </c>
      <c r="L20" s="5">
        <v>0.1</v>
      </c>
      <c r="M20" s="5">
        <v>0.43</v>
      </c>
      <c r="N20" s="5">
        <v>0</v>
      </c>
      <c r="O20" s="5">
        <v>1.22</v>
      </c>
      <c r="P20" s="5">
        <v>0</v>
      </c>
      <c r="Q20" s="5">
        <v>0</v>
      </c>
      <c r="R20" s="5">
        <v>0</v>
      </c>
      <c r="S20" s="5">
        <f t="shared" si="3"/>
        <v>97.759999999999991</v>
      </c>
      <c r="T20" s="5">
        <v>1400</v>
      </c>
      <c r="U20" s="5">
        <v>1.63</v>
      </c>
      <c r="V20" s="6">
        <v>0.24399999999999999</v>
      </c>
      <c r="W20" s="6">
        <v>0.90600000000000003</v>
      </c>
      <c r="X20" s="7">
        <f t="shared" si="0"/>
        <v>5.6024330780180876E-4</v>
      </c>
      <c r="Y20" s="7">
        <f t="shared" si="4"/>
        <v>9.1135684933859378E-8</v>
      </c>
      <c r="Z20" s="5">
        <f t="shared" si="5"/>
        <v>-7.0403115381167281</v>
      </c>
      <c r="AA20" s="6">
        <f t="shared" si="6"/>
        <v>1.4020617583507868</v>
      </c>
      <c r="AB20" s="6">
        <f t="shared" si="7"/>
        <v>0.14676714395890927</v>
      </c>
      <c r="AC20" s="8" t="s">
        <v>58</v>
      </c>
      <c r="AD20" s="6">
        <f t="shared" si="8"/>
        <v>0.76460795738305309</v>
      </c>
      <c r="AE20" s="6">
        <f t="shared" si="9"/>
        <v>3.1685598707528149E-2</v>
      </c>
      <c r="AF20" s="6">
        <f t="shared" si="10"/>
        <v>0.32277052879427054</v>
      </c>
      <c r="AG20" s="6">
        <f t="shared" si="11"/>
        <v>0.1244518688661516</v>
      </c>
      <c r="AH20" s="6">
        <f t="shared" si="12"/>
        <v>3.9475539264063166E-3</v>
      </c>
      <c r="AI20" s="6">
        <f t="shared" si="13"/>
        <v>0.10745750093063655</v>
      </c>
      <c r="AJ20" s="6">
        <f t="shared" si="14"/>
        <v>0.20992366412213737</v>
      </c>
      <c r="AK20" s="6">
        <f t="shared" si="15"/>
        <v>8.6493464579635318E-2</v>
      </c>
      <c r="AL20" s="6">
        <f t="shared" si="16"/>
        <v>2.5269148281060881E-2</v>
      </c>
      <c r="AM20" s="6">
        <f t="shared" si="17"/>
        <v>5.3878702397743297E-2</v>
      </c>
      <c r="AN20" s="6">
        <f t="shared" si="18"/>
        <v>7.4131732087920235E-4</v>
      </c>
      <c r="AO20" s="6">
        <f t="shared" si="19"/>
        <v>3.7112156388900874E-3</v>
      </c>
      <c r="AP20" s="6">
        <f t="shared" si="20"/>
        <v>0</v>
      </c>
      <c r="AQ20" s="6">
        <f t="shared" si="21"/>
        <v>1.7196419761787301E-2</v>
      </c>
      <c r="AR20" s="6">
        <f t="shared" si="22"/>
        <v>0</v>
      </c>
      <c r="AS20" s="6">
        <f t="shared" si="23"/>
        <v>0</v>
      </c>
      <c r="AT20" s="6">
        <f t="shared" si="24"/>
        <v>0</v>
      </c>
      <c r="AU20" s="6">
        <f t="shared" si="25"/>
        <v>1.6982562383124367</v>
      </c>
      <c r="AV20" s="6">
        <f t="shared" si="26"/>
        <v>0.45023120783165604</v>
      </c>
      <c r="AW20" s="6">
        <f t="shared" si="26"/>
        <v>1.8657725490833024E-2</v>
      </c>
      <c r="AX20" s="6">
        <f t="shared" si="26"/>
        <v>0.19005996946315284</v>
      </c>
      <c r="AY20" s="6">
        <f t="shared" si="26"/>
        <v>7.3282150277757779E-2</v>
      </c>
      <c r="AZ20" s="6">
        <f t="shared" si="26"/>
        <v>2.3244748568266795E-3</v>
      </c>
      <c r="BA20" s="6">
        <f t="shared" si="26"/>
        <v>6.327519870465334E-2</v>
      </c>
      <c r="BB20" s="6">
        <f t="shared" si="26"/>
        <v>0.1236113016318075</v>
      </c>
      <c r="BC20" s="6">
        <f t="shared" si="26"/>
        <v>5.0930750394642559E-2</v>
      </c>
      <c r="BD20" s="6">
        <f t="shared" si="26"/>
        <v>1.487946736834656E-2</v>
      </c>
      <c r="BE20" s="6">
        <f t="shared" si="26"/>
        <v>3.1725896941961339E-2</v>
      </c>
      <c r="BF20" s="6">
        <f t="shared" si="26"/>
        <v>4.3651676593624766E-4</v>
      </c>
      <c r="BG20" s="6">
        <f t="shared" si="26"/>
        <v>2.1853095870726408E-3</v>
      </c>
      <c r="BH20" s="6">
        <f t="shared" si="26"/>
        <v>0</v>
      </c>
      <c r="BI20" s="6">
        <f t="shared" si="26"/>
        <v>1.0125927627314618E-2</v>
      </c>
      <c r="BJ20" s="6">
        <f t="shared" si="26"/>
        <v>0</v>
      </c>
      <c r="BK20" s="6">
        <f t="shared" si="26"/>
        <v>0</v>
      </c>
      <c r="BL20" s="6">
        <f t="shared" si="27"/>
        <v>0</v>
      </c>
      <c r="BM20" s="6">
        <f t="shared" si="28"/>
        <v>1.0317258969419612</v>
      </c>
      <c r="BN20" s="5">
        <f t="shared" si="29"/>
        <v>2.6909195698631685E-4</v>
      </c>
      <c r="BO20" s="5">
        <f t="shared" si="29"/>
        <v>1.1151256905138824E-5</v>
      </c>
      <c r="BP20" s="5">
        <f t="shared" si="29"/>
        <v>1.135941006264548E-4</v>
      </c>
      <c r="BQ20" s="5">
        <f t="shared" si="29"/>
        <v>4.379891239742867E-5</v>
      </c>
      <c r="BR20" s="5">
        <f t="shared" si="29"/>
        <v>1.3892806125133307E-6</v>
      </c>
      <c r="BS20" s="5">
        <f t="shared" si="29"/>
        <v>3.7818007174881711E-5</v>
      </c>
      <c r="BT20" s="5">
        <f t="shared" si="29"/>
        <v>7.3879390151395568E-5</v>
      </c>
      <c r="BU20" s="5">
        <f t="shared" si="29"/>
        <v>3.0440038487070827E-5</v>
      </c>
      <c r="BV20" s="5">
        <f t="shared" si="29"/>
        <v>8.8930863152416458E-6</v>
      </c>
      <c r="BW20" s="5">
        <f t="shared" si="29"/>
        <v>1.8961776853217785E-5</v>
      </c>
      <c r="BX20" s="5">
        <f t="shared" si="29"/>
        <v>2.6089517732196616E-7</v>
      </c>
      <c r="BY20" s="5">
        <f t="shared" si="29"/>
        <v>1.3061050037788846E-6</v>
      </c>
      <c r="BZ20" s="5">
        <f t="shared" si="29"/>
        <v>0</v>
      </c>
      <c r="CA20" s="5">
        <f t="shared" si="29"/>
        <v>6.0520142409913147E-6</v>
      </c>
      <c r="CB20" s="5">
        <f t="shared" si="29"/>
        <v>0</v>
      </c>
      <c r="CC20" s="5">
        <f t="shared" si="29"/>
        <v>0</v>
      </c>
      <c r="CD20" s="5">
        <f t="shared" si="33"/>
        <v>0</v>
      </c>
      <c r="CE20" s="5">
        <f t="shared" si="30"/>
        <v>5.9767504407853443E-4</v>
      </c>
      <c r="CF20" s="5">
        <f t="shared" si="31"/>
        <v>9.7421032184801112E-4</v>
      </c>
      <c r="CG20" s="5">
        <f t="shared" si="32"/>
        <v>0.2111058139711075</v>
      </c>
    </row>
    <row r="21" spans="1:85">
      <c r="A21" s="4" t="s">
        <v>99</v>
      </c>
      <c r="B21" s="5">
        <v>47.42</v>
      </c>
      <c r="C21" s="5">
        <v>2.59</v>
      </c>
      <c r="D21" s="5">
        <v>12.12</v>
      </c>
      <c r="E21" s="5">
        <v>5.46</v>
      </c>
      <c r="F21" s="5">
        <v>0.18</v>
      </c>
      <c r="G21" s="5">
        <v>12.9</v>
      </c>
      <c r="H21" s="5">
        <v>9.7200000000000006</v>
      </c>
      <c r="I21" s="5">
        <v>2.06</v>
      </c>
      <c r="J21" s="5">
        <v>0.6</v>
      </c>
      <c r="K21" s="5">
        <v>2.06</v>
      </c>
      <c r="L21" s="5">
        <v>0.08</v>
      </c>
      <c r="M21" s="5">
        <v>0.36</v>
      </c>
      <c r="N21" s="5">
        <v>0</v>
      </c>
      <c r="O21" s="5">
        <v>1.496</v>
      </c>
      <c r="P21" s="5">
        <v>0</v>
      </c>
      <c r="Q21" s="5">
        <v>0</v>
      </c>
      <c r="R21" s="5">
        <v>0</v>
      </c>
      <c r="S21" s="5">
        <f t="shared" si="3"/>
        <v>97.046000000000006</v>
      </c>
      <c r="T21" s="5">
        <v>1400</v>
      </c>
      <c r="U21" s="5">
        <v>1.63</v>
      </c>
      <c r="V21" s="6">
        <v>0.23400000000000001</v>
      </c>
      <c r="W21" s="6">
        <v>0.89700000000000002</v>
      </c>
      <c r="X21" s="7">
        <f t="shared" si="0"/>
        <v>5.2565433329979311E-4</v>
      </c>
      <c r="Y21" s="7">
        <f t="shared" si="4"/>
        <v>9.1135684933859378E-8</v>
      </c>
      <c r="Z21" s="5">
        <f t="shared" si="5"/>
        <v>-7.0403115381167281</v>
      </c>
      <c r="AA21" s="6">
        <f t="shared" si="6"/>
        <v>1.5611305097104342</v>
      </c>
      <c r="AB21" s="6">
        <f t="shared" si="7"/>
        <v>0.19343921137620074</v>
      </c>
      <c r="AC21" s="8" t="s">
        <v>37</v>
      </c>
      <c r="AD21" s="6">
        <f t="shared" si="8"/>
        <v>0.78941235225570172</v>
      </c>
      <c r="AE21" s="6">
        <f t="shared" si="9"/>
        <v>3.2437035831026841E-2</v>
      </c>
      <c r="AF21" s="6">
        <f t="shared" si="10"/>
        <v>0.23781026194447166</v>
      </c>
      <c r="AG21" s="6">
        <f t="shared" si="11"/>
        <v>7.6007517226978502E-2</v>
      </c>
      <c r="AH21" s="6">
        <f t="shared" si="12"/>
        <v>2.5377132384040604E-3</v>
      </c>
      <c r="AI21" s="6">
        <f t="shared" si="13"/>
        <v>0.32013897505894029</v>
      </c>
      <c r="AJ21" s="6">
        <f t="shared" si="14"/>
        <v>0.17336091888421201</v>
      </c>
      <c r="AK21" s="6">
        <f t="shared" si="15"/>
        <v>6.6483782475391315E-2</v>
      </c>
      <c r="AL21" s="6">
        <f t="shared" si="16"/>
        <v>1.2740747032467671E-2</v>
      </c>
      <c r="AM21" s="6">
        <f t="shared" si="17"/>
        <v>5.8110014104372353E-2</v>
      </c>
      <c r="AN21" s="6">
        <f t="shared" si="18"/>
        <v>5.9305385670336186E-4</v>
      </c>
      <c r="AO21" s="6">
        <f t="shared" si="19"/>
        <v>3.1070642558149566E-3</v>
      </c>
      <c r="AP21" s="6">
        <f t="shared" si="20"/>
        <v>0</v>
      </c>
      <c r="AQ21" s="6">
        <f t="shared" si="21"/>
        <v>2.1086757347240824E-2</v>
      </c>
      <c r="AR21" s="6">
        <f t="shared" si="22"/>
        <v>0</v>
      </c>
      <c r="AS21" s="6">
        <f t="shared" si="23"/>
        <v>0</v>
      </c>
      <c r="AT21" s="6">
        <f t="shared" si="24"/>
        <v>0</v>
      </c>
      <c r="AU21" s="6">
        <f t="shared" si="25"/>
        <v>1.7357161794073532</v>
      </c>
      <c r="AV21" s="6">
        <f t="shared" si="26"/>
        <v>0.45480497423561517</v>
      </c>
      <c r="AW21" s="6">
        <f t="shared" si="26"/>
        <v>1.8687983793584394E-2</v>
      </c>
      <c r="AX21" s="6">
        <f t="shared" si="26"/>
        <v>0.1370098779776715</v>
      </c>
      <c r="AY21" s="6">
        <f t="shared" si="26"/>
        <v>4.3790291367181169E-2</v>
      </c>
      <c r="AZ21" s="6">
        <f t="shared" si="26"/>
        <v>1.4620554146534159E-3</v>
      </c>
      <c r="BA21" s="6">
        <f t="shared" si="26"/>
        <v>0.18444200662359975</v>
      </c>
      <c r="BB21" s="6">
        <f t="shared" si="26"/>
        <v>9.9878609729503562E-2</v>
      </c>
      <c r="BC21" s="6">
        <f t="shared" si="26"/>
        <v>3.8303371982216401E-2</v>
      </c>
      <c r="BD21" s="6">
        <f t="shared" si="26"/>
        <v>7.340340076116534E-3</v>
      </c>
      <c r="BE21" s="6">
        <f t="shared" si="26"/>
        <v>3.3478983945528215E-2</v>
      </c>
      <c r="BF21" s="6">
        <f t="shared" si="26"/>
        <v>3.4167674631336068E-4</v>
      </c>
      <c r="BG21" s="6">
        <f t="shared" si="26"/>
        <v>1.7900762190716224E-3</v>
      </c>
      <c r="BH21" s="6">
        <f t="shared" si="26"/>
        <v>0</v>
      </c>
      <c r="BI21" s="6">
        <f t="shared" si="26"/>
        <v>1.2148735834473083E-2</v>
      </c>
      <c r="BJ21" s="6">
        <f t="shared" si="26"/>
        <v>0</v>
      </c>
      <c r="BK21" s="6">
        <f t="shared" si="26"/>
        <v>0</v>
      </c>
      <c r="BL21" s="6">
        <f t="shared" si="27"/>
        <v>0</v>
      </c>
      <c r="BM21" s="6">
        <f t="shared" si="28"/>
        <v>1.0334789839455283</v>
      </c>
      <c r="BN21" s="5">
        <f t="shared" si="29"/>
        <v>2.7182558302340804E-4</v>
      </c>
      <c r="BO21" s="5">
        <f t="shared" si="29"/>
        <v>1.1169341537569491E-5</v>
      </c>
      <c r="BP21" s="5">
        <f t="shared" si="29"/>
        <v>8.1887384859499437E-5</v>
      </c>
      <c r="BQ21" s="5">
        <f t="shared" si="29"/>
        <v>2.6172364323091873E-5</v>
      </c>
      <c r="BR21" s="5">
        <f t="shared" si="29"/>
        <v>8.7383403439824027E-7</v>
      </c>
      <c r="BS21" s="5">
        <f t="shared" si="29"/>
        <v>1.1023638443869333E-4</v>
      </c>
      <c r="BT21" s="5">
        <f t="shared" si="29"/>
        <v>5.9694952472583783E-5</v>
      </c>
      <c r="BU21" s="5">
        <f t="shared" si="29"/>
        <v>2.2892969537827691E-5</v>
      </c>
      <c r="BV21" s="5">
        <f t="shared" si="29"/>
        <v>4.3871380785443823E-6</v>
      </c>
      <c r="BW21" s="5">
        <f t="shared" si="29"/>
        <v>2.0009553205348122E-5</v>
      </c>
      <c r="BX21" s="5">
        <f t="shared" si="29"/>
        <v>2.0421166441344809E-7</v>
      </c>
      <c r="BY21" s="5">
        <f t="shared" si="29"/>
        <v>1.0698838831375683E-6</v>
      </c>
      <c r="BZ21" s="5">
        <f t="shared" si="29"/>
        <v>0</v>
      </c>
      <c r="CA21" s="5">
        <f t="shared" si="29"/>
        <v>7.2609962253671716E-6</v>
      </c>
      <c r="CB21" s="5">
        <f t="shared" si="29"/>
        <v>0</v>
      </c>
      <c r="CC21" s="5">
        <f t="shared" si="29"/>
        <v>0</v>
      </c>
      <c r="CD21" s="5">
        <f t="shared" si="33"/>
        <v>0</v>
      </c>
      <c r="CE21" s="5">
        <f t="shared" si="30"/>
        <v>5.9767504407853443E-4</v>
      </c>
      <c r="CF21" s="5">
        <f t="shared" si="31"/>
        <v>9.7421032184801112E-4</v>
      </c>
      <c r="CG21" s="5">
        <f t="shared" si="32"/>
        <v>0.13389630501199701</v>
      </c>
    </row>
    <row r="22" spans="1:85">
      <c r="A22" s="4" t="s">
        <v>99</v>
      </c>
      <c r="B22" s="5">
        <v>45.77</v>
      </c>
      <c r="C22" s="5">
        <v>7.54</v>
      </c>
      <c r="D22" s="5">
        <v>11.13</v>
      </c>
      <c r="E22" s="5">
        <v>12.89</v>
      </c>
      <c r="F22" s="5">
        <v>0.47</v>
      </c>
      <c r="G22" s="5">
        <v>6.92</v>
      </c>
      <c r="H22" s="5">
        <v>8.59</v>
      </c>
      <c r="I22" s="5">
        <v>0.47</v>
      </c>
      <c r="J22" s="5">
        <v>3.3000000000000002E-2</v>
      </c>
      <c r="K22" s="5">
        <v>2.0299999999999998</v>
      </c>
      <c r="L22" s="5">
        <v>0.1</v>
      </c>
      <c r="M22" s="5">
        <v>0.54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f t="shared" si="3"/>
        <v>96.483000000000004</v>
      </c>
      <c r="T22" s="5">
        <v>1400</v>
      </c>
      <c r="U22" s="5">
        <v>1.63</v>
      </c>
      <c r="V22" s="6">
        <v>0.23499999999999999</v>
      </c>
      <c r="W22" s="6">
        <v>0.93500000000000005</v>
      </c>
      <c r="X22" s="7">
        <f t="shared" si="0"/>
        <v>4.8793943951558653E-4</v>
      </c>
      <c r="Y22" s="7">
        <f t="shared" si="4"/>
        <v>9.1135684933859378E-8</v>
      </c>
      <c r="Z22" s="5">
        <f t="shared" si="5"/>
        <v>-7.0403115381167281</v>
      </c>
      <c r="AA22" s="6">
        <f t="shared" si="6"/>
        <v>1.5967436285833265</v>
      </c>
      <c r="AB22" s="6">
        <f t="shared" si="7"/>
        <v>0.20323519188709238</v>
      </c>
      <c r="AC22" s="8" t="s">
        <v>38</v>
      </c>
      <c r="AD22" s="6">
        <f t="shared" si="8"/>
        <v>0.76194439820209758</v>
      </c>
      <c r="AE22" s="6">
        <f t="shared" si="9"/>
        <v>9.4430598519668868E-2</v>
      </c>
      <c r="AF22" s="6">
        <f t="shared" si="10"/>
        <v>0.21838516629059157</v>
      </c>
      <c r="AG22" s="6">
        <f t="shared" si="11"/>
        <v>0.17943899213475328</v>
      </c>
      <c r="AH22" s="6">
        <f t="shared" si="12"/>
        <v>6.6262512336106019E-3</v>
      </c>
      <c r="AI22" s="6">
        <f t="shared" si="13"/>
        <v>0.17173346569053233</v>
      </c>
      <c r="AJ22" s="6">
        <f t="shared" si="14"/>
        <v>0.15320682028964827</v>
      </c>
      <c r="AK22" s="6">
        <f t="shared" si="15"/>
        <v>1.5168629982249476E-2</v>
      </c>
      <c r="AL22" s="6">
        <f t="shared" si="16"/>
        <v>7.0074108678572201E-4</v>
      </c>
      <c r="AM22" s="6">
        <f t="shared" si="17"/>
        <v>5.7263751763046537E-2</v>
      </c>
      <c r="AN22" s="6">
        <f t="shared" si="18"/>
        <v>7.4131732087920235E-4</v>
      </c>
      <c r="AO22" s="6">
        <f t="shared" si="19"/>
        <v>4.6605963837224353E-3</v>
      </c>
      <c r="AP22" s="6">
        <f t="shared" si="20"/>
        <v>0</v>
      </c>
      <c r="AQ22" s="6">
        <f t="shared" si="21"/>
        <v>0</v>
      </c>
      <c r="AR22" s="6">
        <f t="shared" si="22"/>
        <v>0</v>
      </c>
      <c r="AS22" s="6">
        <f t="shared" si="23"/>
        <v>0</v>
      </c>
      <c r="AT22" s="6">
        <f t="shared" si="24"/>
        <v>0</v>
      </c>
      <c r="AU22" s="6">
        <f t="shared" si="25"/>
        <v>1.6070369771345392</v>
      </c>
      <c r="AV22" s="6">
        <f t="shared" si="26"/>
        <v>0.47412997276559149</v>
      </c>
      <c r="AW22" s="6">
        <f t="shared" si="26"/>
        <v>5.8760688063348311E-2</v>
      </c>
      <c r="AX22" s="6">
        <f t="shared" si="26"/>
        <v>0.13589305622574274</v>
      </c>
      <c r="AY22" s="6">
        <f t="shared" si="26"/>
        <v>0.11165828458702035</v>
      </c>
      <c r="AZ22" s="6">
        <f t="shared" si="26"/>
        <v>4.1232724124529337E-3</v>
      </c>
      <c r="BA22" s="6">
        <f t="shared" si="26"/>
        <v>0.10686341890946732</v>
      </c>
      <c r="BB22" s="6">
        <f t="shared" si="26"/>
        <v>9.5334968933214526E-2</v>
      </c>
      <c r="BC22" s="6">
        <f t="shared" si="26"/>
        <v>9.4388804975080402E-3</v>
      </c>
      <c r="BD22" s="6">
        <f t="shared" si="26"/>
        <v>4.3604540328324803E-4</v>
      </c>
      <c r="BE22" s="6">
        <f t="shared" si="26"/>
        <v>3.5633126417011177E-2</v>
      </c>
      <c r="BF22" s="6">
        <f t="shared" si="26"/>
        <v>4.6129450126345176E-4</v>
      </c>
      <c r="BG22" s="6">
        <f t="shared" si="26"/>
        <v>2.9001177011076678E-3</v>
      </c>
      <c r="BH22" s="6">
        <f t="shared" si="26"/>
        <v>0</v>
      </c>
      <c r="BI22" s="6">
        <f t="shared" si="26"/>
        <v>0</v>
      </c>
      <c r="BJ22" s="6">
        <f t="shared" si="26"/>
        <v>0</v>
      </c>
      <c r="BK22" s="6">
        <f t="shared" si="26"/>
        <v>0</v>
      </c>
      <c r="BL22" s="6">
        <f t="shared" si="27"/>
        <v>0</v>
      </c>
      <c r="BM22" s="6">
        <f t="shared" si="28"/>
        <v>1.0356331264170111</v>
      </c>
      <c r="BN22" s="5">
        <f t="shared" si="29"/>
        <v>2.8337565237162925E-4</v>
      </c>
      <c r="BO22" s="5">
        <f t="shared" si="29"/>
        <v>3.5119796828346714E-5</v>
      </c>
      <c r="BP22" s="5">
        <f t="shared" si="29"/>
        <v>8.1219888369687555E-5</v>
      </c>
      <c r="BQ22" s="5">
        <f t="shared" si="29"/>
        <v>6.6735370162280931E-5</v>
      </c>
      <c r="BR22" s="5">
        <f t="shared" si="29"/>
        <v>2.4643770208606123E-6</v>
      </c>
      <c r="BS22" s="5">
        <f t="shared" si="29"/>
        <v>6.386959860709878E-5</v>
      </c>
      <c r="BT22" s="5">
        <f t="shared" si="29"/>
        <v>5.6979331759384705E-5</v>
      </c>
      <c r="BU22" s="5">
        <f t="shared" si="29"/>
        <v>5.6413833174001369E-6</v>
      </c>
      <c r="BV22" s="5">
        <f t="shared" si="29"/>
        <v>2.6061345562755759E-7</v>
      </c>
      <c r="BW22" s="5">
        <f t="shared" si="29"/>
        <v>2.1297030401943146E-5</v>
      </c>
      <c r="BX22" s="5">
        <f t="shared" si="29"/>
        <v>2.7570421137581908E-7</v>
      </c>
      <c r="BY22" s="5">
        <f t="shared" si="29"/>
        <v>1.7333279748424634E-6</v>
      </c>
      <c r="BZ22" s="5">
        <f t="shared" si="29"/>
        <v>0</v>
      </c>
      <c r="CA22" s="5">
        <f t="shared" si="29"/>
        <v>0</v>
      </c>
      <c r="CB22" s="5">
        <f t="shared" si="29"/>
        <v>0</v>
      </c>
      <c r="CC22" s="5">
        <f t="shared" si="29"/>
        <v>0</v>
      </c>
      <c r="CD22" s="5">
        <f t="shared" si="33"/>
        <v>0</v>
      </c>
      <c r="CE22" s="5">
        <f t="shared" si="30"/>
        <v>5.9767504407853443E-4</v>
      </c>
      <c r="CF22" s="5">
        <f t="shared" si="31"/>
        <v>9.7421032184801112E-4</v>
      </c>
      <c r="CG22" s="5">
        <f t="shared" si="32"/>
        <v>0.17872517831048951</v>
      </c>
    </row>
    <row r="23" spans="1:85">
      <c r="A23" s="4" t="s">
        <v>99</v>
      </c>
      <c r="B23" s="5">
        <v>75.3</v>
      </c>
      <c r="C23" s="5">
        <v>7.0000000000000007E-2</v>
      </c>
      <c r="D23" s="5">
        <v>13.6</v>
      </c>
      <c r="E23" s="5">
        <v>0.9</v>
      </c>
      <c r="F23" s="5">
        <v>0.08</v>
      </c>
      <c r="G23" s="5">
        <v>0.15</v>
      </c>
      <c r="H23" s="5">
        <v>0.69</v>
      </c>
      <c r="I23" s="5">
        <v>3.59</v>
      </c>
      <c r="J23" s="5">
        <v>3.4</v>
      </c>
      <c r="K23" s="5">
        <v>0.15</v>
      </c>
      <c r="L23" s="5">
        <v>0.2</v>
      </c>
      <c r="M23" s="5">
        <v>0.67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f t="shared" si="3"/>
        <v>98.800000000000011</v>
      </c>
      <c r="T23" s="5">
        <v>1400</v>
      </c>
      <c r="U23" s="5">
        <v>1.63</v>
      </c>
      <c r="V23" s="6">
        <v>0.34699999999999998</v>
      </c>
      <c r="W23" s="6">
        <v>0.94799999999999995</v>
      </c>
      <c r="X23" s="7">
        <f t="shared" si="0"/>
        <v>1.0348935855000929E-3</v>
      </c>
      <c r="Y23" s="7">
        <f t="shared" si="4"/>
        <v>9.1135684933859378E-8</v>
      </c>
      <c r="Z23" s="5">
        <f t="shared" si="5"/>
        <v>-7.0403115381167281</v>
      </c>
      <c r="AA23" s="6">
        <f t="shared" si="6"/>
        <v>8.1015016908175294E-2</v>
      </c>
      <c r="AB23" s="6">
        <f t="shared" si="7"/>
        <v>-1.091434473024028</v>
      </c>
      <c r="AC23" s="8" t="s">
        <v>39</v>
      </c>
      <c r="AD23" s="6">
        <f t="shared" si="8"/>
        <v>1.2535375395372066</v>
      </c>
      <c r="AE23" s="6">
        <f t="shared" si="9"/>
        <v>8.7667664408180661E-4</v>
      </c>
      <c r="AF23" s="6">
        <f t="shared" si="10"/>
        <v>0.26684979888158539</v>
      </c>
      <c r="AG23" s="6">
        <f t="shared" si="11"/>
        <v>1.2528711630820632E-2</v>
      </c>
      <c r="AH23" s="6">
        <f t="shared" si="12"/>
        <v>1.1278725504018047E-3</v>
      </c>
      <c r="AI23" s="6">
        <f t="shared" si="13"/>
        <v>3.7225462216155846E-3</v>
      </c>
      <c r="AJ23" s="6">
        <f t="shared" si="14"/>
        <v>1.2306484982521222E-2</v>
      </c>
      <c r="AK23" s="6">
        <f t="shared" si="15"/>
        <v>0.11586251411973535</v>
      </c>
      <c r="AL23" s="6">
        <f t="shared" si="16"/>
        <v>7.2197566517316805E-2</v>
      </c>
      <c r="AM23" s="6">
        <f t="shared" si="17"/>
        <v>4.2313117066290545E-3</v>
      </c>
      <c r="AN23" s="6">
        <f t="shared" si="18"/>
        <v>1.4826346417584047E-3</v>
      </c>
      <c r="AO23" s="6">
        <f t="shared" si="19"/>
        <v>5.782591809433392E-3</v>
      </c>
      <c r="AP23" s="6">
        <f t="shared" si="20"/>
        <v>0</v>
      </c>
      <c r="AQ23" s="6">
        <f t="shared" si="21"/>
        <v>0</v>
      </c>
      <c r="AR23" s="6">
        <f t="shared" si="22"/>
        <v>0</v>
      </c>
      <c r="AS23" s="6">
        <f t="shared" si="23"/>
        <v>0</v>
      </c>
      <c r="AT23" s="6">
        <f t="shared" si="24"/>
        <v>0</v>
      </c>
      <c r="AU23" s="6">
        <f t="shared" si="25"/>
        <v>1.746274937536477</v>
      </c>
      <c r="AV23" s="6">
        <f t="shared" si="26"/>
        <v>0.71783515447207302</v>
      </c>
      <c r="AW23" s="6">
        <f t="shared" si="26"/>
        <v>5.0202669994139698E-4</v>
      </c>
      <c r="AX23" s="6">
        <f t="shared" si="26"/>
        <v>0.15281087367493146</v>
      </c>
      <c r="AY23" s="6">
        <f t="shared" si="26"/>
        <v>7.1745355565231124E-3</v>
      </c>
      <c r="AZ23" s="6">
        <f t="shared" si="26"/>
        <v>6.4587341097211684E-4</v>
      </c>
      <c r="BA23" s="6">
        <f t="shared" si="26"/>
        <v>2.1317068358474487E-3</v>
      </c>
      <c r="BB23" s="6">
        <f t="shared" si="26"/>
        <v>7.0472780190514294E-3</v>
      </c>
      <c r="BC23" s="6">
        <f t="shared" si="26"/>
        <v>6.6348380560959153E-2</v>
      </c>
      <c r="BD23" s="6">
        <f t="shared" si="26"/>
        <v>4.1343756911021184E-2</v>
      </c>
      <c r="BE23" s="6">
        <f t="shared" si="26"/>
        <v>2.4230501255422554E-3</v>
      </c>
      <c r="BF23" s="6">
        <f t="shared" si="26"/>
        <v>8.4902704029527127E-4</v>
      </c>
      <c r="BG23" s="6">
        <f t="shared" si="26"/>
        <v>3.3113868183844348E-3</v>
      </c>
      <c r="BH23" s="6">
        <f t="shared" si="26"/>
        <v>0</v>
      </c>
      <c r="BI23" s="6">
        <f t="shared" si="26"/>
        <v>0</v>
      </c>
      <c r="BJ23" s="6">
        <f t="shared" si="26"/>
        <v>0</v>
      </c>
      <c r="BK23" s="6">
        <f t="shared" si="26"/>
        <v>0</v>
      </c>
      <c r="BL23" s="6">
        <f t="shared" si="27"/>
        <v>0</v>
      </c>
      <c r="BM23" s="6">
        <f t="shared" si="28"/>
        <v>1.0024230501255424</v>
      </c>
      <c r="BN23" s="5">
        <f t="shared" si="29"/>
        <v>4.2903215759021782E-4</v>
      </c>
      <c r="BO23" s="5">
        <f t="shared" si="29"/>
        <v>3.0004883001607566E-7</v>
      </c>
      <c r="BP23" s="5">
        <f t="shared" si="29"/>
        <v>9.1331245659344019E-5</v>
      </c>
      <c r="BQ23" s="5">
        <f t="shared" si="29"/>
        <v>4.2880408549879644E-6</v>
      </c>
      <c r="BR23" s="5">
        <f t="shared" si="29"/>
        <v>3.8602241937191332E-7</v>
      </c>
      <c r="BS23" s="5">
        <f t="shared" si="29"/>
        <v>1.2740679770776371E-6</v>
      </c>
      <c r="BT23" s="5">
        <f t="shared" si="29"/>
        <v>4.2119822006702499E-6</v>
      </c>
      <c r="BU23" s="5">
        <f t="shared" si="29"/>
        <v>3.9654771276310644E-5</v>
      </c>
      <c r="BV23" s="5">
        <f t="shared" si="29"/>
        <v>2.47101317341668E-5</v>
      </c>
      <c r="BW23" s="5">
        <f t="shared" si="29"/>
        <v>1.4481965905879659E-6</v>
      </c>
      <c r="BX23" s="5">
        <f t="shared" si="29"/>
        <v>5.0744227373234388E-7</v>
      </c>
      <c r="BY23" s="5">
        <f t="shared" si="29"/>
        <v>1.9791332626389953E-6</v>
      </c>
      <c r="BZ23" s="5">
        <f t="shared" si="29"/>
        <v>0</v>
      </c>
      <c r="CA23" s="5">
        <f t="shared" si="29"/>
        <v>0</v>
      </c>
      <c r="CB23" s="5">
        <f t="shared" si="29"/>
        <v>0</v>
      </c>
      <c r="CC23" s="5">
        <f t="shared" si="29"/>
        <v>0</v>
      </c>
      <c r="CD23" s="5">
        <f t="shared" si="33"/>
        <v>0</v>
      </c>
      <c r="CE23" s="5">
        <f t="shared" si="30"/>
        <v>5.9767504407853443E-4</v>
      </c>
      <c r="CF23" s="5">
        <f t="shared" si="31"/>
        <v>9.7421032184801112E-4</v>
      </c>
      <c r="CG23" s="5">
        <f t="shared" si="32"/>
        <v>-0.72979232772448421</v>
      </c>
    </row>
    <row r="24" spans="1:85">
      <c r="A24" s="4" t="s">
        <v>99</v>
      </c>
      <c r="B24" s="5">
        <v>62.21</v>
      </c>
      <c r="C24" s="5">
        <v>1.56</v>
      </c>
      <c r="D24" s="5">
        <v>19.79</v>
      </c>
      <c r="E24" s="5">
        <v>0.05</v>
      </c>
      <c r="F24" s="5">
        <v>0.04</v>
      </c>
      <c r="G24" s="5">
        <v>2.02</v>
      </c>
      <c r="H24" s="5">
        <v>4.3499999999999996</v>
      </c>
      <c r="I24" s="5">
        <v>5.63</v>
      </c>
      <c r="J24" s="5">
        <v>2.15</v>
      </c>
      <c r="K24" s="5">
        <v>0.83</v>
      </c>
      <c r="L24" s="5">
        <v>0.06</v>
      </c>
      <c r="M24" s="5">
        <v>0.36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f t="shared" si="3"/>
        <v>99.05</v>
      </c>
      <c r="T24" s="5">
        <v>1400</v>
      </c>
      <c r="U24" s="5">
        <v>1.63</v>
      </c>
      <c r="V24" s="6">
        <v>0.31</v>
      </c>
      <c r="W24" s="6">
        <v>0.76400000000000001</v>
      </c>
      <c r="X24" s="7">
        <f t="shared" si="0"/>
        <v>1.2717158692447331E-3</v>
      </c>
      <c r="Y24" s="7">
        <f t="shared" si="4"/>
        <v>9.1135684933859378E-8</v>
      </c>
      <c r="Z24" s="5">
        <f t="shared" si="5"/>
        <v>-7.0403115381167281</v>
      </c>
      <c r="AA24" s="6">
        <f t="shared" si="6"/>
        <v>0.40439442754568294</v>
      </c>
      <c r="AB24" s="6">
        <f t="shared" si="7"/>
        <v>-0.39319483750941087</v>
      </c>
      <c r="AC24" s="8" t="s">
        <v>40</v>
      </c>
      <c r="AD24" s="6">
        <f t="shared" si="8"/>
        <v>1.0356251040452804</v>
      </c>
      <c r="AE24" s="6">
        <f t="shared" si="9"/>
        <v>1.9537365210965975E-2</v>
      </c>
      <c r="AF24" s="6">
        <f t="shared" si="10"/>
        <v>0.38830569999018932</v>
      </c>
      <c r="AG24" s="6">
        <f t="shared" si="11"/>
        <v>6.960395350455907E-4</v>
      </c>
      <c r="AH24" s="6">
        <f t="shared" si="12"/>
        <v>5.6393627520090234E-4</v>
      </c>
      <c r="AI24" s="6">
        <f t="shared" si="13"/>
        <v>5.0130289117756542E-2</v>
      </c>
      <c r="AJ24" s="6">
        <f t="shared" si="14"/>
        <v>7.7584361846329442E-2</v>
      </c>
      <c r="AK24" s="6">
        <f t="shared" si="15"/>
        <v>0.18170082297886073</v>
      </c>
      <c r="AL24" s="6">
        <f t="shared" si="16"/>
        <v>4.5654343533009151E-2</v>
      </c>
      <c r="AM24" s="6">
        <f t="shared" si="17"/>
        <v>2.3413258110014101E-2</v>
      </c>
      <c r="AN24" s="6">
        <f t="shared" si="18"/>
        <v>4.4479039252752137E-4</v>
      </c>
      <c r="AO24" s="6">
        <f t="shared" si="19"/>
        <v>3.1070642558149566E-3</v>
      </c>
      <c r="AP24" s="6">
        <f t="shared" si="20"/>
        <v>0</v>
      </c>
      <c r="AQ24" s="6">
        <f t="shared" si="21"/>
        <v>0</v>
      </c>
      <c r="AR24" s="6">
        <f t="shared" si="22"/>
        <v>0</v>
      </c>
      <c r="AS24" s="6">
        <f t="shared" si="23"/>
        <v>0</v>
      </c>
      <c r="AT24" s="6">
        <f t="shared" si="24"/>
        <v>0</v>
      </c>
      <c r="AU24" s="6">
        <f t="shared" si="25"/>
        <v>1.8033498171809805</v>
      </c>
      <c r="AV24" s="6">
        <f t="shared" si="26"/>
        <v>0.5742785421766825</v>
      </c>
      <c r="AW24" s="6">
        <f t="shared" si="26"/>
        <v>1.083392973721928E-2</v>
      </c>
      <c r="AX24" s="6">
        <f t="shared" si="26"/>
        <v>0.21532466762172287</v>
      </c>
      <c r="AY24" s="6">
        <f t="shared" si="26"/>
        <v>3.859703361013165E-4</v>
      </c>
      <c r="AZ24" s="6">
        <f t="shared" si="26"/>
        <v>3.1271596327464335E-4</v>
      </c>
      <c r="BA24" s="6">
        <f t="shared" si="26"/>
        <v>2.7798427482095985E-2</v>
      </c>
      <c r="BB24" s="6">
        <f t="shared" si="26"/>
        <v>4.3022358228649339E-2</v>
      </c>
      <c r="BC24" s="6">
        <f t="shared" si="26"/>
        <v>0.10075739118819318</v>
      </c>
      <c r="BD24" s="6">
        <f t="shared" si="26"/>
        <v>2.5316410104156389E-2</v>
      </c>
      <c r="BE24" s="6">
        <f t="shared" si="26"/>
        <v>1.298320375057015E-2</v>
      </c>
      <c r="BF24" s="6">
        <f t="shared" si="26"/>
        <v>2.4664676164873182E-4</v>
      </c>
      <c r="BG24" s="6">
        <f t="shared" si="26"/>
        <v>1.7229404002557635E-3</v>
      </c>
      <c r="BH24" s="6">
        <f t="shared" si="26"/>
        <v>0</v>
      </c>
      <c r="BI24" s="6">
        <f t="shared" si="26"/>
        <v>0</v>
      </c>
      <c r="BJ24" s="6">
        <f t="shared" si="26"/>
        <v>0</v>
      </c>
      <c r="BK24" s="6">
        <f t="shared" si="26"/>
        <v>0</v>
      </c>
      <c r="BL24" s="6">
        <f t="shared" si="27"/>
        <v>0</v>
      </c>
      <c r="BM24" s="6">
        <f t="shared" si="28"/>
        <v>1.0129832037505699</v>
      </c>
      <c r="BN24" s="5">
        <f t="shared" si="29"/>
        <v>3.4323195300880522E-4</v>
      </c>
      <c r="BO24" s="5">
        <f t="shared" si="29"/>
        <v>6.475169433236278E-6</v>
      </c>
      <c r="BP24" s="5">
        <f t="shared" si="29"/>
        <v>1.28694180212009E-4</v>
      </c>
      <c r="BQ24" s="5">
        <f t="shared" si="29"/>
        <v>2.3068483764236112E-7</v>
      </c>
      <c r="BR24" s="5">
        <f t="shared" si="29"/>
        <v>1.8690252713423383E-7</v>
      </c>
      <c r="BS24" s="5">
        <f t="shared" si="29"/>
        <v>1.6614426370675661E-5</v>
      </c>
      <c r="BT24" s="5">
        <f t="shared" si="29"/>
        <v>2.5713389850670493E-5</v>
      </c>
      <c r="BU24" s="5">
        <f t="shared" si="29"/>
        <v>6.0220178219641501E-5</v>
      </c>
      <c r="BV24" s="5">
        <f t="shared" si="29"/>
        <v>1.5130986524911926E-5</v>
      </c>
      <c r="BW24" s="5">
        <f t="shared" si="29"/>
        <v>7.7597368739026091E-6</v>
      </c>
      <c r="BX24" s="5">
        <f t="shared" si="29"/>
        <v>1.4741461414023359E-7</v>
      </c>
      <c r="BY24" s="5">
        <f t="shared" si="29"/>
        <v>1.0297584796675512E-6</v>
      </c>
      <c r="BZ24" s="5">
        <f t="shared" si="29"/>
        <v>0</v>
      </c>
      <c r="CA24" s="5">
        <f t="shared" si="29"/>
        <v>0</v>
      </c>
      <c r="CB24" s="5">
        <f t="shared" si="29"/>
        <v>0</v>
      </c>
      <c r="CC24" s="5">
        <f t="shared" si="29"/>
        <v>0</v>
      </c>
      <c r="CD24" s="5">
        <f t="shared" si="33"/>
        <v>0</v>
      </c>
      <c r="CE24" s="5">
        <f t="shared" si="30"/>
        <v>5.9767504407853443E-4</v>
      </c>
      <c r="CF24" s="5">
        <f t="shared" si="31"/>
        <v>9.7421032184801112E-4</v>
      </c>
      <c r="CG24" s="5">
        <f t="shared" si="32"/>
        <v>-0.34268249671761297</v>
      </c>
    </row>
    <row r="25" spans="1:85">
      <c r="A25" s="4" t="s">
        <v>99</v>
      </c>
      <c r="B25" s="5">
        <v>59.17</v>
      </c>
      <c r="C25" s="5">
        <v>0.35</v>
      </c>
      <c r="D25" s="5">
        <v>24.29</v>
      </c>
      <c r="E25" s="5">
        <v>1.21</v>
      </c>
      <c r="F25" s="5">
        <v>0.15</v>
      </c>
      <c r="G25" s="5">
        <v>0.22</v>
      </c>
      <c r="H25" s="5">
        <v>2.2000000000000002</v>
      </c>
      <c r="I25" s="5">
        <v>5.41</v>
      </c>
      <c r="J25" s="5">
        <v>5.66</v>
      </c>
      <c r="K25" s="5">
        <v>0.68</v>
      </c>
      <c r="L25" s="5">
        <v>0.19</v>
      </c>
      <c r="M25" s="5">
        <v>0.54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f t="shared" si="3"/>
        <v>100.07000000000001</v>
      </c>
      <c r="T25" s="5">
        <v>1400</v>
      </c>
      <c r="U25" s="5">
        <v>1.63</v>
      </c>
      <c r="V25" s="6">
        <v>0.31900000000000001</v>
      </c>
      <c r="W25" s="6">
        <v>0.95499999999999996</v>
      </c>
      <c r="X25" s="7">
        <f t="shared" si="0"/>
        <v>8.6184277091505145E-4</v>
      </c>
      <c r="Y25" s="7">
        <f t="shared" si="4"/>
        <v>9.1135684933859378E-8</v>
      </c>
      <c r="Z25" s="5">
        <f t="shared" si="5"/>
        <v>-7.0403115381167281</v>
      </c>
      <c r="AA25" s="6">
        <f t="shared" si="6"/>
        <v>0.40245470279218759</v>
      </c>
      <c r="AB25" s="6">
        <f t="shared" si="7"/>
        <v>-0.39528299339410028</v>
      </c>
      <c r="AC25" s="8" t="s">
        <v>59</v>
      </c>
      <c r="AD25" s="6">
        <f t="shared" si="8"/>
        <v>0.98501747960712505</v>
      </c>
      <c r="AE25" s="6">
        <f t="shared" si="9"/>
        <v>4.3833832204090324E-3</v>
      </c>
      <c r="AF25" s="6">
        <f t="shared" si="10"/>
        <v>0.47660158932600799</v>
      </c>
      <c r="AG25" s="6">
        <f t="shared" si="11"/>
        <v>1.6844156748103294E-2</v>
      </c>
      <c r="AH25" s="6">
        <f t="shared" si="12"/>
        <v>2.1147610320033836E-3</v>
      </c>
      <c r="AI25" s="6">
        <f t="shared" si="13"/>
        <v>5.4597344583695246E-3</v>
      </c>
      <c r="AJ25" s="6">
        <f t="shared" si="14"/>
        <v>3.92380680602126E-2</v>
      </c>
      <c r="AK25" s="6">
        <f t="shared" si="15"/>
        <v>0.17460061319993547</v>
      </c>
      <c r="AL25" s="6">
        <f t="shared" si="16"/>
        <v>0.12018771367294503</v>
      </c>
      <c r="AM25" s="6">
        <f t="shared" si="17"/>
        <v>1.9181946403385049E-2</v>
      </c>
      <c r="AN25" s="6">
        <f t="shared" si="18"/>
        <v>1.4085029096704844E-3</v>
      </c>
      <c r="AO25" s="6">
        <f t="shared" si="19"/>
        <v>4.6605963837224353E-3</v>
      </c>
      <c r="AP25" s="6">
        <f t="shared" si="20"/>
        <v>0</v>
      </c>
      <c r="AQ25" s="6">
        <f t="shared" si="21"/>
        <v>0</v>
      </c>
      <c r="AR25" s="6">
        <f t="shared" si="22"/>
        <v>0</v>
      </c>
      <c r="AS25" s="6">
        <f t="shared" si="23"/>
        <v>0</v>
      </c>
      <c r="AT25" s="6">
        <f t="shared" si="24"/>
        <v>0</v>
      </c>
      <c r="AU25" s="6">
        <f t="shared" si="25"/>
        <v>1.8305165986185044</v>
      </c>
      <c r="AV25" s="6">
        <f t="shared" si="26"/>
        <v>0.53810901269648159</v>
      </c>
      <c r="AW25" s="6">
        <f t="shared" si="26"/>
        <v>2.3946153909323647E-3</v>
      </c>
      <c r="AX25" s="6">
        <f t="shared" si="26"/>
        <v>0.26036452752501693</v>
      </c>
      <c r="AY25" s="6">
        <f t="shared" si="26"/>
        <v>9.2018596066354291E-3</v>
      </c>
      <c r="AZ25" s="6">
        <f t="shared" si="26"/>
        <v>1.15528099204312E-3</v>
      </c>
      <c r="BA25" s="6">
        <f t="shared" si="26"/>
        <v>2.9826194761030851E-3</v>
      </c>
      <c r="BB25" s="6">
        <f t="shared" si="26"/>
        <v>2.1435516121419314E-2</v>
      </c>
      <c r="BC25" s="6">
        <f t="shared" si="26"/>
        <v>9.5383244998546862E-2</v>
      </c>
      <c r="BD25" s="6">
        <f t="shared" si="26"/>
        <v>6.5657811441672265E-2</v>
      </c>
      <c r="BE25" s="6">
        <f t="shared" si="26"/>
        <v>1.0478979768805E-2</v>
      </c>
      <c r="BF25" s="6">
        <f t="shared" si="26"/>
        <v>7.6945650792431227E-4</v>
      </c>
      <c r="BG25" s="6">
        <f t="shared" si="26"/>
        <v>2.5460552432246719E-3</v>
      </c>
      <c r="BH25" s="6">
        <f t="shared" si="26"/>
        <v>0</v>
      </c>
      <c r="BI25" s="6">
        <f t="shared" si="26"/>
        <v>0</v>
      </c>
      <c r="BJ25" s="6">
        <f t="shared" si="26"/>
        <v>0</v>
      </c>
      <c r="BK25" s="6">
        <f t="shared" si="26"/>
        <v>0</v>
      </c>
      <c r="BL25" s="6">
        <f t="shared" si="27"/>
        <v>0</v>
      </c>
      <c r="BM25" s="6">
        <f t="shared" si="28"/>
        <v>1.010478979768805</v>
      </c>
      <c r="BN25" s="5">
        <f t="shared" si="29"/>
        <v>3.216143278824263E-4</v>
      </c>
      <c r="BO25" s="5">
        <f t="shared" si="29"/>
        <v>1.4312018593266382E-6</v>
      </c>
      <c r="BP25" s="5">
        <f t="shared" si="29"/>
        <v>1.556133804650013E-4</v>
      </c>
      <c r="BQ25" s="5">
        <f t="shared" si="29"/>
        <v>5.4997218460003158E-6</v>
      </c>
      <c r="BR25" s="5">
        <f t="shared" si="29"/>
        <v>6.9048261784246484E-7</v>
      </c>
      <c r="BS25" s="5">
        <f t="shared" si="29"/>
        <v>1.7826372268494068E-6</v>
      </c>
      <c r="BT25" s="5">
        <f t="shared" si="29"/>
        <v>1.2811473042715425E-5</v>
      </c>
      <c r="BU25" s="5">
        <f t="shared" si="29"/>
        <v>5.7008185158860148E-5</v>
      </c>
      <c r="BV25" s="5">
        <f t="shared" si="29"/>
        <v>3.9242035347501572E-5</v>
      </c>
      <c r="BW25" s="5">
        <f t="shared" si="29"/>
        <v>6.2630246952185992E-6</v>
      </c>
      <c r="BX25" s="5">
        <f t="shared" si="29"/>
        <v>4.5988495229017854E-7</v>
      </c>
      <c r="BY25" s="5">
        <f t="shared" si="29"/>
        <v>1.5217136797206897E-6</v>
      </c>
      <c r="BZ25" s="5">
        <f t="shared" si="29"/>
        <v>0</v>
      </c>
      <c r="CA25" s="5">
        <f t="shared" si="29"/>
        <v>0</v>
      </c>
      <c r="CB25" s="5">
        <f t="shared" si="29"/>
        <v>0</v>
      </c>
      <c r="CC25" s="5">
        <f t="shared" si="29"/>
        <v>0</v>
      </c>
      <c r="CD25" s="5">
        <f t="shared" si="33"/>
        <v>0</v>
      </c>
      <c r="CE25" s="5">
        <f t="shared" si="30"/>
        <v>5.9767504407853443E-4</v>
      </c>
      <c r="CF25" s="5">
        <f t="shared" si="31"/>
        <v>9.7421032184801112E-4</v>
      </c>
      <c r="CG25" s="5">
        <f t="shared" si="32"/>
        <v>-0.41787905594017127</v>
      </c>
    </row>
    <row r="26" spans="1:85">
      <c r="A26" s="4" t="s">
        <v>99</v>
      </c>
      <c r="B26" s="5">
        <v>45.91</v>
      </c>
      <c r="C26" s="5">
        <v>0.04</v>
      </c>
      <c r="D26" s="5">
        <v>13.99</v>
      </c>
      <c r="E26" s="5">
        <v>0.18</v>
      </c>
      <c r="F26" s="5">
        <v>0.01</v>
      </c>
      <c r="G26" s="5">
        <v>14.03</v>
      </c>
      <c r="H26" s="5">
        <v>13.46</v>
      </c>
      <c r="I26" s="5">
        <v>5.17</v>
      </c>
      <c r="J26" s="5">
        <v>0.01</v>
      </c>
      <c r="K26" s="5">
        <v>2.15</v>
      </c>
      <c r="L26" s="5">
        <v>0.14000000000000001</v>
      </c>
      <c r="M26" s="5">
        <v>0.2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f t="shared" si="3"/>
        <v>95.29000000000002</v>
      </c>
      <c r="T26" s="5">
        <v>1400</v>
      </c>
      <c r="U26" s="5">
        <v>1.63</v>
      </c>
      <c r="V26" s="6">
        <v>0.22700000000000001</v>
      </c>
      <c r="W26" s="6">
        <v>0.8</v>
      </c>
      <c r="X26" s="7">
        <f t="shared" si="0"/>
        <v>6.2190659255121868E-4</v>
      </c>
      <c r="Y26" s="7">
        <f t="shared" si="4"/>
        <v>9.1135684933859378E-8</v>
      </c>
      <c r="Z26" s="5">
        <f t="shared" si="5"/>
        <v>-7.0403115381167281</v>
      </c>
      <c r="AA26" s="6">
        <f t="shared" si="6"/>
        <v>1.4979523377595403</v>
      </c>
      <c r="AB26" s="6">
        <f t="shared" si="7"/>
        <v>0.17549799508752406</v>
      </c>
      <c r="AC26" s="8" t="s">
        <v>60</v>
      </c>
      <c r="AD26" s="6">
        <f t="shared" si="8"/>
        <v>0.76427501248543361</v>
      </c>
      <c r="AE26" s="6">
        <f t="shared" si="9"/>
        <v>5.0095808233246086E-4</v>
      </c>
      <c r="AF26" s="6">
        <f t="shared" si="10"/>
        <v>0.27450210929068969</v>
      </c>
      <c r="AG26" s="6">
        <f t="shared" si="11"/>
        <v>2.5057423261641261E-3</v>
      </c>
      <c r="AH26" s="6">
        <f t="shared" si="12"/>
        <v>1.4098406880022558E-4</v>
      </c>
      <c r="AI26" s="6">
        <f t="shared" si="13"/>
        <v>0.34818215659511104</v>
      </c>
      <c r="AJ26" s="6">
        <f t="shared" si="14"/>
        <v>0.24006563458657343</v>
      </c>
      <c r="AK26" s="6">
        <f t="shared" si="15"/>
        <v>0.16685492980474423</v>
      </c>
      <c r="AL26" s="6">
        <f t="shared" si="16"/>
        <v>2.123457838744612E-4</v>
      </c>
      <c r="AM26" s="6">
        <f t="shared" si="17"/>
        <v>6.0648801128349784E-2</v>
      </c>
      <c r="AN26" s="6">
        <f t="shared" si="18"/>
        <v>1.0378442492308833E-3</v>
      </c>
      <c r="AO26" s="6">
        <f t="shared" si="19"/>
        <v>1.7261468087860872E-3</v>
      </c>
      <c r="AP26" s="6">
        <f t="shared" si="20"/>
        <v>0</v>
      </c>
      <c r="AQ26" s="6">
        <f t="shared" si="21"/>
        <v>0</v>
      </c>
      <c r="AR26" s="6">
        <f t="shared" si="22"/>
        <v>0</v>
      </c>
      <c r="AS26" s="6">
        <f t="shared" si="23"/>
        <v>0</v>
      </c>
      <c r="AT26" s="6">
        <f t="shared" si="24"/>
        <v>0</v>
      </c>
      <c r="AU26" s="6">
        <f t="shared" si="25"/>
        <v>1.8000038640817404</v>
      </c>
      <c r="AV26" s="6">
        <f t="shared" si="26"/>
        <v>0.42459631767253081</v>
      </c>
      <c r="AW26" s="6">
        <f t="shared" si="26"/>
        <v>2.7830944829000198E-4</v>
      </c>
      <c r="AX26" s="6">
        <f t="shared" si="26"/>
        <v>0.15250084445275625</v>
      </c>
      <c r="AY26" s="6">
        <f t="shared" si="26"/>
        <v>1.3920760817046432E-3</v>
      </c>
      <c r="AZ26" s="6">
        <f t="shared" si="26"/>
        <v>7.8324314527039997E-5</v>
      </c>
      <c r="BA26" s="6">
        <f t="shared" si="26"/>
        <v>0.19343411619437481</v>
      </c>
      <c r="BB26" s="6">
        <f t="shared" si="26"/>
        <v>0.13336951068660136</v>
      </c>
      <c r="BC26" s="6">
        <f t="shared" si="26"/>
        <v>9.2696984231122256E-2</v>
      </c>
      <c r="BD26" s="6">
        <f t="shared" si="26"/>
        <v>1.1796962668343379E-4</v>
      </c>
      <c r="BE26" s="6">
        <f t="shared" si="26"/>
        <v>3.3693706073952986E-2</v>
      </c>
      <c r="BF26" s="6">
        <f t="shared" si="26"/>
        <v>5.7657890071271178E-4</v>
      </c>
      <c r="BG26" s="6">
        <f t="shared" si="26"/>
        <v>9.5896839069657723E-4</v>
      </c>
      <c r="BH26" s="6">
        <f t="shared" si="26"/>
        <v>0</v>
      </c>
      <c r="BI26" s="6">
        <f t="shared" si="26"/>
        <v>0</v>
      </c>
      <c r="BJ26" s="6">
        <f t="shared" si="26"/>
        <v>0</v>
      </c>
      <c r="BK26" s="6">
        <f t="shared" si="26"/>
        <v>0</v>
      </c>
      <c r="BL26" s="6">
        <f t="shared" si="27"/>
        <v>0</v>
      </c>
      <c r="BM26" s="6">
        <f t="shared" si="28"/>
        <v>1.0336937060739526</v>
      </c>
      <c r="BN26" s="5">
        <f t="shared" si="29"/>
        <v>2.5377062288051329E-4</v>
      </c>
      <c r="BO26" s="5">
        <f t="shared" si="29"/>
        <v>1.6633861177419953E-7</v>
      </c>
      <c r="BP26" s="5">
        <f t="shared" si="29"/>
        <v>9.1145948930314815E-5</v>
      </c>
      <c r="BQ26" s="5">
        <f t="shared" si="29"/>
        <v>8.3200913349349614E-7</v>
      </c>
      <c r="BR26" s="5">
        <f t="shared" si="29"/>
        <v>4.6812488137369626E-8</v>
      </c>
      <c r="BS26" s="5">
        <f t="shared" si="29"/>
        <v>1.1561074392276532E-4</v>
      </c>
      <c r="BT26" s="5">
        <f t="shared" si="29"/>
        <v>7.9711628178347037E-5</v>
      </c>
      <c r="BU26" s="5">
        <f t="shared" si="29"/>
        <v>5.540267413628321E-5</v>
      </c>
      <c r="BV26" s="5">
        <f t="shared" si="29"/>
        <v>7.0507501827949548E-8</v>
      </c>
      <c r="BW26" s="5">
        <f t="shared" si="29"/>
        <v>2.0137887262919037E-5</v>
      </c>
      <c r="BX26" s="5">
        <f t="shared" si="29"/>
        <v>3.4460681989822297E-7</v>
      </c>
      <c r="BY26" s="5">
        <f t="shared" si="29"/>
        <v>5.7315147517949806E-7</v>
      </c>
      <c r="BZ26" s="5">
        <f t="shared" si="29"/>
        <v>0</v>
      </c>
      <c r="CA26" s="5">
        <f t="shared" si="29"/>
        <v>0</v>
      </c>
      <c r="CB26" s="5">
        <f t="shared" si="29"/>
        <v>0</v>
      </c>
      <c r="CC26" s="5">
        <f t="shared" si="29"/>
        <v>0</v>
      </c>
      <c r="CD26" s="5">
        <f t="shared" si="33"/>
        <v>0</v>
      </c>
      <c r="CE26" s="5">
        <f t="shared" si="30"/>
        <v>5.9767504407853443E-4</v>
      </c>
      <c r="CF26" s="5">
        <f t="shared" si="31"/>
        <v>9.7421032184801112E-4</v>
      </c>
      <c r="CG26" s="5">
        <f t="shared" si="32"/>
        <v>0.24173407039525951</v>
      </c>
    </row>
    <row r="27" spans="1:85">
      <c r="A27" s="4" t="s">
        <v>99</v>
      </c>
      <c r="B27" s="5">
        <v>44.93</v>
      </c>
      <c r="C27" s="5">
        <v>0.02</v>
      </c>
      <c r="D27" s="5">
        <v>16.72</v>
      </c>
      <c r="E27" s="5">
        <v>7.0000000000000007E-2</v>
      </c>
      <c r="F27" s="5">
        <v>0</v>
      </c>
      <c r="G27" s="5">
        <v>15.73</v>
      </c>
      <c r="H27" s="5">
        <v>15.62</v>
      </c>
      <c r="I27" s="5">
        <v>1.72</v>
      </c>
      <c r="J27" s="5">
        <v>0.01</v>
      </c>
      <c r="K27" s="5">
        <v>2.3199999999999998</v>
      </c>
      <c r="L27" s="5">
        <v>0.06</v>
      </c>
      <c r="M27" s="5">
        <v>0.28000000000000003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f t="shared" si="3"/>
        <v>97.48</v>
      </c>
      <c r="T27" s="5">
        <v>1400</v>
      </c>
      <c r="U27" s="5">
        <v>1.63</v>
      </c>
      <c r="V27" s="6">
        <v>0.214</v>
      </c>
      <c r="W27" s="6">
        <v>0.83599999999999997</v>
      </c>
      <c r="X27" s="7">
        <f t="shared" si="0"/>
        <v>5.0613737926533012E-4</v>
      </c>
      <c r="Y27" s="7">
        <f t="shared" si="4"/>
        <v>9.1135684933859378E-8</v>
      </c>
      <c r="Z27" s="5">
        <f t="shared" si="5"/>
        <v>-7.0403115381167281</v>
      </c>
      <c r="AA27" s="6">
        <f t="shared" si="6"/>
        <v>1.7917437340138667</v>
      </c>
      <c r="AB27" s="6">
        <f t="shared" si="7"/>
        <v>0.25327589435382308</v>
      </c>
      <c r="AC27" s="8" t="s">
        <v>61</v>
      </c>
      <c r="AD27" s="6">
        <f t="shared" si="8"/>
        <v>0.74796071250208085</v>
      </c>
      <c r="AE27" s="6">
        <f t="shared" si="9"/>
        <v>2.5047904116623043E-4</v>
      </c>
      <c r="AF27" s="6">
        <f t="shared" si="10"/>
        <v>0.32806828215441963</v>
      </c>
      <c r="AG27" s="6">
        <f t="shared" si="11"/>
        <v>9.7445534906382704E-4</v>
      </c>
      <c r="AH27" s="6">
        <f t="shared" si="12"/>
        <v>0</v>
      </c>
      <c r="AI27" s="6">
        <f t="shared" si="13"/>
        <v>0.39037101377342104</v>
      </c>
      <c r="AJ27" s="6">
        <f t="shared" si="14"/>
        <v>0.27859028322750939</v>
      </c>
      <c r="AK27" s="6">
        <f t="shared" si="15"/>
        <v>5.5510730998870418E-2</v>
      </c>
      <c r="AL27" s="6">
        <f t="shared" si="16"/>
        <v>2.123457838744612E-4</v>
      </c>
      <c r="AM27" s="6">
        <f t="shared" si="17"/>
        <v>6.5444287729196041E-2</v>
      </c>
      <c r="AN27" s="6">
        <f t="shared" si="18"/>
        <v>4.4479039252752137E-4</v>
      </c>
      <c r="AO27" s="6">
        <f t="shared" si="19"/>
        <v>2.4166055323005223E-3</v>
      </c>
      <c r="AP27" s="6">
        <f t="shared" si="20"/>
        <v>0</v>
      </c>
      <c r="AQ27" s="6">
        <f t="shared" si="21"/>
        <v>0</v>
      </c>
      <c r="AR27" s="6">
        <f t="shared" si="22"/>
        <v>0</v>
      </c>
      <c r="AS27" s="6">
        <f t="shared" si="23"/>
        <v>0</v>
      </c>
      <c r="AT27" s="6">
        <f t="shared" si="24"/>
        <v>0</v>
      </c>
      <c r="AU27" s="6">
        <f t="shared" si="25"/>
        <v>1.8047996987552342</v>
      </c>
      <c r="AV27" s="6">
        <f t="shared" si="26"/>
        <v>0.41442865544467206</v>
      </c>
      <c r="AW27" s="6">
        <f t="shared" si="26"/>
        <v>1.3878495288922378E-4</v>
      </c>
      <c r="AX27" s="6">
        <f t="shared" si="26"/>
        <v>0.18177545263371192</v>
      </c>
      <c r="AY27" s="6">
        <f t="shared" si="26"/>
        <v>5.3992437484110087E-4</v>
      </c>
      <c r="AZ27" s="6">
        <f t="shared" si="26"/>
        <v>0</v>
      </c>
      <c r="BA27" s="6">
        <f t="shared" si="26"/>
        <v>0.21629603220936869</v>
      </c>
      <c r="BB27" s="6">
        <f t="shared" si="26"/>
        <v>0.15436077666660317</v>
      </c>
      <c r="BC27" s="6">
        <f t="shared" si="26"/>
        <v>3.0757280731571503E-2</v>
      </c>
      <c r="BD27" s="6">
        <f t="shared" si="26"/>
        <v>1.1765614988794356E-4</v>
      </c>
      <c r="BE27" s="6">
        <f t="shared" si="26"/>
        <v>3.6261247037182462E-2</v>
      </c>
      <c r="BF27" s="6">
        <f t="shared" si="26"/>
        <v>2.4644861855545086E-4</v>
      </c>
      <c r="BG27" s="6">
        <f t="shared" si="26"/>
        <v>1.338988217898778E-3</v>
      </c>
      <c r="BH27" s="6">
        <f t="shared" si="26"/>
        <v>0</v>
      </c>
      <c r="BI27" s="6">
        <f t="shared" si="26"/>
        <v>0</v>
      </c>
      <c r="BJ27" s="6">
        <f t="shared" si="26"/>
        <v>0</v>
      </c>
      <c r="BK27" s="6">
        <f t="shared" si="26"/>
        <v>0</v>
      </c>
      <c r="BL27" s="6">
        <f t="shared" si="27"/>
        <v>0</v>
      </c>
      <c r="BM27" s="6">
        <f t="shared" si="28"/>
        <v>1.0362612470371819</v>
      </c>
      <c r="BN27" s="5">
        <f t="shared" si="29"/>
        <v>2.4769366491030217E-4</v>
      </c>
      <c r="BO27" s="5">
        <f t="shared" si="29"/>
        <v>8.2948302835504147E-8</v>
      </c>
      <c r="BP27" s="5">
        <f t="shared" si="29"/>
        <v>1.0864265166524933E-4</v>
      </c>
      <c r="BQ27" s="5">
        <f t="shared" si="29"/>
        <v>3.2269932453223012E-7</v>
      </c>
      <c r="BR27" s="5">
        <f t="shared" si="29"/>
        <v>0</v>
      </c>
      <c r="BS27" s="5">
        <f t="shared" si="29"/>
        <v>1.2927474058474655E-4</v>
      </c>
      <c r="BT27" s="5">
        <f t="shared" si="29"/>
        <v>9.2257583998208863E-5</v>
      </c>
      <c r="BU27" s="5">
        <f t="shared" si="29"/>
        <v>1.8382859116977856E-5</v>
      </c>
      <c r="BV27" s="5">
        <f t="shared" si="29"/>
        <v>7.0320144570387318E-8</v>
      </c>
      <c r="BW27" s="5">
        <f t="shared" si="29"/>
        <v>2.1672442421290655E-5</v>
      </c>
      <c r="BX27" s="5">
        <f t="shared" si="29"/>
        <v>1.4729618895822303E-7</v>
      </c>
      <c r="BY27" s="5">
        <f t="shared" si="29"/>
        <v>8.0027984215329044E-7</v>
      </c>
      <c r="BZ27" s="5">
        <f t="shared" si="29"/>
        <v>0</v>
      </c>
      <c r="CA27" s="5">
        <f t="shared" si="29"/>
        <v>0</v>
      </c>
      <c r="CB27" s="5">
        <f t="shared" si="29"/>
        <v>0</v>
      </c>
      <c r="CC27" s="5">
        <f t="shared" si="29"/>
        <v>0</v>
      </c>
      <c r="CD27" s="5">
        <f t="shared" si="33"/>
        <v>0</v>
      </c>
      <c r="CE27" s="5">
        <f t="shared" si="30"/>
        <v>5.9767504407853443E-4</v>
      </c>
      <c r="CF27" s="5">
        <f t="shared" si="31"/>
        <v>9.7421032184801112E-4</v>
      </c>
      <c r="CG27" s="5">
        <f t="shared" si="32"/>
        <v>0.31616628698165683</v>
      </c>
    </row>
    <row r="28" spans="1:85">
      <c r="A28" s="4" t="s">
        <v>99</v>
      </c>
      <c r="B28" s="5">
        <v>47.37</v>
      </c>
      <c r="C28" s="5">
        <v>0.02</v>
      </c>
      <c r="D28" s="5">
        <v>16.170000000000002</v>
      </c>
      <c r="E28" s="5">
        <v>0.1</v>
      </c>
      <c r="F28" s="5">
        <v>0</v>
      </c>
      <c r="G28" s="5">
        <v>11.28</v>
      </c>
      <c r="H28" s="5">
        <v>20.65</v>
      </c>
      <c r="I28" s="5">
        <v>0.04</v>
      </c>
      <c r="J28" s="5">
        <v>0.02</v>
      </c>
      <c r="K28" s="5">
        <v>2.41</v>
      </c>
      <c r="L28" s="5">
        <v>0.03</v>
      </c>
      <c r="M28" s="5">
        <v>0.34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f t="shared" si="3"/>
        <v>98.43</v>
      </c>
      <c r="T28" s="5">
        <v>1400</v>
      </c>
      <c r="U28" s="5">
        <v>1.63</v>
      </c>
      <c r="V28" s="6">
        <v>0.20799999999999999</v>
      </c>
      <c r="W28" s="6">
        <v>0.93700000000000006</v>
      </c>
      <c r="X28" s="7">
        <f t="shared" si="0"/>
        <v>3.8062815370036796E-4</v>
      </c>
      <c r="Y28" s="7">
        <f t="shared" si="4"/>
        <v>9.1135684933859378E-8</v>
      </c>
      <c r="Z28" s="5">
        <f t="shared" si="5"/>
        <v>-7.0403115381167281</v>
      </c>
      <c r="AA28" s="6">
        <f t="shared" si="6"/>
        <v>2.1462914913259485</v>
      </c>
      <c r="AB28" s="6">
        <f t="shared" si="7"/>
        <v>0.33168870387298338</v>
      </c>
      <c r="AC28" s="8" t="s">
        <v>41</v>
      </c>
      <c r="AD28" s="6">
        <f t="shared" si="8"/>
        <v>0.78857999001165302</v>
      </c>
      <c r="AE28" s="6">
        <f t="shared" si="9"/>
        <v>2.5047904116623043E-4</v>
      </c>
      <c r="AF28" s="6">
        <f t="shared" si="10"/>
        <v>0.31727656234670853</v>
      </c>
      <c r="AG28" s="6">
        <f t="shared" si="11"/>
        <v>1.3920790700911814E-3</v>
      </c>
      <c r="AH28" s="6">
        <f t="shared" si="12"/>
        <v>0</v>
      </c>
      <c r="AI28" s="6">
        <f t="shared" si="13"/>
        <v>0.27993547586549195</v>
      </c>
      <c r="AJ28" s="6">
        <f t="shared" si="14"/>
        <v>0.36830277520154092</v>
      </c>
      <c r="AK28" s="6">
        <f t="shared" si="15"/>
        <v>1.2909472325318702E-3</v>
      </c>
      <c r="AL28" s="6">
        <f t="shared" si="16"/>
        <v>4.2469156774892241E-4</v>
      </c>
      <c r="AM28" s="6">
        <f t="shared" si="17"/>
        <v>6.7983074753173486E-2</v>
      </c>
      <c r="AN28" s="6">
        <f t="shared" si="18"/>
        <v>2.2239519626376068E-4</v>
      </c>
      <c r="AO28" s="6">
        <f t="shared" si="19"/>
        <v>2.9344495749363485E-3</v>
      </c>
      <c r="AP28" s="6">
        <f t="shared" si="20"/>
        <v>0</v>
      </c>
      <c r="AQ28" s="6">
        <f t="shared" si="21"/>
        <v>0</v>
      </c>
      <c r="AR28" s="6">
        <f t="shared" si="22"/>
        <v>0</v>
      </c>
      <c r="AS28" s="6">
        <f t="shared" si="23"/>
        <v>0</v>
      </c>
      <c r="AT28" s="6">
        <f t="shared" si="24"/>
        <v>0</v>
      </c>
      <c r="AU28" s="6">
        <f t="shared" si="25"/>
        <v>1.7606098451081327</v>
      </c>
      <c r="AV28" s="6">
        <f t="shared" si="26"/>
        <v>0.44790161329764699</v>
      </c>
      <c r="AW28" s="6">
        <f t="shared" si="26"/>
        <v>1.4226834063332558E-4</v>
      </c>
      <c r="AX28" s="6">
        <f t="shared" si="26"/>
        <v>0.18020833135078948</v>
      </c>
      <c r="AY28" s="6">
        <f t="shared" si="26"/>
        <v>7.9068004416712947E-4</v>
      </c>
      <c r="AZ28" s="6">
        <f t="shared" si="26"/>
        <v>0</v>
      </c>
      <c r="BA28" s="6">
        <f t="shared" si="26"/>
        <v>0.15899915398252185</v>
      </c>
      <c r="BB28" s="6">
        <f t="shared" si="26"/>
        <v>0.20919045535549677</v>
      </c>
      <c r="BC28" s="6">
        <f t="shared" si="26"/>
        <v>7.3323867642724851E-4</v>
      </c>
      <c r="BD28" s="6">
        <f t="shared" si="26"/>
        <v>2.4121844423904084E-4</v>
      </c>
      <c r="BE28" s="6">
        <f t="shared" si="26"/>
        <v>3.8613367374983706E-2</v>
      </c>
      <c r="BF28" s="6">
        <f t="shared" si="26"/>
        <v>1.263171377132119E-4</v>
      </c>
      <c r="BG28" s="6">
        <f t="shared" si="26"/>
        <v>1.6667233703649552E-3</v>
      </c>
      <c r="BH28" s="6">
        <f t="shared" si="26"/>
        <v>0</v>
      </c>
      <c r="BI28" s="6">
        <f t="shared" si="26"/>
        <v>0</v>
      </c>
      <c r="BJ28" s="6">
        <f t="shared" si="26"/>
        <v>0</v>
      </c>
      <c r="BK28" s="6">
        <f t="shared" si="26"/>
        <v>0</v>
      </c>
      <c r="BL28" s="6">
        <f t="shared" si="27"/>
        <v>0</v>
      </c>
      <c r="BM28" s="6">
        <f t="shared" si="28"/>
        <v>1.0386133673749838</v>
      </c>
      <c r="BN28" s="5">
        <f t="shared" si="29"/>
        <v>2.6769961647051785E-4</v>
      </c>
      <c r="BO28" s="5">
        <f t="shared" si="29"/>
        <v>8.5030236759002822E-8</v>
      </c>
      <c r="BP28" s="5">
        <f t="shared" si="29"/>
        <v>1.0770602238340225E-4</v>
      </c>
      <c r="BQ28" s="5">
        <f t="shared" si="29"/>
        <v>4.7256973024960666E-7</v>
      </c>
      <c r="BR28" s="5">
        <f t="shared" si="29"/>
        <v>0</v>
      </c>
      <c r="BS28" s="5">
        <f t="shared" si="29"/>
        <v>9.5029826364953436E-5</v>
      </c>
      <c r="BT28" s="5">
        <f t="shared" si="29"/>
        <v>1.2502791462540522E-4</v>
      </c>
      <c r="BU28" s="5">
        <f t="shared" si="29"/>
        <v>4.3823845825374201E-7</v>
      </c>
      <c r="BV28" s="5">
        <f t="shared" si="29"/>
        <v>1.4417024429312423E-7</v>
      </c>
      <c r="BW28" s="5">
        <f t="shared" si="29"/>
        <v>2.3078246047864031E-5</v>
      </c>
      <c r="BX28" s="5">
        <f t="shared" si="29"/>
        <v>7.5496600850618235E-8</v>
      </c>
      <c r="BY28" s="5">
        <f t="shared" si="29"/>
        <v>9.9615896384959818E-7</v>
      </c>
      <c r="BZ28" s="5">
        <f t="shared" si="29"/>
        <v>0</v>
      </c>
      <c r="CA28" s="5">
        <f t="shared" si="29"/>
        <v>0</v>
      </c>
      <c r="CB28" s="5">
        <f t="shared" si="29"/>
        <v>0</v>
      </c>
      <c r="CC28" s="5">
        <f t="shared" si="29"/>
        <v>0</v>
      </c>
      <c r="CD28" s="5">
        <f t="shared" si="33"/>
        <v>0</v>
      </c>
      <c r="CE28" s="5">
        <f t="shared" si="30"/>
        <v>5.9767504407853443E-4</v>
      </c>
      <c r="CF28" s="5">
        <f t="shared" si="31"/>
        <v>9.7421032184801112E-4</v>
      </c>
      <c r="CG28" s="5">
        <f t="shared" si="32"/>
        <v>0.39233446918026704</v>
      </c>
    </row>
    <row r="29" spans="1:85">
      <c r="A29" s="4" t="s">
        <v>99</v>
      </c>
      <c r="B29" s="5">
        <v>50.01</v>
      </c>
      <c r="C29" s="5">
        <v>0.02</v>
      </c>
      <c r="D29" s="5">
        <v>13.01</v>
      </c>
      <c r="E29" s="5">
        <v>7.0000000000000007E-2</v>
      </c>
      <c r="F29" s="5">
        <v>0</v>
      </c>
      <c r="G29" s="5">
        <v>13.83</v>
      </c>
      <c r="H29" s="5">
        <v>18.47</v>
      </c>
      <c r="I29" s="5">
        <v>0.03</v>
      </c>
      <c r="J29" s="5">
        <v>0.01</v>
      </c>
      <c r="K29" s="5">
        <v>2.6</v>
      </c>
      <c r="L29" s="5">
        <v>0.05</v>
      </c>
      <c r="M29" s="5">
        <v>0.36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f t="shared" si="3"/>
        <v>98.46</v>
      </c>
      <c r="T29" s="5">
        <v>1400</v>
      </c>
      <c r="U29" s="5">
        <v>1.63</v>
      </c>
      <c r="V29" s="6">
        <v>0.19400000000000001</v>
      </c>
      <c r="W29" s="6">
        <v>0.79300000000000004</v>
      </c>
      <c r="X29" s="7">
        <f t="shared" si="0"/>
        <v>4.6228574887477697E-4</v>
      </c>
      <c r="Y29" s="7">
        <f t="shared" si="4"/>
        <v>9.1135684933859378E-8</v>
      </c>
      <c r="Z29" s="5">
        <f t="shared" si="5"/>
        <v>-7.0403115381167281</v>
      </c>
      <c r="AA29" s="6">
        <f t="shared" si="6"/>
        <v>2.1010684952898737</v>
      </c>
      <c r="AB29" s="6">
        <f t="shared" si="7"/>
        <v>0.32244021073129375</v>
      </c>
      <c r="AC29" s="8" t="s">
        <v>42</v>
      </c>
      <c r="AD29" s="6">
        <f t="shared" si="8"/>
        <v>0.83252871649741966</v>
      </c>
      <c r="AE29" s="6">
        <f t="shared" si="9"/>
        <v>2.5047904116623043E-4</v>
      </c>
      <c r="AF29" s="6">
        <f t="shared" si="10"/>
        <v>0.25527322672422248</v>
      </c>
      <c r="AG29" s="6">
        <f t="shared" si="11"/>
        <v>9.7445534906382704E-4</v>
      </c>
      <c r="AH29" s="6">
        <f t="shared" si="12"/>
        <v>0</v>
      </c>
      <c r="AI29" s="6">
        <f t="shared" si="13"/>
        <v>0.34321876163295695</v>
      </c>
      <c r="AJ29" s="6">
        <f t="shared" si="14"/>
        <v>0.32942141685096665</v>
      </c>
      <c r="AK29" s="6">
        <f t="shared" si="15"/>
        <v>9.6821042439890269E-4</v>
      </c>
      <c r="AL29" s="6">
        <f t="shared" si="16"/>
        <v>2.123457838744612E-4</v>
      </c>
      <c r="AM29" s="6">
        <f t="shared" si="17"/>
        <v>7.334273624823695E-2</v>
      </c>
      <c r="AN29" s="6">
        <f t="shared" si="18"/>
        <v>3.7065866043960117E-4</v>
      </c>
      <c r="AO29" s="6">
        <f t="shared" si="19"/>
        <v>3.1070642558149566E-3</v>
      </c>
      <c r="AP29" s="6">
        <f t="shared" si="20"/>
        <v>0</v>
      </c>
      <c r="AQ29" s="6">
        <f t="shared" si="21"/>
        <v>0</v>
      </c>
      <c r="AR29" s="6">
        <f t="shared" si="22"/>
        <v>0</v>
      </c>
      <c r="AS29" s="6">
        <f t="shared" si="23"/>
        <v>0</v>
      </c>
      <c r="AT29" s="6">
        <f t="shared" si="24"/>
        <v>0</v>
      </c>
      <c r="AU29" s="6">
        <f t="shared" si="25"/>
        <v>1.7663253352203236</v>
      </c>
      <c r="AV29" s="6">
        <f t="shared" si="26"/>
        <v>0.4713337344468162</v>
      </c>
      <c r="AW29" s="6">
        <f t="shared" si="26"/>
        <v>1.4180798756135532E-4</v>
      </c>
      <c r="AX29" s="6">
        <f t="shared" si="26"/>
        <v>0.14452220190363788</v>
      </c>
      <c r="AY29" s="6">
        <f t="shared" si="26"/>
        <v>5.5168508860361089E-4</v>
      </c>
      <c r="AZ29" s="6">
        <f t="shared" si="26"/>
        <v>0</v>
      </c>
      <c r="BA29" s="6">
        <f t="shared" si="26"/>
        <v>0.19431231313349495</v>
      </c>
      <c r="BB29" s="6">
        <f t="shared" si="26"/>
        <v>0.18650098613338187</v>
      </c>
      <c r="BC29" s="6">
        <f t="shared" si="26"/>
        <v>5.4814954249531413E-4</v>
      </c>
      <c r="BD29" s="6">
        <f t="shared" si="26"/>
        <v>1.2021895380217378E-4</v>
      </c>
      <c r="BE29" s="6">
        <f t="shared" si="26"/>
        <v>4.1522778836826514E-2</v>
      </c>
      <c r="BF29" s="6">
        <f t="shared" si="26"/>
        <v>2.0984733279238551E-4</v>
      </c>
      <c r="BG29" s="6">
        <f t="shared" si="26"/>
        <v>1.759055477414298E-3</v>
      </c>
      <c r="BH29" s="6">
        <f t="shared" si="26"/>
        <v>0</v>
      </c>
      <c r="BI29" s="6">
        <f t="shared" si="26"/>
        <v>0</v>
      </c>
      <c r="BJ29" s="6">
        <f t="shared" si="26"/>
        <v>0</v>
      </c>
      <c r="BK29" s="6">
        <f t="shared" si="26"/>
        <v>0</v>
      </c>
      <c r="BL29" s="6">
        <f t="shared" si="27"/>
        <v>0</v>
      </c>
      <c r="BM29" s="6">
        <f t="shared" si="28"/>
        <v>1.0415227788368264</v>
      </c>
      <c r="BN29" s="5">
        <f t="shared" si="29"/>
        <v>2.8170441051120112E-4</v>
      </c>
      <c r="BO29" s="5">
        <f t="shared" si="29"/>
        <v>8.4755095216421306E-8</v>
      </c>
      <c r="BP29" s="5">
        <f t="shared" si="29"/>
        <v>8.6377313393083623E-5</v>
      </c>
      <c r="BQ29" s="5">
        <f t="shared" si="29"/>
        <v>3.2972840964863335E-7</v>
      </c>
      <c r="BR29" s="5">
        <f t="shared" si="29"/>
        <v>0</v>
      </c>
      <c r="BS29" s="5">
        <f t="shared" si="29"/>
        <v>1.1613562031706358E-4</v>
      </c>
      <c r="BT29" s="5">
        <f t="shared" si="29"/>
        <v>1.1146698510795915E-4</v>
      </c>
      <c r="BU29" s="5">
        <f t="shared" si="29"/>
        <v>3.2761530197251539E-7</v>
      </c>
      <c r="BV29" s="5">
        <f t="shared" si="29"/>
        <v>7.1851868512789509E-8</v>
      </c>
      <c r="BW29" s="5">
        <f t="shared" si="29"/>
        <v>2.4817128671563526E-5</v>
      </c>
      <c r="BX29" s="5">
        <f t="shared" si="29"/>
        <v>1.2542051387645191E-7</v>
      </c>
      <c r="BY29" s="5">
        <f t="shared" si="29"/>
        <v>1.0513435600001781E-6</v>
      </c>
      <c r="BZ29" s="5">
        <f t="shared" si="29"/>
        <v>0</v>
      </c>
      <c r="CA29" s="5">
        <f t="shared" si="29"/>
        <v>0</v>
      </c>
      <c r="CB29" s="5">
        <f t="shared" si="29"/>
        <v>0</v>
      </c>
      <c r="CC29" s="5">
        <f t="shared" si="29"/>
        <v>0</v>
      </c>
      <c r="CD29" s="5">
        <f t="shared" si="33"/>
        <v>0</v>
      </c>
      <c r="CE29" s="5">
        <f t="shared" si="30"/>
        <v>5.9767504407853443E-4</v>
      </c>
      <c r="CF29" s="5">
        <f t="shared" si="31"/>
        <v>9.7421032184801112E-4</v>
      </c>
      <c r="CG29" s="5">
        <f t="shared" si="32"/>
        <v>0.29386409946065761</v>
      </c>
    </row>
    <row r="30" spans="1:85">
      <c r="A30" s="4" t="s">
        <v>99</v>
      </c>
      <c r="B30" s="5">
        <v>75.13</v>
      </c>
      <c r="C30" s="5">
        <v>0.04</v>
      </c>
      <c r="D30" s="5">
        <v>15.94</v>
      </c>
      <c r="E30" s="5">
        <v>0.08</v>
      </c>
      <c r="F30" s="5">
        <v>0</v>
      </c>
      <c r="G30" s="5">
        <v>0.06</v>
      </c>
      <c r="H30" s="5">
        <v>0.16</v>
      </c>
      <c r="I30" s="5">
        <v>4.25</v>
      </c>
      <c r="J30" s="5">
        <v>2.96</v>
      </c>
      <c r="K30" s="5">
        <v>0.31</v>
      </c>
      <c r="L30" s="5">
        <v>0.18</v>
      </c>
      <c r="M30" s="5">
        <v>0.44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f t="shared" si="3"/>
        <v>99.55</v>
      </c>
      <c r="T30" s="5">
        <v>1400</v>
      </c>
      <c r="U30" s="5">
        <v>1.63</v>
      </c>
      <c r="V30" s="6">
        <v>0.33900000000000002</v>
      </c>
      <c r="W30" s="6">
        <v>0.91600000000000004</v>
      </c>
      <c r="X30" s="7">
        <f t="shared" si="0"/>
        <v>1.0579420253915629E-3</v>
      </c>
      <c r="Y30" s="7">
        <f t="shared" si="4"/>
        <v>9.1135684933859378E-8</v>
      </c>
      <c r="Z30" s="5">
        <f t="shared" si="5"/>
        <v>-7.0403115381167281</v>
      </c>
      <c r="AA30" s="6">
        <f t="shared" si="6"/>
        <v>0.16559715631380817</v>
      </c>
      <c r="AB30" s="6">
        <f t="shared" si="7"/>
        <v>-0.78094712532786081</v>
      </c>
      <c r="AC30" s="8" t="s">
        <v>43</v>
      </c>
      <c r="AD30" s="6">
        <f t="shared" si="8"/>
        <v>1.2507075079074412</v>
      </c>
      <c r="AE30" s="6">
        <f t="shared" si="9"/>
        <v>5.0095808233246086E-4</v>
      </c>
      <c r="AF30" s="6">
        <f t="shared" si="10"/>
        <v>0.31276366133621109</v>
      </c>
      <c r="AG30" s="6">
        <f t="shared" si="11"/>
        <v>1.1136632560729452E-3</v>
      </c>
      <c r="AH30" s="6">
        <f t="shared" si="12"/>
        <v>0</v>
      </c>
      <c r="AI30" s="6">
        <f t="shared" si="13"/>
        <v>1.4890184886462339E-3</v>
      </c>
      <c r="AJ30" s="6">
        <f t="shared" si="14"/>
        <v>2.8536776771063707E-3</v>
      </c>
      <c r="AK30" s="6">
        <f t="shared" si="15"/>
        <v>0.13716314345651121</v>
      </c>
      <c r="AL30" s="6">
        <f t="shared" si="16"/>
        <v>6.2854352026840504E-2</v>
      </c>
      <c r="AM30" s="6">
        <f t="shared" si="17"/>
        <v>8.7447108603667129E-3</v>
      </c>
      <c r="AN30" s="6">
        <f t="shared" si="18"/>
        <v>1.3343711775825641E-3</v>
      </c>
      <c r="AO30" s="6">
        <f t="shared" si="19"/>
        <v>3.7975229793293917E-3</v>
      </c>
      <c r="AP30" s="6">
        <f t="shared" si="20"/>
        <v>0</v>
      </c>
      <c r="AQ30" s="6">
        <f t="shared" si="21"/>
        <v>0</v>
      </c>
      <c r="AR30" s="6">
        <f t="shared" si="22"/>
        <v>0</v>
      </c>
      <c r="AS30" s="6">
        <f t="shared" si="23"/>
        <v>0</v>
      </c>
      <c r="AT30" s="6">
        <f t="shared" si="24"/>
        <v>0</v>
      </c>
      <c r="AU30" s="6">
        <f t="shared" si="25"/>
        <v>1.7745778763880742</v>
      </c>
      <c r="AV30" s="6">
        <f t="shared" si="26"/>
        <v>0.70479155891039058</v>
      </c>
      <c r="AW30" s="6">
        <f t="shared" si="26"/>
        <v>2.8229704032606154E-4</v>
      </c>
      <c r="AX30" s="6">
        <f t="shared" si="26"/>
        <v>0.17624679395462847</v>
      </c>
      <c r="AY30" s="6">
        <f t="shared" si="26"/>
        <v>6.2756516402631137E-4</v>
      </c>
      <c r="AZ30" s="6">
        <f t="shared" si="26"/>
        <v>0</v>
      </c>
      <c r="BA30" s="6">
        <f t="shared" si="26"/>
        <v>8.3908320308655041E-4</v>
      </c>
      <c r="BB30" s="6">
        <f t="shared" si="26"/>
        <v>1.6080881628675919E-3</v>
      </c>
      <c r="BC30" s="6">
        <f t="shared" si="26"/>
        <v>7.7293392012577775E-2</v>
      </c>
      <c r="BD30" s="6">
        <f t="shared" si="26"/>
        <v>3.5419325836954806E-2</v>
      </c>
      <c r="BE30" s="6">
        <f t="shared" si="26"/>
        <v>4.9277695708488441E-3</v>
      </c>
      <c r="BF30" s="6">
        <f t="shared" si="26"/>
        <v>7.519372327003792E-4</v>
      </c>
      <c r="BG30" s="6">
        <f t="shared" si="26"/>
        <v>2.139958482441336E-3</v>
      </c>
      <c r="BH30" s="6">
        <f t="shared" si="26"/>
        <v>0</v>
      </c>
      <c r="BI30" s="6">
        <f t="shared" si="26"/>
        <v>0</v>
      </c>
      <c r="BJ30" s="6">
        <f t="shared" si="26"/>
        <v>0</v>
      </c>
      <c r="BK30" s="6">
        <f t="shared" si="26"/>
        <v>0</v>
      </c>
      <c r="BL30" s="6">
        <f t="shared" si="27"/>
        <v>0</v>
      </c>
      <c r="BM30" s="6">
        <f t="shared" si="28"/>
        <v>1.0049277695708487</v>
      </c>
      <c r="BN30" s="5">
        <f t="shared" si="29"/>
        <v>4.2123632603794671E-4</v>
      </c>
      <c r="BO30" s="5">
        <f t="shared" si="29"/>
        <v>1.6872189602011866E-7</v>
      </c>
      <c r="BP30" s="5">
        <f t="shared" si="29"/>
        <v>1.0533831034553295E-4</v>
      </c>
      <c r="BQ30" s="5">
        <f t="shared" si="29"/>
        <v>3.7508003707157838E-7</v>
      </c>
      <c r="BR30" s="5">
        <f t="shared" si="29"/>
        <v>0</v>
      </c>
      <c r="BS30" s="5">
        <f t="shared" si="29"/>
        <v>5.014990903903119E-7</v>
      </c>
      <c r="BT30" s="5">
        <f t="shared" si="29"/>
        <v>9.6111416362405747E-7</v>
      </c>
      <c r="BU30" s="5">
        <f t="shared" si="29"/>
        <v>4.6196331478096866E-5</v>
      </c>
      <c r="BV30" s="5">
        <f t="shared" si="29"/>
        <v>2.1169247130833938E-5</v>
      </c>
      <c r="BW30" s="5">
        <f t="shared" si="29"/>
        <v>2.9452048954659438E-6</v>
      </c>
      <c r="BX30" s="5">
        <f t="shared" si="29"/>
        <v>4.4941411869849038E-7</v>
      </c>
      <c r="BY30" s="5">
        <f t="shared" si="29"/>
        <v>1.2789997803193592E-6</v>
      </c>
      <c r="BZ30" s="5">
        <f t="shared" si="29"/>
        <v>0</v>
      </c>
      <c r="CA30" s="5">
        <f t="shared" si="29"/>
        <v>0</v>
      </c>
      <c r="CB30" s="5">
        <f t="shared" si="29"/>
        <v>0</v>
      </c>
      <c r="CC30" s="5">
        <f t="shared" si="29"/>
        <v>0</v>
      </c>
      <c r="CD30" s="5">
        <f t="shared" si="33"/>
        <v>0</v>
      </c>
      <c r="CE30" s="5">
        <f t="shared" si="30"/>
        <v>5.9767504407853443E-4</v>
      </c>
      <c r="CF30" s="5">
        <f t="shared" si="31"/>
        <v>9.7421032184801112E-4</v>
      </c>
      <c r="CG30" s="5">
        <f t="shared" si="32"/>
        <v>-0.71460838332048482</v>
      </c>
    </row>
    <row r="31" spans="1:85">
      <c r="A31" s="4" t="s">
        <v>99</v>
      </c>
      <c r="B31" s="5">
        <v>70.19</v>
      </c>
      <c r="C31" s="5">
        <v>0.03</v>
      </c>
      <c r="D31" s="5">
        <v>15.79</v>
      </c>
      <c r="E31" s="5">
        <v>0.06</v>
      </c>
      <c r="F31" s="5">
        <v>0</v>
      </c>
      <c r="G31" s="5">
        <v>5.1100000000000003</v>
      </c>
      <c r="H31" s="5">
        <v>0.18</v>
      </c>
      <c r="I31" s="5">
        <v>4.33</v>
      </c>
      <c r="J31" s="5">
        <v>2.4700000000000002</v>
      </c>
      <c r="K31" s="5">
        <v>0.61</v>
      </c>
      <c r="L31" s="5">
        <v>0.16</v>
      </c>
      <c r="M31" s="5">
        <v>0.63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f t="shared" si="3"/>
        <v>99.559999999999988</v>
      </c>
      <c r="T31" s="5">
        <v>1400</v>
      </c>
      <c r="U31" s="5">
        <v>1.63</v>
      </c>
      <c r="V31" s="6">
        <v>0.32300000000000001</v>
      </c>
      <c r="W31" s="6">
        <v>0.77</v>
      </c>
      <c r="X31" s="7">
        <f t="shared" si="0"/>
        <v>1.3591801224978573E-3</v>
      </c>
      <c r="Y31" s="7">
        <f t="shared" si="4"/>
        <v>9.1135684933859378E-8</v>
      </c>
      <c r="Z31" s="5">
        <f t="shared" si="5"/>
        <v>-7.0403115381167281</v>
      </c>
      <c r="AA31" s="6">
        <f t="shared" si="6"/>
        <v>0.28748384397970328</v>
      </c>
      <c r="AB31" s="6">
        <f t="shared" si="7"/>
        <v>-0.541386556774756</v>
      </c>
      <c r="AC31" s="8" t="s">
        <v>44</v>
      </c>
      <c r="AD31" s="6">
        <f t="shared" si="8"/>
        <v>1.1684701181954387</v>
      </c>
      <c r="AE31" s="6">
        <f t="shared" si="9"/>
        <v>3.7571856174934564E-4</v>
      </c>
      <c r="AF31" s="6">
        <f t="shared" si="10"/>
        <v>0.30982046502501714</v>
      </c>
      <c r="AG31" s="6">
        <f t="shared" si="11"/>
        <v>8.3524744205470871E-4</v>
      </c>
      <c r="AH31" s="6">
        <f t="shared" si="12"/>
        <v>0</v>
      </c>
      <c r="AI31" s="6">
        <f t="shared" si="13"/>
        <v>0.1268147412830376</v>
      </c>
      <c r="AJ31" s="6">
        <f t="shared" si="14"/>
        <v>3.210387386744667E-3</v>
      </c>
      <c r="AK31" s="6">
        <f t="shared" si="15"/>
        <v>0.13974503792157497</v>
      </c>
      <c r="AL31" s="6">
        <f t="shared" si="16"/>
        <v>5.2449408616991919E-2</v>
      </c>
      <c r="AM31" s="6">
        <f t="shared" si="17"/>
        <v>1.7207334273624822E-2</v>
      </c>
      <c r="AN31" s="6">
        <f t="shared" si="18"/>
        <v>1.1861077134067237E-3</v>
      </c>
      <c r="AO31" s="6">
        <f t="shared" si="19"/>
        <v>5.4373624476761742E-3</v>
      </c>
      <c r="AP31" s="6">
        <f t="shared" si="20"/>
        <v>0</v>
      </c>
      <c r="AQ31" s="6">
        <f t="shared" si="21"/>
        <v>0</v>
      </c>
      <c r="AR31" s="6">
        <f t="shared" si="22"/>
        <v>0</v>
      </c>
      <c r="AS31" s="6">
        <f t="shared" si="23"/>
        <v>0</v>
      </c>
      <c r="AT31" s="6">
        <f t="shared" si="24"/>
        <v>0</v>
      </c>
      <c r="AU31" s="6">
        <f t="shared" si="25"/>
        <v>1.8083445945936922</v>
      </c>
      <c r="AV31" s="6">
        <f t="shared" si="26"/>
        <v>0.64615456682799788</v>
      </c>
      <c r="AW31" s="6">
        <f t="shared" si="26"/>
        <v>2.0776933935744916E-4</v>
      </c>
      <c r="AX31" s="6">
        <f t="shared" si="26"/>
        <v>0.17132822248108587</v>
      </c>
      <c r="AY31" s="6">
        <f t="shared" si="26"/>
        <v>4.6188511003478086E-4</v>
      </c>
      <c r="AZ31" s="6">
        <f t="shared" si="26"/>
        <v>0</v>
      </c>
      <c r="BA31" s="6">
        <f t="shared" si="26"/>
        <v>7.0127530815845954E-2</v>
      </c>
      <c r="BB31" s="6">
        <f t="shared" si="26"/>
        <v>1.7753183747957024E-3</v>
      </c>
      <c r="BC31" s="6">
        <f t="shared" si="26"/>
        <v>7.7277880742068178E-2</v>
      </c>
      <c r="BD31" s="6">
        <f t="shared" si="26"/>
        <v>2.9004100641988818E-2</v>
      </c>
      <c r="BE31" s="6">
        <f t="shared" si="26"/>
        <v>9.5155172996721077E-3</v>
      </c>
      <c r="BF31" s="6">
        <f t="shared" si="26"/>
        <v>6.5590801496173039E-4</v>
      </c>
      <c r="BG31" s="6">
        <f t="shared" si="26"/>
        <v>3.0068176518634531E-3</v>
      </c>
      <c r="BH31" s="6">
        <f t="shared" si="26"/>
        <v>0</v>
      </c>
      <c r="BI31" s="6">
        <f t="shared" si="26"/>
        <v>0</v>
      </c>
      <c r="BJ31" s="6">
        <f t="shared" si="26"/>
        <v>0</v>
      </c>
      <c r="BK31" s="6">
        <f t="shared" si="26"/>
        <v>0</v>
      </c>
      <c r="BL31" s="6">
        <f t="shared" si="27"/>
        <v>0</v>
      </c>
      <c r="BM31" s="6">
        <f t="shared" si="28"/>
        <v>1.0095155172996717</v>
      </c>
      <c r="BN31" s="5">
        <f t="shared" si="29"/>
        <v>3.8619045921046996E-4</v>
      </c>
      <c r="BO31" s="5">
        <f t="shared" si="29"/>
        <v>1.241785490586314E-7</v>
      </c>
      <c r="BP31" s="5">
        <f t="shared" si="29"/>
        <v>1.0239860292327995E-4</v>
      </c>
      <c r="BQ31" s="5">
        <f t="shared" si="29"/>
        <v>2.7605720349925638E-7</v>
      </c>
      <c r="BR31" s="5">
        <f t="shared" si="29"/>
        <v>0</v>
      </c>
      <c r="BS31" s="5">
        <f t="shared" si="29"/>
        <v>4.1913475071479514E-5</v>
      </c>
      <c r="BT31" s="5">
        <f t="shared" si="29"/>
        <v>1.0610634879094537E-6</v>
      </c>
      <c r="BU31" s="5">
        <f t="shared" si="29"/>
        <v>4.6187060778811329E-5</v>
      </c>
      <c r="BV31" s="5">
        <f t="shared" si="29"/>
        <v>1.7335027129658918E-5</v>
      </c>
      <c r="BW31" s="5">
        <f t="shared" si="29"/>
        <v>5.6871872215115838E-6</v>
      </c>
      <c r="BX31" s="5">
        <f t="shared" si="29"/>
        <v>3.9201985175371626E-7</v>
      </c>
      <c r="BY31" s="5">
        <f t="shared" si="29"/>
        <v>1.7970998726136049E-6</v>
      </c>
      <c r="BZ31" s="5">
        <f t="shared" si="29"/>
        <v>0</v>
      </c>
      <c r="CA31" s="5">
        <f t="shared" si="29"/>
        <v>0</v>
      </c>
      <c r="CB31" s="5">
        <f t="shared" si="29"/>
        <v>0</v>
      </c>
      <c r="CC31" s="5">
        <f t="shared" si="29"/>
        <v>0</v>
      </c>
      <c r="CD31" s="5">
        <f t="shared" si="33"/>
        <v>0</v>
      </c>
      <c r="CE31" s="5">
        <f t="shared" si="30"/>
        <v>5.9767504407853443E-4</v>
      </c>
      <c r="CF31" s="5">
        <f t="shared" si="31"/>
        <v>9.7421032184801112E-4</v>
      </c>
      <c r="CG31" s="5">
        <f t="shared" si="32"/>
        <v>-0.58570371448283831</v>
      </c>
    </row>
    <row r="32" spans="1:85">
      <c r="A32" s="4" t="s">
        <v>99</v>
      </c>
      <c r="B32" s="5">
        <v>68.989999999999995</v>
      </c>
      <c r="C32" s="5">
        <v>0.05</v>
      </c>
      <c r="D32" s="5">
        <v>15.48</v>
      </c>
      <c r="E32" s="5">
        <v>0.13</v>
      </c>
      <c r="F32" s="5">
        <v>0</v>
      </c>
      <c r="G32" s="5">
        <v>6.3</v>
      </c>
      <c r="H32" s="5">
        <v>0.32</v>
      </c>
      <c r="I32" s="5">
        <v>4.24</v>
      </c>
      <c r="J32" s="5">
        <v>2.4</v>
      </c>
      <c r="K32" s="5">
        <v>0.67</v>
      </c>
      <c r="L32" s="5">
        <v>0.21</v>
      </c>
      <c r="M32" s="5">
        <v>0.56000000000000005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f t="shared" si="3"/>
        <v>99.34999999999998</v>
      </c>
      <c r="T32" s="5">
        <v>1400</v>
      </c>
      <c r="U32" s="5">
        <v>1.63</v>
      </c>
      <c r="V32" s="6">
        <v>0.32</v>
      </c>
      <c r="W32" s="6">
        <v>0.91800000000000004</v>
      </c>
      <c r="X32" s="7">
        <f t="shared" si="0"/>
        <v>9.385729087102089E-4</v>
      </c>
      <c r="Y32" s="7">
        <f t="shared" si="4"/>
        <v>9.1135684933859378E-8</v>
      </c>
      <c r="Z32" s="5">
        <f t="shared" si="5"/>
        <v>-7.0403115381167281</v>
      </c>
      <c r="AA32" s="6">
        <f t="shared" si="6"/>
        <v>0.37998190084258904</v>
      </c>
      <c r="AB32" s="6">
        <f t="shared" si="7"/>
        <v>-0.420237089044739</v>
      </c>
      <c r="AC32" s="8" t="s">
        <v>45</v>
      </c>
      <c r="AD32" s="6">
        <f t="shared" si="8"/>
        <v>1.1484934243382718</v>
      </c>
      <c r="AE32" s="6">
        <f t="shared" si="9"/>
        <v>6.2619760291557607E-4</v>
      </c>
      <c r="AF32" s="6">
        <f t="shared" si="10"/>
        <v>0.3037378593152163</v>
      </c>
      <c r="AG32" s="6">
        <f t="shared" si="11"/>
        <v>1.8097027911185358E-3</v>
      </c>
      <c r="AH32" s="6">
        <f t="shared" si="12"/>
        <v>0</v>
      </c>
      <c r="AI32" s="6">
        <f t="shared" si="13"/>
        <v>0.15634694130785456</v>
      </c>
      <c r="AJ32" s="6">
        <f t="shared" si="14"/>
        <v>5.7073553542127415E-3</v>
      </c>
      <c r="AK32" s="6">
        <f t="shared" si="15"/>
        <v>0.13684040664837827</v>
      </c>
      <c r="AL32" s="6">
        <f t="shared" si="16"/>
        <v>5.0962988129870684E-2</v>
      </c>
      <c r="AM32" s="6">
        <f t="shared" si="17"/>
        <v>1.8899858956276445E-2</v>
      </c>
      <c r="AN32" s="6">
        <f t="shared" si="18"/>
        <v>1.5567663738463248E-3</v>
      </c>
      <c r="AO32" s="6">
        <f t="shared" si="19"/>
        <v>4.8332110646010446E-3</v>
      </c>
      <c r="AP32" s="6">
        <f t="shared" si="20"/>
        <v>0</v>
      </c>
      <c r="AQ32" s="6">
        <f t="shared" si="21"/>
        <v>0</v>
      </c>
      <c r="AR32" s="6">
        <f t="shared" si="22"/>
        <v>0</v>
      </c>
      <c r="AS32" s="6">
        <f t="shared" si="23"/>
        <v>0</v>
      </c>
      <c r="AT32" s="6">
        <f t="shared" si="24"/>
        <v>0</v>
      </c>
      <c r="AU32" s="6">
        <f t="shared" si="25"/>
        <v>1.810914852926286</v>
      </c>
      <c r="AV32" s="6">
        <f t="shared" si="26"/>
        <v>0.63420619831043035</v>
      </c>
      <c r="AW32" s="6">
        <f t="shared" si="26"/>
        <v>3.4579074874983406E-4</v>
      </c>
      <c r="AX32" s="6">
        <f t="shared" si="26"/>
        <v>0.16772619586415202</v>
      </c>
      <c r="AY32" s="6">
        <f t="shared" si="26"/>
        <v>9.993306908904129E-4</v>
      </c>
      <c r="AZ32" s="6">
        <f t="shared" si="26"/>
        <v>0</v>
      </c>
      <c r="BA32" s="6">
        <f t="shared" si="26"/>
        <v>8.6335887662090285E-2</v>
      </c>
      <c r="BB32" s="6">
        <f t="shared" si="26"/>
        <v>3.1516420250185346E-3</v>
      </c>
      <c r="BC32" s="6">
        <f t="shared" si="26"/>
        <v>7.5564241149856215E-2</v>
      </c>
      <c r="BD32" s="6">
        <f t="shared" si="26"/>
        <v>2.8142122777069716E-2</v>
      </c>
      <c r="BE32" s="6">
        <f t="shared" si="26"/>
        <v>1.0436635894689286E-2</v>
      </c>
      <c r="BF32" s="6">
        <f t="shared" si="26"/>
        <v>8.5965741091069046E-4</v>
      </c>
      <c r="BG32" s="6">
        <f t="shared" si="26"/>
        <v>2.6689333608319477E-3</v>
      </c>
      <c r="BH32" s="6">
        <f t="shared" si="26"/>
        <v>0</v>
      </c>
      <c r="BI32" s="6">
        <f t="shared" si="26"/>
        <v>0</v>
      </c>
      <c r="BJ32" s="6">
        <f t="shared" si="26"/>
        <v>0</v>
      </c>
      <c r="BK32" s="6">
        <f t="shared" si="26"/>
        <v>0</v>
      </c>
      <c r="BL32" s="6">
        <f t="shared" si="27"/>
        <v>0</v>
      </c>
      <c r="BM32" s="6">
        <f t="shared" si="28"/>
        <v>1.0104366358946892</v>
      </c>
      <c r="BN32" s="5">
        <f t="shared" si="29"/>
        <v>3.7904921753006623E-4</v>
      </c>
      <c r="BO32" s="5">
        <f t="shared" si="29"/>
        <v>2.0667050100100651E-7</v>
      </c>
      <c r="BP32" s="5">
        <f t="shared" si="29"/>
        <v>1.0024576150623196E-4</v>
      </c>
      <c r="BQ32" s="5">
        <f t="shared" si="29"/>
        <v>5.9727501472695986E-7</v>
      </c>
      <c r="BR32" s="5">
        <f t="shared" si="29"/>
        <v>0</v>
      </c>
      <c r="BS32" s="5">
        <f t="shared" si="29"/>
        <v>5.160080546399921E-5</v>
      </c>
      <c r="BT32" s="5">
        <f t="shared" si="29"/>
        <v>1.8836577862227142E-6</v>
      </c>
      <c r="BU32" s="5">
        <f t="shared" si="29"/>
        <v>4.5162861160001319E-5</v>
      </c>
      <c r="BV32" s="5">
        <f t="shared" si="29"/>
        <v>1.6819844471248672E-5</v>
      </c>
      <c r="BW32" s="5">
        <f t="shared" si="29"/>
        <v>6.2377168183900344E-6</v>
      </c>
      <c r="BX32" s="5">
        <f t="shared" si="29"/>
        <v>5.1379578095848575E-7</v>
      </c>
      <c r="BY32" s="5">
        <f t="shared" si="29"/>
        <v>1.5951548640779056E-6</v>
      </c>
      <c r="BZ32" s="5">
        <f t="shared" si="29"/>
        <v>0</v>
      </c>
      <c r="CA32" s="5">
        <f t="shared" si="29"/>
        <v>0</v>
      </c>
      <c r="CB32" s="5">
        <f t="shared" si="29"/>
        <v>0</v>
      </c>
      <c r="CC32" s="5">
        <f t="shared" si="29"/>
        <v>0</v>
      </c>
      <c r="CD32" s="5">
        <f t="shared" si="33"/>
        <v>0</v>
      </c>
      <c r="CE32" s="5">
        <f t="shared" si="30"/>
        <v>5.9767504407853443E-4</v>
      </c>
      <c r="CF32" s="5">
        <f t="shared" si="31"/>
        <v>9.7421032184801112E-4</v>
      </c>
      <c r="CG32" s="5">
        <f t="shared" si="32"/>
        <v>-0.55606477747421934</v>
      </c>
    </row>
    <row r="33" spans="1:85">
      <c r="A33" s="4" t="s">
        <v>99</v>
      </c>
      <c r="B33" s="5">
        <v>66.84</v>
      </c>
      <c r="C33" s="5">
        <v>0.04</v>
      </c>
      <c r="D33" s="5">
        <v>16.079999999999998</v>
      </c>
      <c r="E33" s="5">
        <v>0.04</v>
      </c>
      <c r="F33" s="5">
        <v>0.01</v>
      </c>
      <c r="G33" s="5">
        <v>7.93</v>
      </c>
      <c r="H33" s="5">
        <v>0.57999999999999996</v>
      </c>
      <c r="I33" s="5">
        <v>4.2</v>
      </c>
      <c r="J33" s="5">
        <v>2.2000000000000002</v>
      </c>
      <c r="K33" s="5">
        <v>0.78</v>
      </c>
      <c r="L33" s="5">
        <v>0.06</v>
      </c>
      <c r="M33" s="5">
        <v>0.49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f t="shared" si="3"/>
        <v>99.250000000000028</v>
      </c>
      <c r="T33" s="5">
        <v>1400</v>
      </c>
      <c r="U33" s="5">
        <v>1.63</v>
      </c>
      <c r="V33" s="6">
        <v>0.313</v>
      </c>
      <c r="W33" s="6">
        <v>0.84399999999999997</v>
      </c>
      <c r="X33" s="7">
        <f t="shared" si="0"/>
        <v>1.062324510932889E-3</v>
      </c>
      <c r="Y33" s="7">
        <f t="shared" si="4"/>
        <v>9.1135684933859378E-8</v>
      </c>
      <c r="Z33" s="5">
        <f t="shared" si="5"/>
        <v>-7.0403115381167281</v>
      </c>
      <c r="AA33" s="6">
        <f t="shared" si="6"/>
        <v>0.41580347748645252</v>
      </c>
      <c r="AB33" s="6">
        <f t="shared" si="7"/>
        <v>-0.3811118828572147</v>
      </c>
      <c r="AC33" s="8" t="s">
        <v>46</v>
      </c>
      <c r="AD33" s="6">
        <f t="shared" si="8"/>
        <v>1.1127018478441819</v>
      </c>
      <c r="AE33" s="6">
        <f t="shared" si="9"/>
        <v>5.0095808233246086E-4</v>
      </c>
      <c r="AF33" s="6">
        <f t="shared" si="10"/>
        <v>0.31551064455999211</v>
      </c>
      <c r="AG33" s="6">
        <f t="shared" si="11"/>
        <v>5.5683162803647258E-4</v>
      </c>
      <c r="AH33" s="6">
        <f t="shared" si="12"/>
        <v>1.4098406880022558E-4</v>
      </c>
      <c r="AI33" s="6">
        <f t="shared" si="13"/>
        <v>0.19679861024941059</v>
      </c>
      <c r="AJ33" s="6">
        <f t="shared" si="14"/>
        <v>1.0344581579510593E-2</v>
      </c>
      <c r="AK33" s="6">
        <f t="shared" si="15"/>
        <v>0.1355494594158464</v>
      </c>
      <c r="AL33" s="6">
        <f t="shared" si="16"/>
        <v>4.6716072452381463E-2</v>
      </c>
      <c r="AM33" s="6">
        <f t="shared" si="17"/>
        <v>2.2002820874471085E-2</v>
      </c>
      <c r="AN33" s="6">
        <f t="shared" si="18"/>
        <v>4.4479039252752137E-4</v>
      </c>
      <c r="AO33" s="6">
        <f t="shared" si="19"/>
        <v>4.2290596815259133E-3</v>
      </c>
      <c r="AP33" s="6">
        <f t="shared" si="20"/>
        <v>0</v>
      </c>
      <c r="AQ33" s="6">
        <f t="shared" si="21"/>
        <v>0</v>
      </c>
      <c r="AR33" s="6">
        <f t="shared" si="22"/>
        <v>0</v>
      </c>
      <c r="AS33" s="6">
        <f t="shared" si="23"/>
        <v>0</v>
      </c>
      <c r="AT33" s="6">
        <f t="shared" si="24"/>
        <v>0</v>
      </c>
      <c r="AU33" s="6">
        <f t="shared" si="25"/>
        <v>1.8234938399545457</v>
      </c>
      <c r="AV33" s="6">
        <f t="shared" si="26"/>
        <v>0.61020323922340103</v>
      </c>
      <c r="AW33" s="6">
        <f t="shared" si="26"/>
        <v>2.7472430745636533E-4</v>
      </c>
      <c r="AX33" s="6">
        <f t="shared" si="26"/>
        <v>0.17302534159800445</v>
      </c>
      <c r="AY33" s="6">
        <f t="shared" si="26"/>
        <v>3.0536523668780405E-4</v>
      </c>
      <c r="AZ33" s="6">
        <f t="shared" si="26"/>
        <v>7.7315352380757089E-5</v>
      </c>
      <c r="BA33" s="6">
        <f t="shared" si="26"/>
        <v>0.10792392380898648</v>
      </c>
      <c r="BB33" s="6">
        <f t="shared" si="26"/>
        <v>5.6729457225742274E-3</v>
      </c>
      <c r="BC33" s="6">
        <f t="shared" si="26"/>
        <v>7.4335024580738499E-2</v>
      </c>
      <c r="BD33" s="6">
        <f t="shared" si="26"/>
        <v>2.5618991097631542E-2</v>
      </c>
      <c r="BE33" s="6">
        <f t="shared" si="26"/>
        <v>1.2066298438945947E-2</v>
      </c>
      <c r="BF33" s="6">
        <f t="shared" si="26"/>
        <v>2.4392207024873124E-4</v>
      </c>
      <c r="BG33" s="6">
        <f t="shared" si="26"/>
        <v>2.3192070018900261E-3</v>
      </c>
      <c r="BH33" s="6">
        <f t="shared" si="26"/>
        <v>0</v>
      </c>
      <c r="BI33" s="6">
        <f t="shared" si="26"/>
        <v>0</v>
      </c>
      <c r="BJ33" s="6">
        <f t="shared" si="26"/>
        <v>0</v>
      </c>
      <c r="BK33" s="6">
        <f t="shared" si="26"/>
        <v>0</v>
      </c>
      <c r="BL33" s="6">
        <f t="shared" si="27"/>
        <v>0</v>
      </c>
      <c r="BM33" s="6">
        <f t="shared" si="28"/>
        <v>1.0120662984389459</v>
      </c>
      <c r="BN33" s="5">
        <f t="shared" si="29"/>
        <v>3.6470324789971071E-4</v>
      </c>
      <c r="BO33" s="5">
        <f t="shared" si="29"/>
        <v>1.6419586256842801E-7</v>
      </c>
      <c r="BP33" s="5">
        <f t="shared" si="29"/>
        <v>1.0341292866629079E-4</v>
      </c>
      <c r="BQ33" s="5">
        <f t="shared" si="29"/>
        <v>1.8250918129743541E-7</v>
      </c>
      <c r="BR33" s="5">
        <f t="shared" si="29"/>
        <v>4.6209456642116421E-8</v>
      </c>
      <c r="BS33" s="5">
        <f t="shared" si="29"/>
        <v>6.4503435919664395E-5</v>
      </c>
      <c r="BT33" s="5">
        <f t="shared" si="29"/>
        <v>3.3905780847946849E-6</v>
      </c>
      <c r="BU33" s="5">
        <f t="shared" si="29"/>
        <v>4.4428189092871822E-5</v>
      </c>
      <c r="BV33" s="5">
        <f t="shared" si="29"/>
        <v>1.5311831633524513E-5</v>
      </c>
      <c r="BW33" s="5">
        <f t="shared" si="29"/>
        <v>7.2117254513617703E-6</v>
      </c>
      <c r="BX33" s="5">
        <f t="shared" si="29"/>
        <v>1.4578613408763783E-7</v>
      </c>
      <c r="BY33" s="5">
        <f t="shared" si="29"/>
        <v>1.3861321470818672E-6</v>
      </c>
      <c r="BZ33" s="5">
        <f t="shared" si="29"/>
        <v>0</v>
      </c>
      <c r="CA33" s="5">
        <f t="shared" si="29"/>
        <v>0</v>
      </c>
      <c r="CB33" s="5">
        <f t="shared" si="29"/>
        <v>0</v>
      </c>
      <c r="CC33" s="5">
        <f t="shared" si="29"/>
        <v>0</v>
      </c>
      <c r="CD33" s="5">
        <f t="shared" si="33"/>
        <v>0</v>
      </c>
      <c r="CE33" s="5">
        <f t="shared" si="30"/>
        <v>5.9767504407853443E-4</v>
      </c>
      <c r="CF33" s="5">
        <f t="shared" si="31"/>
        <v>9.7421032184801112E-4</v>
      </c>
      <c r="CG33" s="5">
        <f t="shared" si="32"/>
        <v>-0.4985764990125845</v>
      </c>
    </row>
    <row r="34" spans="1:85">
      <c r="A34" s="4" t="s">
        <v>99</v>
      </c>
      <c r="B34" s="5">
        <v>64.44</v>
      </c>
      <c r="C34" s="5">
        <v>0.62</v>
      </c>
      <c r="D34" s="5">
        <v>17.48</v>
      </c>
      <c r="E34" s="5">
        <v>0</v>
      </c>
      <c r="F34" s="5">
        <v>7.0000000000000007E-2</v>
      </c>
      <c r="G34" s="5">
        <v>3.31</v>
      </c>
      <c r="H34" s="5">
        <v>6.59</v>
      </c>
      <c r="I34" s="5">
        <v>3.84</v>
      </c>
      <c r="J34" s="5">
        <v>1.18</v>
      </c>
      <c r="K34" s="5">
        <v>0.72</v>
      </c>
      <c r="L34" s="5">
        <v>0.05</v>
      </c>
      <c r="M34" s="5">
        <v>0.43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f t="shared" si="3"/>
        <v>98.730000000000018</v>
      </c>
      <c r="T34" s="5">
        <v>1400</v>
      </c>
      <c r="U34" s="5">
        <v>1.63</v>
      </c>
      <c r="V34" s="6">
        <v>0.22700000000000001</v>
      </c>
      <c r="W34" s="6">
        <v>0.78500000000000003</v>
      </c>
      <c r="X34" s="7">
        <f t="shared" si="0"/>
        <v>6.4590079797603088E-4</v>
      </c>
      <c r="Y34" s="7">
        <f t="shared" si="4"/>
        <v>9.1135684933859378E-8</v>
      </c>
      <c r="Z34" s="5">
        <f t="shared" si="5"/>
        <v>-7.0403115381167281</v>
      </c>
      <c r="AA34" s="6">
        <f t="shared" si="6"/>
        <v>0.49223410540796075</v>
      </c>
      <c r="AB34" s="6">
        <f t="shared" si="7"/>
        <v>-0.30782829864350369</v>
      </c>
      <c r="AC34" s="8" t="s">
        <v>47</v>
      </c>
      <c r="AD34" s="6">
        <f t="shared" si="8"/>
        <v>1.0727484601298485</v>
      </c>
      <c r="AE34" s="6">
        <f t="shared" si="9"/>
        <v>7.7648502761531431E-3</v>
      </c>
      <c r="AF34" s="6">
        <f t="shared" si="10"/>
        <v>0.34298047679780241</v>
      </c>
      <c r="AG34" s="6">
        <f t="shared" si="11"/>
        <v>0</v>
      </c>
      <c r="AH34" s="6">
        <f t="shared" si="12"/>
        <v>9.8688848160157915E-4</v>
      </c>
      <c r="AI34" s="6">
        <f t="shared" si="13"/>
        <v>8.214418662365057E-2</v>
      </c>
      <c r="AJ34" s="6">
        <f t="shared" si="14"/>
        <v>0.11753584932581863</v>
      </c>
      <c r="AK34" s="6">
        <f t="shared" si="15"/>
        <v>0.12393093432305954</v>
      </c>
      <c r="AL34" s="6">
        <f t="shared" si="16"/>
        <v>2.505680249718642E-2</v>
      </c>
      <c r="AM34" s="6">
        <f t="shared" si="17"/>
        <v>2.0310296191819462E-2</v>
      </c>
      <c r="AN34" s="6">
        <f t="shared" si="18"/>
        <v>3.7065866043960117E-4</v>
      </c>
      <c r="AO34" s="6">
        <f t="shared" si="19"/>
        <v>3.7112156388900874E-3</v>
      </c>
      <c r="AP34" s="6">
        <f t="shared" si="20"/>
        <v>0</v>
      </c>
      <c r="AQ34" s="6">
        <f t="shared" si="21"/>
        <v>0</v>
      </c>
      <c r="AR34" s="6">
        <f t="shared" si="22"/>
        <v>0</v>
      </c>
      <c r="AS34" s="6">
        <f t="shared" si="23"/>
        <v>0</v>
      </c>
      <c r="AT34" s="6">
        <f t="shared" si="24"/>
        <v>0</v>
      </c>
      <c r="AU34" s="6">
        <f t="shared" si="25"/>
        <v>1.7772303227544504</v>
      </c>
      <c r="AV34" s="6">
        <f t="shared" ref="AV34:BK49" si="34">AD34/$AU34</f>
        <v>0.60360688561021358</v>
      </c>
      <c r="AW34" s="6">
        <f t="shared" si="34"/>
        <v>4.3690737079697959E-3</v>
      </c>
      <c r="AX34" s="6">
        <f t="shared" si="34"/>
        <v>0.19298594695719135</v>
      </c>
      <c r="AY34" s="6">
        <f t="shared" si="34"/>
        <v>0</v>
      </c>
      <c r="AZ34" s="6">
        <f t="shared" si="34"/>
        <v>5.5529577059660142E-4</v>
      </c>
      <c r="BA34" s="6">
        <f t="shared" si="34"/>
        <v>4.6220338226245737E-2</v>
      </c>
      <c r="BB34" s="6">
        <f t="shared" si="34"/>
        <v>6.6134280864426756E-2</v>
      </c>
      <c r="BC34" s="6">
        <f t="shared" si="34"/>
        <v>6.9732624261657036E-2</v>
      </c>
      <c r="BD34" s="6">
        <f t="shared" si="34"/>
        <v>1.4098793035644359E-2</v>
      </c>
      <c r="BE34" s="6">
        <f t="shared" si="34"/>
        <v>1.1428060804376462E-2</v>
      </c>
      <c r="BF34" s="6">
        <f t="shared" si="34"/>
        <v>2.085597210974511E-4</v>
      </c>
      <c r="BG34" s="6">
        <f t="shared" si="34"/>
        <v>2.0882018449574049E-3</v>
      </c>
      <c r="BH34" s="6">
        <f t="shared" si="34"/>
        <v>0</v>
      </c>
      <c r="BI34" s="6">
        <f t="shared" si="34"/>
        <v>0</v>
      </c>
      <c r="BJ34" s="6">
        <f t="shared" si="34"/>
        <v>0</v>
      </c>
      <c r="BK34" s="6">
        <f t="shared" si="34"/>
        <v>0</v>
      </c>
      <c r="BL34" s="6">
        <f t="shared" si="27"/>
        <v>0</v>
      </c>
      <c r="BM34" s="6">
        <f t="shared" si="28"/>
        <v>1.0114280608043766</v>
      </c>
      <c r="BN34" s="5">
        <f t="shared" ref="BN34:CC49" si="35">AV34/($T34+273.15)</f>
        <v>3.607607719631913E-4</v>
      </c>
      <c r="BO34" s="5">
        <f t="shared" si="35"/>
        <v>2.6112863209932137E-6</v>
      </c>
      <c r="BP34" s="5">
        <f t="shared" si="35"/>
        <v>1.1534288435417705E-4</v>
      </c>
      <c r="BQ34" s="5">
        <f t="shared" si="35"/>
        <v>0</v>
      </c>
      <c r="BR34" s="5">
        <f t="shared" si="35"/>
        <v>3.3188642416794751E-7</v>
      </c>
      <c r="BS34" s="5">
        <f t="shared" si="35"/>
        <v>2.7624742686696192E-5</v>
      </c>
      <c r="BT34" s="5">
        <f t="shared" si="35"/>
        <v>3.9526809230748438E-5</v>
      </c>
      <c r="BU34" s="5">
        <f t="shared" si="35"/>
        <v>4.1677449279297753E-5</v>
      </c>
      <c r="BV34" s="5">
        <f t="shared" si="35"/>
        <v>8.4264967490328772E-6</v>
      </c>
      <c r="BW34" s="5">
        <f t="shared" si="35"/>
        <v>6.8302667449878735E-6</v>
      </c>
      <c r="BX34" s="5">
        <f t="shared" si="35"/>
        <v>1.2465094049992593E-7</v>
      </c>
      <c r="BY34" s="5">
        <f t="shared" si="35"/>
        <v>1.2480661297297939E-6</v>
      </c>
      <c r="BZ34" s="5">
        <f t="shared" si="35"/>
        <v>0</v>
      </c>
      <c r="CA34" s="5">
        <f t="shared" si="35"/>
        <v>0</v>
      </c>
      <c r="CB34" s="5">
        <f t="shared" si="35"/>
        <v>0</v>
      </c>
      <c r="CC34" s="5">
        <f t="shared" si="35"/>
        <v>0</v>
      </c>
      <c r="CD34" s="5">
        <f t="shared" si="33"/>
        <v>0</v>
      </c>
      <c r="CE34" s="5">
        <f t="shared" si="30"/>
        <v>5.9767504407853443E-4</v>
      </c>
      <c r="CF34" s="5">
        <f t="shared" si="31"/>
        <v>9.7421032184801112E-4</v>
      </c>
      <c r="CG34" s="5">
        <f t="shared" si="32"/>
        <v>-0.3087207441851656</v>
      </c>
    </row>
    <row r="35" spans="1:85">
      <c r="A35" s="4" t="s">
        <v>99</v>
      </c>
      <c r="B35" s="5">
        <v>51.42</v>
      </c>
      <c r="C35" s="5">
        <v>0.82</v>
      </c>
      <c r="D35" s="5">
        <v>15.33</v>
      </c>
      <c r="E35" s="5">
        <v>4.1900000000000004</v>
      </c>
      <c r="F35" s="5">
        <v>0.15</v>
      </c>
      <c r="G35" s="5">
        <v>10.210000000000001</v>
      </c>
      <c r="H35" s="5">
        <v>12.68</v>
      </c>
      <c r="I35" s="5">
        <v>1.73</v>
      </c>
      <c r="J35" s="5">
        <v>0.13</v>
      </c>
      <c r="K35" s="5">
        <v>1.1299999999999999</v>
      </c>
      <c r="L35" s="5">
        <v>0.05</v>
      </c>
      <c r="M35" s="5">
        <v>0.34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f t="shared" si="3"/>
        <v>98.18</v>
      </c>
      <c r="T35" s="5">
        <v>1400</v>
      </c>
      <c r="U35" s="5">
        <v>1.63</v>
      </c>
      <c r="V35" s="6">
        <v>0.13</v>
      </c>
      <c r="W35" s="6">
        <v>0.70699999999999996</v>
      </c>
      <c r="X35" s="7">
        <f t="shared" si="0"/>
        <v>2.6115677518685548E-4</v>
      </c>
      <c r="Y35" s="7">
        <f t="shared" si="4"/>
        <v>9.1135684933859378E-8</v>
      </c>
      <c r="Z35" s="5">
        <f t="shared" si="5"/>
        <v>-7.0403115381167281</v>
      </c>
      <c r="AA35" s="6">
        <f t="shared" si="6"/>
        <v>1.2149262351976775</v>
      </c>
      <c r="AB35" s="6">
        <f t="shared" si="7"/>
        <v>8.454991034658027E-2</v>
      </c>
      <c r="AC35" s="8" t="s">
        <v>48</v>
      </c>
      <c r="AD35" s="6">
        <f t="shared" si="8"/>
        <v>0.85600133177959048</v>
      </c>
      <c r="AE35" s="6">
        <f t="shared" si="9"/>
        <v>1.0269640687815447E-2</v>
      </c>
      <c r="AF35" s="6">
        <f t="shared" si="10"/>
        <v>0.30079466300402236</v>
      </c>
      <c r="AG35" s="6">
        <f t="shared" si="11"/>
        <v>5.8328113036820499E-2</v>
      </c>
      <c r="AH35" s="6">
        <f t="shared" si="12"/>
        <v>2.1147610320033836E-3</v>
      </c>
      <c r="AI35" s="6">
        <f t="shared" si="13"/>
        <v>0.2533813128179675</v>
      </c>
      <c r="AJ35" s="6">
        <f t="shared" si="14"/>
        <v>0.22615395591067985</v>
      </c>
      <c r="AK35" s="6">
        <f t="shared" si="15"/>
        <v>5.5833467807003392E-2</v>
      </c>
      <c r="AL35" s="6">
        <f t="shared" si="16"/>
        <v>2.7604951903679956E-3</v>
      </c>
      <c r="AM35" s="6">
        <f t="shared" si="17"/>
        <v>3.1875881523272212E-2</v>
      </c>
      <c r="AN35" s="6">
        <f t="shared" si="18"/>
        <v>3.7065866043960117E-4</v>
      </c>
      <c r="AO35" s="6">
        <f t="shared" si="19"/>
        <v>2.9344495749363485E-3</v>
      </c>
      <c r="AP35" s="6">
        <f t="shared" si="20"/>
        <v>0</v>
      </c>
      <c r="AQ35" s="6">
        <f t="shared" si="21"/>
        <v>0</v>
      </c>
      <c r="AR35" s="6">
        <f t="shared" si="22"/>
        <v>0</v>
      </c>
      <c r="AS35" s="6">
        <f t="shared" si="23"/>
        <v>0</v>
      </c>
      <c r="AT35" s="6">
        <f t="shared" si="24"/>
        <v>0</v>
      </c>
      <c r="AU35" s="6">
        <f t="shared" si="25"/>
        <v>1.7689428495016466</v>
      </c>
      <c r="AV35" s="6">
        <f t="shared" si="34"/>
        <v>0.48390558916063708</v>
      </c>
      <c r="AW35" s="6">
        <f t="shared" si="34"/>
        <v>5.805524294189973E-3</v>
      </c>
      <c r="AX35" s="6">
        <f t="shared" si="34"/>
        <v>0.17004204691449665</v>
      </c>
      <c r="AY35" s="6">
        <f t="shared" si="34"/>
        <v>3.2973429895291936E-2</v>
      </c>
      <c r="AZ35" s="6">
        <f t="shared" si="34"/>
        <v>1.1954942651760414E-3</v>
      </c>
      <c r="BA35" s="6">
        <f t="shared" si="34"/>
        <v>0.14323883492864173</v>
      </c>
      <c r="BB35" s="6">
        <f t="shared" si="34"/>
        <v>0.12784695445327293</v>
      </c>
      <c r="BC35" s="6">
        <f t="shared" si="34"/>
        <v>3.1563183526665664E-2</v>
      </c>
      <c r="BD35" s="6">
        <f t="shared" si="34"/>
        <v>1.5605338471764043E-3</v>
      </c>
      <c r="BE35" s="6">
        <f t="shared" si="34"/>
        <v>1.8019735082030721E-2</v>
      </c>
      <c r="BF35" s="6">
        <f t="shared" si="34"/>
        <v>2.0953682056151478E-4</v>
      </c>
      <c r="BG35" s="6">
        <f t="shared" si="34"/>
        <v>1.6588718938902141E-3</v>
      </c>
      <c r="BH35" s="6">
        <f t="shared" si="34"/>
        <v>0</v>
      </c>
      <c r="BI35" s="6">
        <f t="shared" si="34"/>
        <v>0</v>
      </c>
      <c r="BJ35" s="6">
        <f t="shared" si="34"/>
        <v>0</v>
      </c>
      <c r="BK35" s="6">
        <f t="shared" si="34"/>
        <v>0</v>
      </c>
      <c r="BL35" s="6">
        <f t="shared" si="27"/>
        <v>0</v>
      </c>
      <c r="BM35" s="6">
        <f t="shared" si="28"/>
        <v>1.0180197350820306</v>
      </c>
      <c r="BN35" s="5">
        <f t="shared" si="35"/>
        <v>2.8921829433143297E-4</v>
      </c>
      <c r="BO35" s="5">
        <f t="shared" si="35"/>
        <v>3.4698169884289947E-6</v>
      </c>
      <c r="BP35" s="5">
        <f t="shared" si="35"/>
        <v>1.01629887884826E-4</v>
      </c>
      <c r="BQ35" s="5">
        <f t="shared" si="35"/>
        <v>1.9707396166089073E-5</v>
      </c>
      <c r="BR35" s="5">
        <f t="shared" si="35"/>
        <v>7.1451708763472566E-7</v>
      </c>
      <c r="BS35" s="5">
        <f t="shared" si="35"/>
        <v>8.5610276979733869E-5</v>
      </c>
      <c r="BT35" s="5">
        <f t="shared" si="35"/>
        <v>7.6410934138166283E-5</v>
      </c>
      <c r="BU35" s="5">
        <f t="shared" si="35"/>
        <v>1.8864527105558773E-5</v>
      </c>
      <c r="BV35" s="5">
        <f t="shared" si="35"/>
        <v>9.3269213589720243E-7</v>
      </c>
      <c r="BW35" s="5">
        <f t="shared" si="35"/>
        <v>1.0769945959436225E-5</v>
      </c>
      <c r="BX35" s="5">
        <f t="shared" si="35"/>
        <v>1.2523492846517932E-7</v>
      </c>
      <c r="BY35" s="5">
        <f t="shared" si="35"/>
        <v>9.9146633230147576E-7</v>
      </c>
      <c r="BZ35" s="5">
        <f t="shared" si="35"/>
        <v>0</v>
      </c>
      <c r="CA35" s="5">
        <f t="shared" si="35"/>
        <v>0</v>
      </c>
      <c r="CB35" s="5">
        <f t="shared" si="35"/>
        <v>0</v>
      </c>
      <c r="CC35" s="5">
        <f t="shared" si="35"/>
        <v>0</v>
      </c>
      <c r="CD35" s="5">
        <f t="shared" si="33"/>
        <v>0</v>
      </c>
      <c r="CE35" s="5">
        <f t="shared" si="30"/>
        <v>5.9767504407853443E-4</v>
      </c>
      <c r="CF35" s="5">
        <f t="shared" si="31"/>
        <v>9.7421032184801112E-4</v>
      </c>
      <c r="CG35" s="5">
        <f t="shared" si="32"/>
        <v>0.1496870891229336</v>
      </c>
    </row>
    <row r="36" spans="1:85">
      <c r="A36" s="4" t="s">
        <v>99</v>
      </c>
      <c r="B36" s="5">
        <v>58.3</v>
      </c>
      <c r="C36" s="5">
        <v>0.34</v>
      </c>
      <c r="D36" s="5">
        <v>22.91</v>
      </c>
      <c r="E36" s="5">
        <v>2.2200000000000002</v>
      </c>
      <c r="F36" s="5">
        <v>0.22</v>
      </c>
      <c r="G36" s="5">
        <v>0.19</v>
      </c>
      <c r="H36" s="5">
        <v>1.87</v>
      </c>
      <c r="I36" s="5">
        <v>6.36</v>
      </c>
      <c r="J36" s="5">
        <v>5.8</v>
      </c>
      <c r="K36" s="5">
        <v>0.44</v>
      </c>
      <c r="L36" s="5">
        <v>0.32</v>
      </c>
      <c r="M36" s="5">
        <v>0.37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f t="shared" si="3"/>
        <v>99.339999999999989</v>
      </c>
      <c r="T36" s="5">
        <v>1400</v>
      </c>
      <c r="U36" s="5">
        <v>1.63</v>
      </c>
      <c r="V36" s="6">
        <v>0.17</v>
      </c>
      <c r="W36" s="6">
        <v>0.94299999999999995</v>
      </c>
      <c r="X36" s="7">
        <f t="shared" si="0"/>
        <v>2.5103130134780975E-4</v>
      </c>
      <c r="Y36" s="7">
        <f t="shared" si="4"/>
        <v>9.1135684933859378E-8</v>
      </c>
      <c r="Z36" s="5">
        <f t="shared" si="5"/>
        <v>-7.0403115381167281</v>
      </c>
      <c r="AA36" s="6">
        <f t="shared" si="6"/>
        <v>0.48251503818120273</v>
      </c>
      <c r="AB36" s="6">
        <f t="shared" si="7"/>
        <v>-0.31648914678166057</v>
      </c>
      <c r="AC36" s="8" t="s">
        <v>62</v>
      </c>
      <c r="AD36" s="6">
        <f t="shared" si="8"/>
        <v>0.9705343765606792</v>
      </c>
      <c r="AE36" s="6">
        <f t="shared" si="9"/>
        <v>4.2581436998259175E-3</v>
      </c>
      <c r="AF36" s="6">
        <f t="shared" si="10"/>
        <v>0.44952418326302362</v>
      </c>
      <c r="AG36" s="6">
        <f t="shared" si="11"/>
        <v>3.0904155356024227E-2</v>
      </c>
      <c r="AH36" s="6">
        <f t="shared" si="12"/>
        <v>3.101649513604963E-3</v>
      </c>
      <c r="AI36" s="6">
        <f t="shared" si="13"/>
        <v>4.7152252140464073E-3</v>
      </c>
      <c r="AJ36" s="6">
        <f t="shared" si="14"/>
        <v>3.3352357851180708E-2</v>
      </c>
      <c r="AK36" s="6">
        <f t="shared" si="15"/>
        <v>0.2052606099725674</v>
      </c>
      <c r="AL36" s="6">
        <f t="shared" si="16"/>
        <v>0.12316055464718749</v>
      </c>
      <c r="AM36" s="6">
        <f t="shared" si="17"/>
        <v>1.241184767277856E-2</v>
      </c>
      <c r="AN36" s="6">
        <f t="shared" si="18"/>
        <v>2.3722154268134474E-3</v>
      </c>
      <c r="AO36" s="6">
        <f t="shared" si="19"/>
        <v>3.1933715962542612E-3</v>
      </c>
      <c r="AP36" s="6">
        <f t="shared" si="20"/>
        <v>0</v>
      </c>
      <c r="AQ36" s="6">
        <f t="shared" si="21"/>
        <v>0</v>
      </c>
      <c r="AR36" s="6">
        <f t="shared" si="22"/>
        <v>0</v>
      </c>
      <c r="AS36" s="6">
        <f t="shared" si="23"/>
        <v>0</v>
      </c>
      <c r="AT36" s="6">
        <f t="shared" si="24"/>
        <v>0</v>
      </c>
      <c r="AU36" s="6">
        <f t="shared" si="25"/>
        <v>1.8303768431012075</v>
      </c>
      <c r="AV36" s="6">
        <f t="shared" si="34"/>
        <v>0.53023746460663412</v>
      </c>
      <c r="AW36" s="6">
        <f t="shared" si="34"/>
        <v>2.3263754214740526E-3</v>
      </c>
      <c r="AX36" s="6">
        <f t="shared" si="34"/>
        <v>0.24559105681286636</v>
      </c>
      <c r="AY36" s="6">
        <f t="shared" si="34"/>
        <v>1.6884039738867825E-2</v>
      </c>
      <c r="AZ36" s="6">
        <f t="shared" si="34"/>
        <v>1.6945414958101405E-3</v>
      </c>
      <c r="BA36" s="6">
        <f t="shared" si="34"/>
        <v>2.5760953171027889E-3</v>
      </c>
      <c r="BB36" s="6">
        <f t="shared" si="34"/>
        <v>1.8221579876781989E-2</v>
      </c>
      <c r="BC36" s="6">
        <f t="shared" si="34"/>
        <v>0.11214117505157808</v>
      </c>
      <c r="BD36" s="6">
        <f t="shared" si="34"/>
        <v>6.728699344694318E-2</v>
      </c>
      <c r="BE36" s="6">
        <f t="shared" si="34"/>
        <v>6.7810340365479964E-3</v>
      </c>
      <c r="BF36" s="6">
        <f t="shared" si="34"/>
        <v>1.2960256986174513E-3</v>
      </c>
      <c r="BG36" s="6">
        <f t="shared" si="34"/>
        <v>1.7446525333240841E-3</v>
      </c>
      <c r="BH36" s="6">
        <f t="shared" si="34"/>
        <v>0</v>
      </c>
      <c r="BI36" s="6">
        <f t="shared" si="34"/>
        <v>0</v>
      </c>
      <c r="BJ36" s="6">
        <f t="shared" si="34"/>
        <v>0</v>
      </c>
      <c r="BK36" s="6">
        <f t="shared" si="34"/>
        <v>0</v>
      </c>
      <c r="BL36" s="6">
        <f t="shared" si="27"/>
        <v>0</v>
      </c>
      <c r="BM36" s="6">
        <f t="shared" si="28"/>
        <v>1.0067810340365482</v>
      </c>
      <c r="BN36" s="5">
        <f t="shared" si="35"/>
        <v>3.1690970003086041E-4</v>
      </c>
      <c r="BO36" s="5">
        <f t="shared" si="35"/>
        <v>1.3904165325727235E-6</v>
      </c>
      <c r="BP36" s="5">
        <f t="shared" si="35"/>
        <v>1.4678364570592375E-4</v>
      </c>
      <c r="BQ36" s="5">
        <f t="shared" si="35"/>
        <v>1.0091169195151554E-5</v>
      </c>
      <c r="BR36" s="5">
        <f t="shared" si="35"/>
        <v>1.0127851632012315E-6</v>
      </c>
      <c r="BS36" s="5">
        <f t="shared" si="35"/>
        <v>1.5396678821999157E-6</v>
      </c>
      <c r="BT36" s="5">
        <f t="shared" si="35"/>
        <v>1.0890583556036212E-5</v>
      </c>
      <c r="BU36" s="5">
        <f t="shared" si="35"/>
        <v>6.7023981741970581E-5</v>
      </c>
      <c r="BV36" s="5">
        <f t="shared" si="35"/>
        <v>4.0215756774313822E-5</v>
      </c>
      <c r="BW36" s="5">
        <f t="shared" si="35"/>
        <v>4.052854816691866E-6</v>
      </c>
      <c r="BX36" s="5">
        <f t="shared" si="35"/>
        <v>7.7460221654809867E-7</v>
      </c>
      <c r="BY36" s="5">
        <f t="shared" si="35"/>
        <v>1.0427352797561988E-6</v>
      </c>
      <c r="BZ36" s="5">
        <f t="shared" si="35"/>
        <v>0</v>
      </c>
      <c r="CA36" s="5">
        <f t="shared" si="35"/>
        <v>0</v>
      </c>
      <c r="CB36" s="5">
        <f t="shared" si="35"/>
        <v>0</v>
      </c>
      <c r="CC36" s="5">
        <f t="shared" si="35"/>
        <v>0</v>
      </c>
      <c r="CD36" s="5">
        <f t="shared" si="33"/>
        <v>0</v>
      </c>
      <c r="CE36" s="5">
        <f t="shared" si="30"/>
        <v>5.9767504407853443E-4</v>
      </c>
      <c r="CF36" s="5">
        <f t="shared" si="31"/>
        <v>9.7421032184801112E-4</v>
      </c>
      <c r="CG36" s="5">
        <f t="shared" si="32"/>
        <v>-0.40623855956624499</v>
      </c>
    </row>
    <row r="37" spans="1:85">
      <c r="A37" s="4" t="s">
        <v>99</v>
      </c>
      <c r="B37" s="5">
        <v>71.78</v>
      </c>
      <c r="C37" s="5">
        <v>0.91</v>
      </c>
      <c r="D37" s="5">
        <v>15.38</v>
      </c>
      <c r="E37" s="5">
        <v>0.08</v>
      </c>
      <c r="F37" s="5">
        <v>0.03</v>
      </c>
      <c r="G37" s="5">
        <v>1.56</v>
      </c>
      <c r="H37" s="5">
        <v>3.23</v>
      </c>
      <c r="I37" s="5">
        <v>0.5</v>
      </c>
      <c r="J37" s="5">
        <v>3.78</v>
      </c>
      <c r="K37" s="5">
        <v>0.17</v>
      </c>
      <c r="L37" s="5">
        <v>0.04</v>
      </c>
      <c r="M37" s="5">
        <v>0.78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f t="shared" si="3"/>
        <v>98.240000000000009</v>
      </c>
      <c r="T37" s="5">
        <v>1400</v>
      </c>
      <c r="U37" s="5">
        <v>1.63</v>
      </c>
      <c r="V37" s="6">
        <v>0.14199999999999999</v>
      </c>
      <c r="W37" s="6">
        <v>0.77600000000000002</v>
      </c>
      <c r="X37" s="7">
        <f t="shared" si="0"/>
        <v>2.5864653604647361E-4</v>
      </c>
      <c r="Y37" s="7">
        <f t="shared" si="4"/>
        <v>9.1135684933859378E-8</v>
      </c>
      <c r="Z37" s="5">
        <f t="shared" si="5"/>
        <v>-7.0403115381167281</v>
      </c>
      <c r="AA37" s="6">
        <f t="shared" si="6"/>
        <v>0.18366132097188498</v>
      </c>
      <c r="AB37" s="6">
        <f t="shared" si="7"/>
        <v>-0.73598229637349588</v>
      </c>
      <c r="AC37" s="8" t="s">
        <v>49</v>
      </c>
      <c r="AD37" s="6">
        <f t="shared" si="8"/>
        <v>1.1949392375561845</v>
      </c>
      <c r="AE37" s="6">
        <f t="shared" si="9"/>
        <v>1.1396796373063485E-2</v>
      </c>
      <c r="AF37" s="6">
        <f t="shared" si="10"/>
        <v>0.30177572844108702</v>
      </c>
      <c r="AG37" s="6">
        <f t="shared" si="11"/>
        <v>1.1136632560729452E-3</v>
      </c>
      <c r="AH37" s="6">
        <f t="shared" si="12"/>
        <v>4.2295220640067675E-4</v>
      </c>
      <c r="AI37" s="6">
        <f t="shared" si="13"/>
        <v>3.8714480704802087E-2</v>
      </c>
      <c r="AJ37" s="6">
        <f t="shared" si="14"/>
        <v>5.7608618106584852E-2</v>
      </c>
      <c r="AK37" s="6">
        <f t="shared" si="15"/>
        <v>1.6136840406648378E-2</v>
      </c>
      <c r="AL37" s="6">
        <f t="shared" si="16"/>
        <v>8.0266706304546326E-2</v>
      </c>
      <c r="AM37" s="6">
        <f t="shared" si="17"/>
        <v>4.7954866008462623E-3</v>
      </c>
      <c r="AN37" s="6">
        <f t="shared" si="18"/>
        <v>2.9652692835168093E-4</v>
      </c>
      <c r="AO37" s="6">
        <f t="shared" si="19"/>
        <v>6.7319725542657402E-3</v>
      </c>
      <c r="AP37" s="6">
        <f t="shared" si="20"/>
        <v>0</v>
      </c>
      <c r="AQ37" s="6">
        <f t="shared" si="21"/>
        <v>0</v>
      </c>
      <c r="AR37" s="6">
        <f t="shared" si="22"/>
        <v>0</v>
      </c>
      <c r="AS37" s="6">
        <f t="shared" si="23"/>
        <v>0</v>
      </c>
      <c r="AT37" s="6">
        <f t="shared" si="24"/>
        <v>0</v>
      </c>
      <c r="AU37" s="6">
        <f t="shared" si="25"/>
        <v>1.7094035228380078</v>
      </c>
      <c r="AV37" s="6">
        <f t="shared" si="34"/>
        <v>0.69903871238799553</v>
      </c>
      <c r="AW37" s="6">
        <f t="shared" si="34"/>
        <v>6.6671188053609191E-3</v>
      </c>
      <c r="AX37" s="6">
        <f t="shared" si="34"/>
        <v>0.17653861385524061</v>
      </c>
      <c r="AY37" s="6">
        <f t="shared" si="34"/>
        <v>6.5149231366038428E-4</v>
      </c>
      <c r="AZ37" s="6">
        <f t="shared" si="34"/>
        <v>2.4742677825916591E-4</v>
      </c>
      <c r="BA37" s="6">
        <f t="shared" si="34"/>
        <v>2.2647947186002656E-2</v>
      </c>
      <c r="BB37" s="6">
        <f t="shared" si="34"/>
        <v>3.370100584029518E-2</v>
      </c>
      <c r="BC37" s="6">
        <f t="shared" si="34"/>
        <v>9.4400416233245306E-3</v>
      </c>
      <c r="BD37" s="6">
        <f t="shared" si="34"/>
        <v>4.6955973374434676E-2</v>
      </c>
      <c r="BE37" s="6">
        <f t="shared" si="34"/>
        <v>2.8053566854037123E-3</v>
      </c>
      <c r="BF37" s="6">
        <f t="shared" si="34"/>
        <v>1.7346806906035691E-4</v>
      </c>
      <c r="BG37" s="6">
        <f t="shared" si="34"/>
        <v>3.9381997663659298E-3</v>
      </c>
      <c r="BH37" s="6">
        <f t="shared" si="34"/>
        <v>0</v>
      </c>
      <c r="BI37" s="6">
        <f t="shared" si="34"/>
        <v>0</v>
      </c>
      <c r="BJ37" s="6">
        <f t="shared" si="34"/>
        <v>0</v>
      </c>
      <c r="BK37" s="6">
        <f t="shared" si="34"/>
        <v>0</v>
      </c>
      <c r="BL37" s="6">
        <f t="shared" si="27"/>
        <v>0</v>
      </c>
      <c r="BM37" s="6">
        <f t="shared" si="28"/>
        <v>1.0028053566854038</v>
      </c>
      <c r="BN37" s="5">
        <f t="shared" si="35"/>
        <v>4.1779799323909722E-4</v>
      </c>
      <c r="BO37" s="5">
        <f t="shared" si="35"/>
        <v>3.9847705258709134E-6</v>
      </c>
      <c r="BP37" s="5">
        <f t="shared" si="35"/>
        <v>1.0551272381749431E-4</v>
      </c>
      <c r="BQ37" s="5">
        <f t="shared" si="35"/>
        <v>3.8938069728379659E-7</v>
      </c>
      <c r="BR37" s="5">
        <f t="shared" si="35"/>
        <v>1.4788081060225676E-7</v>
      </c>
      <c r="BS37" s="5">
        <f t="shared" si="35"/>
        <v>1.3536112832682458E-5</v>
      </c>
      <c r="BT37" s="5">
        <f t="shared" si="35"/>
        <v>2.0142250151089368E-5</v>
      </c>
      <c r="BU37" s="5">
        <f t="shared" si="35"/>
        <v>5.6420772933236888E-6</v>
      </c>
      <c r="BV37" s="5">
        <f t="shared" si="35"/>
        <v>2.8064413456315735E-5</v>
      </c>
      <c r="BW37" s="5">
        <f t="shared" si="35"/>
        <v>1.6766916806046751E-6</v>
      </c>
      <c r="BX37" s="5">
        <f t="shared" si="35"/>
        <v>1.0367753582186707E-7</v>
      </c>
      <c r="BY37" s="5">
        <f t="shared" si="35"/>
        <v>2.3537637189528313E-6</v>
      </c>
      <c r="BZ37" s="5">
        <f t="shared" si="35"/>
        <v>0</v>
      </c>
      <c r="CA37" s="5">
        <f t="shared" si="35"/>
        <v>0</v>
      </c>
      <c r="CB37" s="5">
        <f t="shared" si="35"/>
        <v>0</v>
      </c>
      <c r="CC37" s="5">
        <f t="shared" si="35"/>
        <v>0</v>
      </c>
      <c r="CD37" s="5">
        <f t="shared" si="33"/>
        <v>0</v>
      </c>
      <c r="CE37" s="5">
        <f t="shared" si="30"/>
        <v>5.9767504407853443E-4</v>
      </c>
      <c r="CF37" s="5">
        <f t="shared" si="31"/>
        <v>9.7421032184801112E-4</v>
      </c>
      <c r="CG37" s="5">
        <f t="shared" si="32"/>
        <v>-0.64505838726250975</v>
      </c>
    </row>
    <row r="38" spans="1:85">
      <c r="A38" s="4" t="s">
        <v>99</v>
      </c>
      <c r="B38" s="5">
        <v>67.92</v>
      </c>
      <c r="C38" s="5">
        <v>0.95</v>
      </c>
      <c r="D38" s="5">
        <v>16.329999999999998</v>
      </c>
      <c r="E38" s="5">
        <v>2.2400000000000002</v>
      </c>
      <c r="F38" s="5">
        <v>0.04</v>
      </c>
      <c r="G38" s="5">
        <v>1.57</v>
      </c>
      <c r="H38" s="5">
        <v>3.51</v>
      </c>
      <c r="I38" s="5">
        <v>0.57999999999999996</v>
      </c>
      <c r="J38" s="5">
        <v>3.94</v>
      </c>
      <c r="K38" s="5">
        <v>0.47</v>
      </c>
      <c r="L38" s="5">
        <v>0.14000000000000001</v>
      </c>
      <c r="M38" s="5">
        <v>0.92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f t="shared" si="3"/>
        <v>98.61</v>
      </c>
      <c r="T38" s="5">
        <v>1400</v>
      </c>
      <c r="U38" s="5">
        <v>1.63</v>
      </c>
      <c r="V38" s="6">
        <v>0.33</v>
      </c>
      <c r="W38" s="6">
        <v>0.85599999999999998</v>
      </c>
      <c r="X38" s="7">
        <f t="shared" si="0"/>
        <v>1.1479785427557293E-3</v>
      </c>
      <c r="Y38" s="7">
        <f t="shared" si="4"/>
        <v>9.1135684933859378E-8</v>
      </c>
      <c r="Z38" s="5">
        <f t="shared" si="5"/>
        <v>-7.0403115381167281</v>
      </c>
      <c r="AA38" s="6">
        <f t="shared" si="6"/>
        <v>0.24102000332579976</v>
      </c>
      <c r="AB38" s="6">
        <f t="shared" si="7"/>
        <v>-0.61794691189191886</v>
      </c>
      <c r="AC38" s="8" t="s">
        <v>50</v>
      </c>
      <c r="AD38" s="6">
        <f t="shared" si="8"/>
        <v>1.1306808723156319</v>
      </c>
      <c r="AE38" s="6">
        <f t="shared" si="9"/>
        <v>1.1897754455395945E-2</v>
      </c>
      <c r="AF38" s="6">
        <f t="shared" si="10"/>
        <v>0.32041597174531533</v>
      </c>
      <c r="AG38" s="6">
        <f t="shared" si="11"/>
        <v>3.1182571170042465E-2</v>
      </c>
      <c r="AH38" s="6">
        <f t="shared" si="12"/>
        <v>5.6393627520090234E-4</v>
      </c>
      <c r="AI38" s="6">
        <f t="shared" si="13"/>
        <v>3.8962650452909788E-2</v>
      </c>
      <c r="AJ38" s="6">
        <f t="shared" si="14"/>
        <v>6.2602554041521E-2</v>
      </c>
      <c r="AK38" s="6">
        <f t="shared" si="15"/>
        <v>1.8718734871712116E-2</v>
      </c>
      <c r="AL38" s="6">
        <f t="shared" si="16"/>
        <v>8.3664238846537703E-2</v>
      </c>
      <c r="AM38" s="6">
        <f t="shared" si="17"/>
        <v>1.325811001410437E-2</v>
      </c>
      <c r="AN38" s="6">
        <f t="shared" si="18"/>
        <v>1.0378442492308833E-3</v>
      </c>
      <c r="AO38" s="6">
        <f t="shared" si="19"/>
        <v>7.9402753204160011E-3</v>
      </c>
      <c r="AP38" s="6">
        <f t="shared" si="20"/>
        <v>0</v>
      </c>
      <c r="AQ38" s="6">
        <f t="shared" si="21"/>
        <v>0</v>
      </c>
      <c r="AR38" s="6">
        <f t="shared" si="22"/>
        <v>0</v>
      </c>
      <c r="AS38" s="6">
        <f t="shared" si="23"/>
        <v>0</v>
      </c>
      <c r="AT38" s="6">
        <f t="shared" si="24"/>
        <v>0</v>
      </c>
      <c r="AU38" s="6">
        <f t="shared" si="25"/>
        <v>1.7076674037439139</v>
      </c>
      <c r="AV38" s="6">
        <f t="shared" si="34"/>
        <v>0.66212007668279627</v>
      </c>
      <c r="AW38" s="6">
        <f t="shared" si="34"/>
        <v>6.9672551161374524E-3</v>
      </c>
      <c r="AX38" s="6">
        <f t="shared" si="34"/>
        <v>0.18763371078163749</v>
      </c>
      <c r="AY38" s="6">
        <f t="shared" si="34"/>
        <v>1.8260330496253169E-2</v>
      </c>
      <c r="AZ38" s="6">
        <f t="shared" si="34"/>
        <v>3.3023776993372397E-4</v>
      </c>
      <c r="BA38" s="6">
        <f t="shared" si="34"/>
        <v>2.2816299220496643E-2</v>
      </c>
      <c r="BB38" s="6">
        <f t="shared" si="34"/>
        <v>3.6659687890200562E-2</v>
      </c>
      <c r="BC38" s="6">
        <f t="shared" si="34"/>
        <v>1.0961581178321318E-2</v>
      </c>
      <c r="BD38" s="6">
        <f t="shared" si="34"/>
        <v>4.8993286785887609E-2</v>
      </c>
      <c r="BE38" s="6">
        <f t="shared" si="34"/>
        <v>7.7638713399559569E-3</v>
      </c>
      <c r="BF38" s="6">
        <f t="shared" si="34"/>
        <v>6.0775549556986279E-4</v>
      </c>
      <c r="BG38" s="6">
        <f t="shared" si="34"/>
        <v>4.649778582765959E-3</v>
      </c>
      <c r="BH38" s="6">
        <f t="shared" si="34"/>
        <v>0</v>
      </c>
      <c r="BI38" s="6">
        <f t="shared" si="34"/>
        <v>0</v>
      </c>
      <c r="BJ38" s="6">
        <f t="shared" si="34"/>
        <v>0</v>
      </c>
      <c r="BK38" s="6">
        <f t="shared" si="34"/>
        <v>0</v>
      </c>
      <c r="BL38" s="6">
        <f t="shared" si="27"/>
        <v>0</v>
      </c>
      <c r="BM38" s="6">
        <f t="shared" si="28"/>
        <v>1.0077638713399562</v>
      </c>
      <c r="BN38" s="5">
        <f t="shared" si="35"/>
        <v>3.9573264601667287E-4</v>
      </c>
      <c r="BO38" s="5">
        <f t="shared" si="35"/>
        <v>4.1641545086438463E-6</v>
      </c>
      <c r="BP38" s="5">
        <f t="shared" si="35"/>
        <v>1.1214398636203418E-4</v>
      </c>
      <c r="BQ38" s="5">
        <f t="shared" si="35"/>
        <v>1.091374383423672E-5</v>
      </c>
      <c r="BR38" s="5">
        <f t="shared" si="35"/>
        <v>1.9737487370153539E-7</v>
      </c>
      <c r="BS38" s="5">
        <f t="shared" si="35"/>
        <v>1.3636732642319363E-5</v>
      </c>
      <c r="BT38" s="5">
        <f t="shared" si="35"/>
        <v>2.1910580575680937E-5</v>
      </c>
      <c r="BU38" s="5">
        <f t="shared" si="35"/>
        <v>6.5514635139236276E-6</v>
      </c>
      <c r="BV38" s="5">
        <f t="shared" si="35"/>
        <v>2.9282064839307658E-5</v>
      </c>
      <c r="BW38" s="5">
        <f t="shared" si="35"/>
        <v>4.6402721453282468E-6</v>
      </c>
      <c r="BX38" s="5">
        <f t="shared" si="35"/>
        <v>3.6324029260368929E-7</v>
      </c>
      <c r="BY38" s="5">
        <f t="shared" si="35"/>
        <v>2.7790566194100699E-6</v>
      </c>
      <c r="BZ38" s="5">
        <f t="shared" si="35"/>
        <v>0</v>
      </c>
      <c r="CA38" s="5">
        <f t="shared" si="35"/>
        <v>0</v>
      </c>
      <c r="CB38" s="5">
        <f t="shared" si="35"/>
        <v>0</v>
      </c>
      <c r="CC38" s="5">
        <f t="shared" si="35"/>
        <v>0</v>
      </c>
      <c r="CD38" s="5">
        <f t="shared" si="33"/>
        <v>0</v>
      </c>
      <c r="CE38" s="5">
        <f t="shared" si="30"/>
        <v>5.9767504407853443E-4</v>
      </c>
      <c r="CF38" s="5">
        <f t="shared" si="31"/>
        <v>9.7421032184801112E-4</v>
      </c>
      <c r="CG38" s="5">
        <f t="shared" si="32"/>
        <v>-0.5529729335583462</v>
      </c>
    </row>
    <row r="39" spans="1:85">
      <c r="A39" s="4" t="s">
        <v>99</v>
      </c>
      <c r="B39" s="5">
        <v>65.88</v>
      </c>
      <c r="C39" s="5">
        <v>0.99</v>
      </c>
      <c r="D39" s="5">
        <v>16.829999999999998</v>
      </c>
      <c r="E39" s="5">
        <v>3.34</v>
      </c>
      <c r="F39" s="5">
        <v>0.05</v>
      </c>
      <c r="G39" s="5">
        <v>1.61</v>
      </c>
      <c r="H39" s="5">
        <v>3.55</v>
      </c>
      <c r="I39" s="5">
        <v>0.55000000000000004</v>
      </c>
      <c r="J39" s="5">
        <v>3.5</v>
      </c>
      <c r="K39" s="5">
        <v>0.5</v>
      </c>
      <c r="L39" s="5">
        <v>0.19</v>
      </c>
      <c r="M39" s="5">
        <v>1.05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f t="shared" si="3"/>
        <v>98.039999999999978</v>
      </c>
      <c r="T39" s="5">
        <v>1400</v>
      </c>
      <c r="U39" s="5">
        <v>1.63</v>
      </c>
      <c r="V39" s="6">
        <v>0.32900000000000001</v>
      </c>
      <c r="W39" s="6">
        <v>0.85399999999999998</v>
      </c>
      <c r="X39" s="7">
        <f t="shared" si="0"/>
        <v>1.1463823072037464E-3</v>
      </c>
      <c r="Y39" s="7">
        <f t="shared" si="4"/>
        <v>9.1135684933859378E-8</v>
      </c>
      <c r="Z39" s="5">
        <f t="shared" si="5"/>
        <v>-7.0403115381167281</v>
      </c>
      <c r="AA39" s="6">
        <f t="shared" si="6"/>
        <v>0.25658270684013301</v>
      </c>
      <c r="AB39" s="6">
        <f t="shared" si="7"/>
        <v>-0.59077261755185262</v>
      </c>
      <c r="AC39" s="8" t="s">
        <v>51</v>
      </c>
      <c r="AD39" s="6">
        <f t="shared" si="8"/>
        <v>1.0967204927584484</v>
      </c>
      <c r="AE39" s="6">
        <f t="shared" si="9"/>
        <v>1.2398712537728406E-2</v>
      </c>
      <c r="AF39" s="6">
        <f t="shared" si="10"/>
        <v>0.33022662611596187</v>
      </c>
      <c r="AG39" s="6">
        <f t="shared" si="11"/>
        <v>4.6495440941045456E-2</v>
      </c>
      <c r="AH39" s="6">
        <f t="shared" si="12"/>
        <v>7.0492034400112798E-4</v>
      </c>
      <c r="AI39" s="6">
        <f t="shared" si="13"/>
        <v>3.9955329445340616E-2</v>
      </c>
      <c r="AJ39" s="6">
        <f t="shared" si="14"/>
        <v>6.3315973460797592E-2</v>
      </c>
      <c r="AK39" s="6">
        <f t="shared" si="15"/>
        <v>1.7750524447313218E-2</v>
      </c>
      <c r="AL39" s="6">
        <f t="shared" si="16"/>
        <v>7.4321024356061416E-2</v>
      </c>
      <c r="AM39" s="6">
        <f t="shared" si="17"/>
        <v>1.4104372355430182E-2</v>
      </c>
      <c r="AN39" s="6">
        <f t="shared" si="18"/>
        <v>1.4085029096704844E-3</v>
      </c>
      <c r="AO39" s="6">
        <f t="shared" si="19"/>
        <v>9.0622707461269578E-3</v>
      </c>
      <c r="AP39" s="6">
        <f t="shared" si="20"/>
        <v>0</v>
      </c>
      <c r="AQ39" s="6">
        <f t="shared" si="21"/>
        <v>0</v>
      </c>
      <c r="AR39" s="6">
        <f t="shared" si="22"/>
        <v>0</v>
      </c>
      <c r="AS39" s="6">
        <f t="shared" si="23"/>
        <v>0</v>
      </c>
      <c r="AT39" s="6">
        <f t="shared" si="24"/>
        <v>0</v>
      </c>
      <c r="AU39" s="6">
        <f t="shared" si="25"/>
        <v>1.6923598180624955</v>
      </c>
      <c r="AV39" s="6">
        <f t="shared" si="34"/>
        <v>0.64804214863363574</v>
      </c>
      <c r="AW39" s="6">
        <f t="shared" si="34"/>
        <v>7.3262862929014232E-3</v>
      </c>
      <c r="AX39" s="6">
        <f t="shared" si="34"/>
        <v>0.1951279051839124</v>
      </c>
      <c r="AY39" s="6">
        <f t="shared" si="34"/>
        <v>2.7473732503455403E-2</v>
      </c>
      <c r="AZ39" s="6">
        <f t="shared" si="34"/>
        <v>4.1653100982281572E-4</v>
      </c>
      <c r="BA39" s="6">
        <f t="shared" si="34"/>
        <v>2.3609240197562494E-2</v>
      </c>
      <c r="BB39" s="6">
        <f t="shared" si="34"/>
        <v>3.7412831943318722E-2</v>
      </c>
      <c r="BC39" s="6">
        <f t="shared" si="34"/>
        <v>1.0488623198129918E-2</v>
      </c>
      <c r="BD39" s="6">
        <f t="shared" si="34"/>
        <v>4.3915616267200273E-2</v>
      </c>
      <c r="BE39" s="6">
        <f t="shared" si="34"/>
        <v>8.3341451415323876E-3</v>
      </c>
      <c r="BF39" s="6">
        <f t="shared" si="34"/>
        <v>8.3227153861583302E-4</v>
      </c>
      <c r="BG39" s="6">
        <f t="shared" si="34"/>
        <v>5.3548132314450323E-3</v>
      </c>
      <c r="BH39" s="6">
        <f t="shared" si="34"/>
        <v>0</v>
      </c>
      <c r="BI39" s="6">
        <f t="shared" si="34"/>
        <v>0</v>
      </c>
      <c r="BJ39" s="6">
        <f t="shared" si="34"/>
        <v>0</v>
      </c>
      <c r="BK39" s="6">
        <f t="shared" si="34"/>
        <v>0</v>
      </c>
      <c r="BL39" s="6">
        <f t="shared" si="27"/>
        <v>0</v>
      </c>
      <c r="BM39" s="6">
        <f t="shared" si="28"/>
        <v>1.0083341451415324</v>
      </c>
      <c r="BN39" s="5">
        <f t="shared" si="35"/>
        <v>3.8731861974935643E-4</v>
      </c>
      <c r="BO39" s="5">
        <f t="shared" si="35"/>
        <v>4.3787384830418206E-6</v>
      </c>
      <c r="BP39" s="5">
        <f t="shared" si="35"/>
        <v>1.1662307933174694E-4</v>
      </c>
      <c r="BQ39" s="5">
        <f t="shared" si="35"/>
        <v>1.6420364285004572E-5</v>
      </c>
      <c r="BR39" s="5">
        <f t="shared" si="35"/>
        <v>2.4895018965592787E-7</v>
      </c>
      <c r="BS39" s="5">
        <f t="shared" si="35"/>
        <v>1.4110653675738872E-5</v>
      </c>
      <c r="BT39" s="5">
        <f t="shared" si="35"/>
        <v>2.2360715980825818E-5</v>
      </c>
      <c r="BU39" s="5">
        <f t="shared" si="35"/>
        <v>6.2687883322654377E-6</v>
      </c>
      <c r="BV39" s="5">
        <f t="shared" si="35"/>
        <v>2.6247267888234929E-5</v>
      </c>
      <c r="BW39" s="5">
        <f t="shared" si="35"/>
        <v>4.9811105648222736E-6</v>
      </c>
      <c r="BX39" s="5">
        <f t="shared" si="35"/>
        <v>4.9742792852752775E-7</v>
      </c>
      <c r="BY39" s="5">
        <f t="shared" si="35"/>
        <v>3.2004382341362295E-6</v>
      </c>
      <c r="BZ39" s="5">
        <f t="shared" si="35"/>
        <v>0</v>
      </c>
      <c r="CA39" s="5">
        <f t="shared" si="35"/>
        <v>0</v>
      </c>
      <c r="CB39" s="5">
        <f t="shared" si="35"/>
        <v>0</v>
      </c>
      <c r="CC39" s="5">
        <f t="shared" si="35"/>
        <v>0</v>
      </c>
      <c r="CD39" s="5">
        <f t="shared" si="33"/>
        <v>0</v>
      </c>
      <c r="CE39" s="5">
        <f t="shared" si="30"/>
        <v>5.9767504407853443E-4</v>
      </c>
      <c r="CF39" s="5">
        <f t="shared" si="31"/>
        <v>9.7421032184801112E-4</v>
      </c>
      <c r="CG39" s="5">
        <f t="shared" si="32"/>
        <v>-0.5021307242586821</v>
      </c>
    </row>
    <row r="40" spans="1:85">
      <c r="A40" s="9" t="s">
        <v>100</v>
      </c>
      <c r="B40" s="5">
        <v>45.27</v>
      </c>
      <c r="C40" s="5">
        <v>0</v>
      </c>
      <c r="D40" s="5">
        <v>17.82</v>
      </c>
      <c r="E40" s="5">
        <v>0</v>
      </c>
      <c r="F40" s="5">
        <v>0</v>
      </c>
      <c r="G40" s="5">
        <v>16.329999999999998</v>
      </c>
      <c r="H40" s="5">
        <v>16.260000000000002</v>
      </c>
      <c r="I40" s="5">
        <v>0</v>
      </c>
      <c r="J40" s="5">
        <v>0</v>
      </c>
      <c r="K40" s="5">
        <v>2.74</v>
      </c>
      <c r="L40" s="5">
        <v>0.05</v>
      </c>
      <c r="M40" s="5">
        <v>0.23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f t="shared" si="3"/>
        <v>98.7</v>
      </c>
      <c r="T40" s="5">
        <v>1400</v>
      </c>
      <c r="U40" s="5">
        <v>1.63</v>
      </c>
      <c r="V40" s="6">
        <v>0.18306538575803169</v>
      </c>
      <c r="W40" s="6">
        <v>0.83732918676367785</v>
      </c>
      <c r="X40" s="7">
        <f>10^(-(11440/(T40+273.15))+2.961+2150*(U40/(T40+273.15))-208*(U40^2/(T40+273.15))+2*LOG10(V40)-2*LOG10(W40))</f>
        <v>3.6920997937813383E-4</v>
      </c>
      <c r="Y40" s="7">
        <f t="shared" si="4"/>
        <v>9.1135684933859378E-8</v>
      </c>
      <c r="Z40" s="5">
        <f t="shared" si="5"/>
        <v>-7.0403115381167281</v>
      </c>
      <c r="AA40" s="6">
        <f t="shared" si="6"/>
        <v>2.4776272148033494</v>
      </c>
      <c r="AB40" s="6">
        <f t="shared" si="7"/>
        <v>0.39403596276122949</v>
      </c>
      <c r="AC40" s="8" t="s">
        <v>67</v>
      </c>
      <c r="AD40" s="6">
        <f t="shared" si="8"/>
        <v>0.75362077576161146</v>
      </c>
      <c r="AE40" s="6">
        <f t="shared" si="9"/>
        <v>0</v>
      </c>
      <c r="AF40" s="6">
        <f t="shared" si="10"/>
        <v>0.34965172176984205</v>
      </c>
      <c r="AG40" s="6">
        <f t="shared" si="11"/>
        <v>0</v>
      </c>
      <c r="AH40" s="6">
        <f t="shared" si="12"/>
        <v>0</v>
      </c>
      <c r="AI40" s="6">
        <f t="shared" si="13"/>
        <v>0.4052611986598833</v>
      </c>
      <c r="AJ40" s="6">
        <f t="shared" si="14"/>
        <v>0.29000499393593493</v>
      </c>
      <c r="AK40" s="6">
        <f t="shared" si="15"/>
        <v>0</v>
      </c>
      <c r="AL40" s="6">
        <f t="shared" si="16"/>
        <v>0</v>
      </c>
      <c r="AM40" s="6">
        <f t="shared" si="17"/>
        <v>7.7291960507757398E-2</v>
      </c>
      <c r="AN40" s="6">
        <f t="shared" si="18"/>
        <v>3.7065866043960117E-4</v>
      </c>
      <c r="AO40" s="6">
        <f t="shared" si="19"/>
        <v>1.9850688301040003E-3</v>
      </c>
      <c r="AP40" s="6">
        <f t="shared" si="20"/>
        <v>0</v>
      </c>
      <c r="AQ40" s="6">
        <f t="shared" si="21"/>
        <v>0</v>
      </c>
      <c r="AR40" s="6">
        <f t="shared" si="22"/>
        <v>0</v>
      </c>
      <c r="AS40" s="6">
        <f t="shared" si="23"/>
        <v>0</v>
      </c>
      <c r="AT40" s="6">
        <f t="shared" si="24"/>
        <v>0</v>
      </c>
      <c r="AU40" s="6">
        <f t="shared" si="25"/>
        <v>1.800894417617815</v>
      </c>
      <c r="AV40" s="6">
        <f t="shared" si="34"/>
        <v>0.41847027143239474</v>
      </c>
      <c r="AW40" s="6">
        <f t="shared" si="34"/>
        <v>0</v>
      </c>
      <c r="AX40" s="6">
        <f t="shared" si="34"/>
        <v>0.19415448143392766</v>
      </c>
      <c r="AY40" s="6">
        <f t="shared" si="34"/>
        <v>0</v>
      </c>
      <c r="AZ40" s="6">
        <f t="shared" si="34"/>
        <v>0</v>
      </c>
      <c r="BA40" s="6">
        <f t="shared" si="34"/>
        <v>0.22503329162181215</v>
      </c>
      <c r="BB40" s="6">
        <f t="shared" si="34"/>
        <v>0.16103386800407066</v>
      </c>
      <c r="BC40" s="6">
        <f t="shared" si="34"/>
        <v>0</v>
      </c>
      <c r="BD40" s="6">
        <f t="shared" si="34"/>
        <v>0</v>
      </c>
      <c r="BE40" s="6">
        <f t="shared" si="34"/>
        <v>4.2918651838566732E-2</v>
      </c>
      <c r="BF40" s="6">
        <f t="shared" si="34"/>
        <v>2.0581920673056481E-4</v>
      </c>
      <c r="BG40" s="6">
        <f t="shared" si="34"/>
        <v>1.1022683010644273E-3</v>
      </c>
      <c r="BH40" s="6">
        <f t="shared" si="34"/>
        <v>0</v>
      </c>
      <c r="BI40" s="6">
        <f t="shared" si="34"/>
        <v>0</v>
      </c>
      <c r="BJ40" s="6">
        <f t="shared" si="34"/>
        <v>0</v>
      </c>
      <c r="BK40" s="6">
        <f t="shared" si="34"/>
        <v>0</v>
      </c>
      <c r="BL40" s="6">
        <f t="shared" si="27"/>
        <v>0</v>
      </c>
      <c r="BM40" s="6">
        <f t="shared" si="28"/>
        <v>1.0429186518385669</v>
      </c>
      <c r="BN40" s="5">
        <f t="shared" si="35"/>
        <v>2.5010923792391282E-4</v>
      </c>
      <c r="BO40" s="5">
        <f t="shared" si="35"/>
        <v>0</v>
      </c>
      <c r="BP40" s="5">
        <f t="shared" si="35"/>
        <v>1.1604128824906772E-4</v>
      </c>
      <c r="BQ40" s="5">
        <f t="shared" si="35"/>
        <v>0</v>
      </c>
      <c r="BR40" s="5">
        <f t="shared" si="35"/>
        <v>0</v>
      </c>
      <c r="BS40" s="5">
        <f t="shared" si="35"/>
        <v>1.3449678248920427E-4</v>
      </c>
      <c r="BT40" s="5">
        <f t="shared" si="35"/>
        <v>9.6245924157469827E-5</v>
      </c>
      <c r="BU40" s="5">
        <f t="shared" si="35"/>
        <v>0</v>
      </c>
      <c r="BV40" s="5">
        <f t="shared" si="35"/>
        <v>0</v>
      </c>
      <c r="BW40" s="5">
        <f t="shared" si="35"/>
        <v>2.5651407129406647E-5</v>
      </c>
      <c r="BX40" s="5">
        <f t="shared" si="35"/>
        <v>1.2301300345489931E-7</v>
      </c>
      <c r="BY40" s="5">
        <f t="shared" si="35"/>
        <v>6.5879825542505285E-7</v>
      </c>
      <c r="BZ40" s="5">
        <f t="shared" si="35"/>
        <v>0</v>
      </c>
      <c r="CA40" s="5">
        <f t="shared" si="35"/>
        <v>0</v>
      </c>
      <c r="CB40" s="5">
        <f t="shared" si="35"/>
        <v>0</v>
      </c>
      <c r="CC40" s="5">
        <f t="shared" si="35"/>
        <v>0</v>
      </c>
      <c r="CD40" s="5">
        <f t="shared" si="33"/>
        <v>0</v>
      </c>
      <c r="CE40" s="5">
        <f t="shared" si="30"/>
        <v>5.9767504407853443E-4</v>
      </c>
      <c r="CF40" s="5">
        <f t="shared" si="31"/>
        <v>9.7421032184801112E-4</v>
      </c>
      <c r="CG40" s="5">
        <f t="shared" si="32"/>
        <v>0.32663113166071978</v>
      </c>
    </row>
    <row r="41" spans="1:85">
      <c r="A41" s="9" t="s">
        <v>100</v>
      </c>
      <c r="B41" s="5">
        <v>45.35</v>
      </c>
      <c r="C41" s="5">
        <v>0</v>
      </c>
      <c r="D41" s="5">
        <v>17.95</v>
      </c>
      <c r="E41" s="5">
        <v>0</v>
      </c>
      <c r="F41" s="5">
        <v>0</v>
      </c>
      <c r="G41" s="5">
        <v>16.34</v>
      </c>
      <c r="H41" s="5">
        <v>16.239999999999998</v>
      </c>
      <c r="I41" s="5">
        <v>0</v>
      </c>
      <c r="J41" s="5">
        <v>0</v>
      </c>
      <c r="K41" s="5">
        <v>2.5499999999999998</v>
      </c>
      <c r="L41" s="5">
        <v>0.04</v>
      </c>
      <c r="M41" s="5">
        <v>0.27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f t="shared" si="3"/>
        <v>98.74</v>
      </c>
      <c r="T41" s="5">
        <v>1400</v>
      </c>
      <c r="U41" s="5">
        <v>1.63</v>
      </c>
      <c r="V41" s="6">
        <v>0.19769951550946524</v>
      </c>
      <c r="W41" s="6">
        <v>0.84402251759244595</v>
      </c>
      <c r="X41" s="7">
        <f t="shared" ref="X41:X96" si="36">10^(-(11440/(T41+273.15))+2.961+2150*(U41/(T41+273.15))-208*(U41^2/(T41+273.15))+2*LOG10(V41)-2*LOG10(W41))</f>
        <v>4.2379571736455738E-4</v>
      </c>
      <c r="Y41" s="7">
        <f t="shared" si="4"/>
        <v>9.1135684933859378E-8</v>
      </c>
      <c r="Z41" s="5">
        <f t="shared" si="5"/>
        <v>-7.0403115381167281</v>
      </c>
      <c r="AA41" s="6">
        <f t="shared" si="6"/>
        <v>2.1522068735186575</v>
      </c>
      <c r="AB41" s="6">
        <f t="shared" si="7"/>
        <v>0.3328840140712529</v>
      </c>
      <c r="AC41" s="8" t="s">
        <v>52</v>
      </c>
      <c r="AD41" s="6">
        <f t="shared" si="8"/>
        <v>0.75495255535208927</v>
      </c>
      <c r="AE41" s="6">
        <f t="shared" si="9"/>
        <v>0</v>
      </c>
      <c r="AF41" s="6">
        <f t="shared" si="10"/>
        <v>0.35220249190621011</v>
      </c>
      <c r="AG41" s="6">
        <f t="shared" si="11"/>
        <v>0</v>
      </c>
      <c r="AH41" s="6">
        <f t="shared" si="12"/>
        <v>0</v>
      </c>
      <c r="AI41" s="6">
        <f t="shared" si="13"/>
        <v>0.40550936840799107</v>
      </c>
      <c r="AJ41" s="6">
        <f t="shared" si="14"/>
        <v>0.28964828422629657</v>
      </c>
      <c r="AK41" s="6">
        <f t="shared" si="15"/>
        <v>0</v>
      </c>
      <c r="AL41" s="6">
        <f t="shared" si="16"/>
        <v>0</v>
      </c>
      <c r="AM41" s="6">
        <f t="shared" si="17"/>
        <v>7.193229901269392E-2</v>
      </c>
      <c r="AN41" s="6">
        <f t="shared" si="18"/>
        <v>2.9652692835168093E-4</v>
      </c>
      <c r="AO41" s="6">
        <f t="shared" si="19"/>
        <v>2.3302981918612176E-3</v>
      </c>
      <c r="AP41" s="6">
        <f t="shared" si="20"/>
        <v>0</v>
      </c>
      <c r="AQ41" s="6">
        <f t="shared" si="21"/>
        <v>0</v>
      </c>
      <c r="AR41" s="6">
        <f t="shared" si="22"/>
        <v>0</v>
      </c>
      <c r="AS41" s="6">
        <f t="shared" si="23"/>
        <v>0</v>
      </c>
      <c r="AT41" s="6">
        <f t="shared" si="24"/>
        <v>0</v>
      </c>
      <c r="AU41" s="6">
        <f t="shared" si="25"/>
        <v>1.8049395250128</v>
      </c>
      <c r="AV41" s="6">
        <f t="shared" si="34"/>
        <v>0.41827027714224135</v>
      </c>
      <c r="AW41" s="6">
        <f t="shared" si="34"/>
        <v>0</v>
      </c>
      <c r="AX41" s="6">
        <f t="shared" si="34"/>
        <v>0.19513257204764931</v>
      </c>
      <c r="AY41" s="6">
        <f t="shared" si="34"/>
        <v>0</v>
      </c>
      <c r="AZ41" s="6">
        <f t="shared" si="34"/>
        <v>0</v>
      </c>
      <c r="BA41" s="6">
        <f t="shared" si="34"/>
        <v>0.22466645712416061</v>
      </c>
      <c r="BB41" s="6">
        <f t="shared" si="34"/>
        <v>0.16047534014982717</v>
      </c>
      <c r="BC41" s="6">
        <f t="shared" si="34"/>
        <v>0</v>
      </c>
      <c r="BD41" s="6">
        <f t="shared" si="34"/>
        <v>0</v>
      </c>
      <c r="BE41" s="6">
        <f t="shared" si="34"/>
        <v>3.9853024445339134E-2</v>
      </c>
      <c r="BF41" s="6">
        <f t="shared" si="34"/>
        <v>1.6428635100645717E-4</v>
      </c>
      <c r="BG41" s="6">
        <f t="shared" si="34"/>
        <v>1.2910671851150757E-3</v>
      </c>
      <c r="BH41" s="6">
        <f t="shared" si="34"/>
        <v>0</v>
      </c>
      <c r="BI41" s="6">
        <f t="shared" si="34"/>
        <v>0</v>
      </c>
      <c r="BJ41" s="6">
        <f t="shared" si="34"/>
        <v>0</v>
      </c>
      <c r="BK41" s="6">
        <f t="shared" si="34"/>
        <v>0</v>
      </c>
      <c r="BL41" s="6">
        <f t="shared" si="27"/>
        <v>0</v>
      </c>
      <c r="BM41" s="6">
        <f t="shared" si="28"/>
        <v>1.0398530244453392</v>
      </c>
      <c r="BN41" s="5">
        <f t="shared" si="35"/>
        <v>2.4998970632772991E-4</v>
      </c>
      <c r="BO41" s="5">
        <f t="shared" si="35"/>
        <v>0</v>
      </c>
      <c r="BP41" s="5">
        <f t="shared" si="35"/>
        <v>1.166258685997366E-4</v>
      </c>
      <c r="BQ41" s="5">
        <f t="shared" si="35"/>
        <v>0</v>
      </c>
      <c r="BR41" s="5">
        <f t="shared" si="35"/>
        <v>0</v>
      </c>
      <c r="BS41" s="5">
        <f t="shared" si="35"/>
        <v>1.3427753466465088E-4</v>
      </c>
      <c r="BT41" s="5">
        <f t="shared" si="35"/>
        <v>9.5912105997565772E-5</v>
      </c>
      <c r="BU41" s="5">
        <f t="shared" si="35"/>
        <v>0</v>
      </c>
      <c r="BV41" s="5">
        <f t="shared" si="35"/>
        <v>0</v>
      </c>
      <c r="BW41" s="5">
        <f t="shared" si="35"/>
        <v>2.3819158142030978E-5</v>
      </c>
      <c r="BX41" s="5">
        <f t="shared" si="35"/>
        <v>9.8189852079285871E-8</v>
      </c>
      <c r="BY41" s="5">
        <f t="shared" si="35"/>
        <v>7.7163863677200226E-7</v>
      </c>
      <c r="BZ41" s="5">
        <f t="shared" si="35"/>
        <v>0</v>
      </c>
      <c r="CA41" s="5">
        <f t="shared" si="35"/>
        <v>0</v>
      </c>
      <c r="CB41" s="5">
        <f t="shared" si="35"/>
        <v>0</v>
      </c>
      <c r="CC41" s="5">
        <f t="shared" si="35"/>
        <v>0</v>
      </c>
      <c r="CD41" s="5">
        <f t="shared" si="33"/>
        <v>0</v>
      </c>
      <c r="CE41" s="5">
        <f t="shared" si="30"/>
        <v>5.9767504407853443E-4</v>
      </c>
      <c r="CF41" s="5">
        <f t="shared" si="31"/>
        <v>9.7421032184801112E-4</v>
      </c>
      <c r="CG41" s="5">
        <f t="shared" si="32"/>
        <v>0.32550544993263464</v>
      </c>
    </row>
    <row r="42" spans="1:85">
      <c r="A42" s="9" t="s">
        <v>100</v>
      </c>
      <c r="B42" s="5">
        <v>44.88</v>
      </c>
      <c r="C42" s="5">
        <v>0</v>
      </c>
      <c r="D42" s="5">
        <v>17.7</v>
      </c>
      <c r="E42" s="5">
        <v>0</v>
      </c>
      <c r="F42" s="5">
        <v>0</v>
      </c>
      <c r="G42" s="5">
        <v>16.41</v>
      </c>
      <c r="H42" s="5">
        <v>16.190000000000001</v>
      </c>
      <c r="I42" s="5">
        <v>0</v>
      </c>
      <c r="J42" s="5">
        <v>0</v>
      </c>
      <c r="K42" s="5">
        <v>2.56</v>
      </c>
      <c r="L42" s="5">
        <v>0.03</v>
      </c>
      <c r="M42" s="5">
        <v>0.26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f t="shared" si="3"/>
        <v>98.03</v>
      </c>
      <c r="T42" s="5">
        <v>1400</v>
      </c>
      <c r="U42" s="5">
        <v>1.63</v>
      </c>
      <c r="V42" s="6">
        <v>0.19769951550946524</v>
      </c>
      <c r="W42" s="6">
        <v>0.86099239142025219</v>
      </c>
      <c r="X42" s="7">
        <f t="shared" si="36"/>
        <v>4.0725460428300099E-4</v>
      </c>
      <c r="Y42" s="7">
        <f t="shared" si="4"/>
        <v>9.1135684933859378E-8</v>
      </c>
      <c r="Z42" s="5">
        <f t="shared" si="5"/>
        <v>-7.0403115381167281</v>
      </c>
      <c r="AA42" s="6">
        <f t="shared" si="6"/>
        <v>2.2040887572052124</v>
      </c>
      <c r="AB42" s="6">
        <f t="shared" si="7"/>
        <v>0.343229079285154</v>
      </c>
      <c r="AC42" s="8" t="s">
        <v>68</v>
      </c>
      <c r="AD42" s="6">
        <f t="shared" si="8"/>
        <v>0.74712835025803237</v>
      </c>
      <c r="AE42" s="6">
        <f t="shared" si="9"/>
        <v>0</v>
      </c>
      <c r="AF42" s="6">
        <f t="shared" si="10"/>
        <v>0.34729716472088684</v>
      </c>
      <c r="AG42" s="6">
        <f t="shared" si="11"/>
        <v>0</v>
      </c>
      <c r="AH42" s="6">
        <f t="shared" si="12"/>
        <v>0</v>
      </c>
      <c r="AI42" s="6">
        <f t="shared" si="13"/>
        <v>0.40724655664474502</v>
      </c>
      <c r="AJ42" s="6">
        <f t="shared" si="14"/>
        <v>0.28875650995220092</v>
      </c>
      <c r="AK42" s="6">
        <f t="shared" si="15"/>
        <v>0</v>
      </c>
      <c r="AL42" s="6">
        <f t="shared" si="16"/>
        <v>0</v>
      </c>
      <c r="AM42" s="6">
        <f t="shared" si="17"/>
        <v>7.2214386459802535E-2</v>
      </c>
      <c r="AN42" s="6">
        <f t="shared" si="18"/>
        <v>2.2239519626376068E-4</v>
      </c>
      <c r="AO42" s="6">
        <f t="shared" si="19"/>
        <v>2.2439908514219134E-3</v>
      </c>
      <c r="AP42" s="6">
        <f t="shared" si="20"/>
        <v>0</v>
      </c>
      <c r="AQ42" s="6">
        <f t="shared" si="21"/>
        <v>0</v>
      </c>
      <c r="AR42" s="6">
        <f t="shared" si="22"/>
        <v>0</v>
      </c>
      <c r="AS42" s="6">
        <f t="shared" si="23"/>
        <v>0</v>
      </c>
      <c r="AT42" s="6">
        <f t="shared" si="24"/>
        <v>0</v>
      </c>
      <c r="AU42" s="6">
        <f t="shared" si="25"/>
        <v>1.7928949676235508</v>
      </c>
      <c r="AV42" s="6">
        <f t="shared" si="34"/>
        <v>0.41671618457847376</v>
      </c>
      <c r="AW42" s="6">
        <f t="shared" si="34"/>
        <v>0</v>
      </c>
      <c r="AX42" s="6">
        <f t="shared" si="34"/>
        <v>0.19370747924024953</v>
      </c>
      <c r="AY42" s="6">
        <f t="shared" si="34"/>
        <v>0</v>
      </c>
      <c r="AZ42" s="6">
        <f t="shared" si="34"/>
        <v>0</v>
      </c>
      <c r="BA42" s="6">
        <f t="shared" si="34"/>
        <v>0.22714468164554158</v>
      </c>
      <c r="BB42" s="6">
        <f t="shared" si="34"/>
        <v>0.16105601006563275</v>
      </c>
      <c r="BC42" s="6">
        <f t="shared" si="34"/>
        <v>0</v>
      </c>
      <c r="BD42" s="6">
        <f t="shared" si="34"/>
        <v>0</v>
      </c>
      <c r="BE42" s="6">
        <f t="shared" si="34"/>
        <v>4.0278090888682325E-2</v>
      </c>
      <c r="BF42" s="6">
        <f t="shared" si="34"/>
        <v>1.2404251240581116E-4</v>
      </c>
      <c r="BG42" s="6">
        <f t="shared" si="34"/>
        <v>1.2516019576965414E-3</v>
      </c>
      <c r="BH42" s="6">
        <f t="shared" si="34"/>
        <v>0</v>
      </c>
      <c r="BI42" s="6">
        <f t="shared" si="34"/>
        <v>0</v>
      </c>
      <c r="BJ42" s="6">
        <f t="shared" si="34"/>
        <v>0</v>
      </c>
      <c r="BK42" s="6">
        <f t="shared" si="34"/>
        <v>0</v>
      </c>
      <c r="BL42" s="6">
        <f t="shared" si="27"/>
        <v>0</v>
      </c>
      <c r="BM42" s="6">
        <f t="shared" si="28"/>
        <v>1.0402780908886822</v>
      </c>
      <c r="BN42" s="5">
        <f t="shared" si="35"/>
        <v>2.4906086398617802E-4</v>
      </c>
      <c r="BO42" s="5">
        <f t="shared" si="35"/>
        <v>0</v>
      </c>
      <c r="BP42" s="5">
        <f t="shared" si="35"/>
        <v>1.1577412619325794E-4</v>
      </c>
      <c r="BQ42" s="5">
        <f t="shared" si="35"/>
        <v>0</v>
      </c>
      <c r="BR42" s="5">
        <f t="shared" si="35"/>
        <v>0</v>
      </c>
      <c r="BS42" s="5">
        <f t="shared" si="35"/>
        <v>1.3575870761470374E-4</v>
      </c>
      <c r="BT42" s="5">
        <f t="shared" si="35"/>
        <v>9.6259157915089941E-5</v>
      </c>
      <c r="BU42" s="5">
        <f t="shared" si="35"/>
        <v>0</v>
      </c>
      <c r="BV42" s="5">
        <f t="shared" si="35"/>
        <v>0</v>
      </c>
      <c r="BW42" s="5">
        <f t="shared" si="35"/>
        <v>2.4073209747292425E-5</v>
      </c>
      <c r="BX42" s="5">
        <f t="shared" si="35"/>
        <v>7.4137114069755348E-8</v>
      </c>
      <c r="BY42" s="5">
        <f t="shared" si="35"/>
        <v>7.4805125523506041E-7</v>
      </c>
      <c r="BZ42" s="5">
        <f t="shared" si="35"/>
        <v>0</v>
      </c>
      <c r="CA42" s="5">
        <f t="shared" si="35"/>
        <v>0</v>
      </c>
      <c r="CB42" s="5">
        <f t="shared" si="35"/>
        <v>0</v>
      </c>
      <c r="CC42" s="5">
        <f t="shared" si="35"/>
        <v>0</v>
      </c>
      <c r="CD42" s="5">
        <f t="shared" si="33"/>
        <v>0</v>
      </c>
      <c r="CE42" s="5">
        <f t="shared" si="30"/>
        <v>5.9767504407853443E-4</v>
      </c>
      <c r="CF42" s="5">
        <f t="shared" si="31"/>
        <v>9.7421032184801112E-4</v>
      </c>
      <c r="CG42" s="5">
        <f t="shared" si="32"/>
        <v>0.33009729378542219</v>
      </c>
    </row>
    <row r="43" spans="1:85">
      <c r="A43" s="9" t="s">
        <v>100</v>
      </c>
      <c r="B43" s="5">
        <v>45.33</v>
      </c>
      <c r="C43" s="5">
        <v>0</v>
      </c>
      <c r="D43" s="5">
        <v>17.98</v>
      </c>
      <c r="E43" s="5">
        <v>0</v>
      </c>
      <c r="F43" s="5">
        <v>0</v>
      </c>
      <c r="G43" s="5">
        <v>16.25</v>
      </c>
      <c r="H43" s="5">
        <v>16.48</v>
      </c>
      <c r="I43" s="5">
        <v>0</v>
      </c>
      <c r="J43" s="5">
        <v>0</v>
      </c>
      <c r="K43" s="5">
        <v>2.2400000000000002</v>
      </c>
      <c r="L43" s="5">
        <v>0.04</v>
      </c>
      <c r="M43" s="5">
        <v>0.25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f t="shared" si="3"/>
        <v>98.570000000000007</v>
      </c>
      <c r="T43" s="5">
        <v>1400</v>
      </c>
      <c r="U43" s="5">
        <v>1.63</v>
      </c>
      <c r="V43" s="6">
        <v>0.22049921130671982</v>
      </c>
      <c r="W43" s="6">
        <v>0.92368339925170384</v>
      </c>
      <c r="X43" s="7">
        <f t="shared" si="36"/>
        <v>4.4017079511965153E-4</v>
      </c>
      <c r="Y43" s="7">
        <f t="shared" si="4"/>
        <v>9.1135684933859378E-8</v>
      </c>
      <c r="Z43" s="5">
        <f t="shared" si="5"/>
        <v>-7.0403115381167281</v>
      </c>
      <c r="AA43" s="6">
        <f t="shared" si="6"/>
        <v>1.8550666665668827</v>
      </c>
      <c r="AB43" s="6">
        <f t="shared" si="7"/>
        <v>0.26835952171487581</v>
      </c>
      <c r="AC43" s="8" t="s">
        <v>69</v>
      </c>
      <c r="AD43" s="6">
        <f t="shared" si="8"/>
        <v>0.75461961045446979</v>
      </c>
      <c r="AE43" s="6">
        <f t="shared" si="9"/>
        <v>0</v>
      </c>
      <c r="AF43" s="6">
        <f t="shared" si="10"/>
        <v>0.3527911311684489</v>
      </c>
      <c r="AG43" s="6">
        <f t="shared" si="11"/>
        <v>0</v>
      </c>
      <c r="AH43" s="6">
        <f t="shared" si="12"/>
        <v>0</v>
      </c>
      <c r="AI43" s="6">
        <f t="shared" si="13"/>
        <v>0.4032758406750217</v>
      </c>
      <c r="AJ43" s="6">
        <f t="shared" si="14"/>
        <v>0.29392880074195615</v>
      </c>
      <c r="AK43" s="6">
        <f t="shared" si="15"/>
        <v>0</v>
      </c>
      <c r="AL43" s="6">
        <f t="shared" si="16"/>
        <v>0</v>
      </c>
      <c r="AM43" s="6">
        <f t="shared" si="17"/>
        <v>6.3187588152327223E-2</v>
      </c>
      <c r="AN43" s="6">
        <f t="shared" si="18"/>
        <v>2.9652692835168093E-4</v>
      </c>
      <c r="AO43" s="6">
        <f t="shared" si="19"/>
        <v>2.1576835109826087E-3</v>
      </c>
      <c r="AP43" s="6">
        <f t="shared" si="20"/>
        <v>0</v>
      </c>
      <c r="AQ43" s="6">
        <f t="shared" si="21"/>
        <v>0</v>
      </c>
      <c r="AR43" s="6">
        <f t="shared" si="22"/>
        <v>0</v>
      </c>
      <c r="AS43" s="6">
        <f t="shared" si="23"/>
        <v>0</v>
      </c>
      <c r="AT43" s="6">
        <f t="shared" si="24"/>
        <v>0</v>
      </c>
      <c r="AU43" s="6">
        <f t="shared" si="25"/>
        <v>1.8070695934792307</v>
      </c>
      <c r="AV43" s="6">
        <f t="shared" si="34"/>
        <v>0.41759299872982059</v>
      </c>
      <c r="AW43" s="6">
        <f t="shared" si="34"/>
        <v>0</v>
      </c>
      <c r="AX43" s="6">
        <f t="shared" si="34"/>
        <v>0.19522830357031495</v>
      </c>
      <c r="AY43" s="6">
        <f t="shared" si="34"/>
        <v>0</v>
      </c>
      <c r="AZ43" s="6">
        <f t="shared" si="34"/>
        <v>0</v>
      </c>
      <c r="BA43" s="6">
        <f t="shared" si="34"/>
        <v>0.22316563907125289</v>
      </c>
      <c r="BB43" s="6">
        <f t="shared" si="34"/>
        <v>0.16265494245633455</v>
      </c>
      <c r="BC43" s="6">
        <f t="shared" si="34"/>
        <v>0</v>
      </c>
      <c r="BD43" s="6">
        <f t="shared" si="34"/>
        <v>0</v>
      </c>
      <c r="BE43" s="6">
        <f t="shared" si="34"/>
        <v>3.4966881397561107E-2</v>
      </c>
      <c r="BF43" s="6">
        <f t="shared" si="34"/>
        <v>1.6409269981725749E-4</v>
      </c>
      <c r="BG43" s="6">
        <f t="shared" si="34"/>
        <v>1.1940234724598102E-3</v>
      </c>
      <c r="BH43" s="6">
        <f t="shared" si="34"/>
        <v>0</v>
      </c>
      <c r="BI43" s="6">
        <f t="shared" si="34"/>
        <v>0</v>
      </c>
      <c r="BJ43" s="6">
        <f t="shared" si="34"/>
        <v>0</v>
      </c>
      <c r="BK43" s="6">
        <f t="shared" si="34"/>
        <v>0</v>
      </c>
      <c r="BL43" s="6">
        <f t="shared" si="27"/>
        <v>0</v>
      </c>
      <c r="BM43" s="6">
        <f t="shared" si="28"/>
        <v>1.0349668813975612</v>
      </c>
      <c r="BN43" s="5">
        <f t="shared" si="35"/>
        <v>2.4958491392273292E-4</v>
      </c>
      <c r="BO43" s="5">
        <f t="shared" si="35"/>
        <v>0</v>
      </c>
      <c r="BP43" s="5">
        <f t="shared" si="35"/>
        <v>1.166830849417655E-4</v>
      </c>
      <c r="BQ43" s="5">
        <f t="shared" si="35"/>
        <v>0</v>
      </c>
      <c r="BR43" s="5">
        <f t="shared" si="35"/>
        <v>0</v>
      </c>
      <c r="BS43" s="5">
        <f t="shared" si="35"/>
        <v>1.333805331687254E-4</v>
      </c>
      <c r="BT43" s="5">
        <f t="shared" si="35"/>
        <v>9.7214799902181243E-5</v>
      </c>
      <c r="BU43" s="5">
        <f t="shared" si="35"/>
        <v>0</v>
      </c>
      <c r="BV43" s="5">
        <f t="shared" si="35"/>
        <v>0</v>
      </c>
      <c r="BW43" s="5">
        <f t="shared" si="35"/>
        <v>2.0898832380576221E-5</v>
      </c>
      <c r="BX43" s="5">
        <f t="shared" si="35"/>
        <v>9.8074111596245101E-8</v>
      </c>
      <c r="BY43" s="5">
        <f t="shared" si="35"/>
        <v>7.1363803153322189E-7</v>
      </c>
      <c r="BZ43" s="5">
        <f t="shared" si="35"/>
        <v>0</v>
      </c>
      <c r="CA43" s="5">
        <f t="shared" si="35"/>
        <v>0</v>
      </c>
      <c r="CB43" s="5">
        <f t="shared" si="35"/>
        <v>0</v>
      </c>
      <c r="CC43" s="5">
        <f t="shared" si="35"/>
        <v>0</v>
      </c>
      <c r="CD43" s="5">
        <f t="shared" si="33"/>
        <v>0</v>
      </c>
      <c r="CE43" s="5">
        <f t="shared" si="30"/>
        <v>5.9767504407853443E-4</v>
      </c>
      <c r="CF43" s="5">
        <f t="shared" si="31"/>
        <v>9.7421032184801112E-4</v>
      </c>
      <c r="CG43" s="5">
        <f t="shared" si="32"/>
        <v>0.33227432221628339</v>
      </c>
    </row>
    <row r="44" spans="1:85">
      <c r="A44" s="9" t="s">
        <v>100</v>
      </c>
      <c r="B44" s="5">
        <v>46.74</v>
      </c>
      <c r="C44" s="5">
        <v>0</v>
      </c>
      <c r="D44" s="5">
        <v>17.63</v>
      </c>
      <c r="E44" s="5">
        <v>0</v>
      </c>
      <c r="F44" s="5">
        <v>0</v>
      </c>
      <c r="G44" s="5">
        <v>16.57</v>
      </c>
      <c r="H44" s="5">
        <v>16.54</v>
      </c>
      <c r="I44" s="5">
        <v>0</v>
      </c>
      <c r="J44" s="5">
        <v>0</v>
      </c>
      <c r="K44" s="5">
        <v>1.02</v>
      </c>
      <c r="L44" s="5">
        <v>0.06</v>
      </c>
      <c r="M44" s="5">
        <v>0.2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f t="shared" si="3"/>
        <v>98.759999999999991</v>
      </c>
      <c r="T44" s="5">
        <v>1400</v>
      </c>
      <c r="U44" s="5">
        <v>1.63</v>
      </c>
      <c r="V44" s="6">
        <v>8.1630225590782021E-2</v>
      </c>
      <c r="W44" s="6">
        <v>0.85120753076614664</v>
      </c>
      <c r="X44" s="7">
        <f t="shared" si="36"/>
        <v>7.1036981497159686E-5</v>
      </c>
      <c r="Y44" s="7">
        <f t="shared" si="4"/>
        <v>9.1135684933859378E-8</v>
      </c>
      <c r="Z44" s="5">
        <f t="shared" si="5"/>
        <v>-7.0403115381167281</v>
      </c>
      <c r="AA44" s="6">
        <f t="shared" si="6"/>
        <v>2.1027131836828357</v>
      </c>
      <c r="AB44" s="6">
        <f t="shared" si="7"/>
        <v>0.32278003767022884</v>
      </c>
      <c r="AC44" s="8" t="s">
        <v>70</v>
      </c>
      <c r="AD44" s="6">
        <f t="shared" si="8"/>
        <v>0.77809222573664061</v>
      </c>
      <c r="AE44" s="6">
        <f t="shared" si="9"/>
        <v>0</v>
      </c>
      <c r="AF44" s="6">
        <f t="shared" si="10"/>
        <v>0.34592367310899635</v>
      </c>
      <c r="AG44" s="6">
        <f t="shared" si="11"/>
        <v>0</v>
      </c>
      <c r="AH44" s="6">
        <f t="shared" si="12"/>
        <v>0</v>
      </c>
      <c r="AI44" s="6">
        <f t="shared" si="13"/>
        <v>0.41121727261446828</v>
      </c>
      <c r="AJ44" s="6">
        <f t="shared" si="14"/>
        <v>0.29499892987087106</v>
      </c>
      <c r="AK44" s="6">
        <f t="shared" si="15"/>
        <v>0</v>
      </c>
      <c r="AL44" s="6">
        <f t="shared" si="16"/>
        <v>0</v>
      </c>
      <c r="AM44" s="6">
        <f t="shared" si="17"/>
        <v>2.8772919605077572E-2</v>
      </c>
      <c r="AN44" s="6">
        <f t="shared" si="18"/>
        <v>4.4479039252752137E-4</v>
      </c>
      <c r="AO44" s="6">
        <f t="shared" si="19"/>
        <v>1.7261468087860872E-3</v>
      </c>
      <c r="AP44" s="6">
        <f t="shared" si="20"/>
        <v>0</v>
      </c>
      <c r="AQ44" s="6">
        <f t="shared" si="21"/>
        <v>0</v>
      </c>
      <c r="AR44" s="6">
        <f t="shared" si="22"/>
        <v>0</v>
      </c>
      <c r="AS44" s="6">
        <f t="shared" si="23"/>
        <v>0</v>
      </c>
      <c r="AT44" s="6">
        <f t="shared" si="24"/>
        <v>0</v>
      </c>
      <c r="AU44" s="6">
        <f t="shared" si="25"/>
        <v>1.83240303853229</v>
      </c>
      <c r="AV44" s="6">
        <f t="shared" si="34"/>
        <v>0.4246294125117111</v>
      </c>
      <c r="AW44" s="6">
        <f t="shared" si="34"/>
        <v>0</v>
      </c>
      <c r="AX44" s="6">
        <f t="shared" si="34"/>
        <v>0.18878143390663266</v>
      </c>
      <c r="AY44" s="6">
        <f t="shared" si="34"/>
        <v>0</v>
      </c>
      <c r="AZ44" s="6">
        <f t="shared" si="34"/>
        <v>0</v>
      </c>
      <c r="BA44" s="6">
        <f t="shared" si="34"/>
        <v>0.22441420580913424</v>
      </c>
      <c r="BB44" s="6">
        <f t="shared" si="34"/>
        <v>0.16099019902693351</v>
      </c>
      <c r="BC44" s="6">
        <f t="shared" si="34"/>
        <v>0</v>
      </c>
      <c r="BD44" s="6">
        <f t="shared" si="34"/>
        <v>0</v>
      </c>
      <c r="BE44" s="6">
        <f t="shared" si="34"/>
        <v>1.5702287651806108E-2</v>
      </c>
      <c r="BF44" s="6">
        <f t="shared" si="34"/>
        <v>2.4273611382121893E-4</v>
      </c>
      <c r="BG44" s="6">
        <f t="shared" si="34"/>
        <v>9.4201263176723856E-4</v>
      </c>
      <c r="BH44" s="6">
        <f t="shared" si="34"/>
        <v>0</v>
      </c>
      <c r="BI44" s="6">
        <f t="shared" si="34"/>
        <v>0</v>
      </c>
      <c r="BJ44" s="6">
        <f t="shared" si="34"/>
        <v>0</v>
      </c>
      <c r="BK44" s="6">
        <f t="shared" si="34"/>
        <v>0</v>
      </c>
      <c r="BL44" s="6">
        <f t="shared" si="27"/>
        <v>0</v>
      </c>
      <c r="BM44" s="6">
        <f t="shared" si="28"/>
        <v>1.015702287651806</v>
      </c>
      <c r="BN44" s="5">
        <f t="shared" si="35"/>
        <v>2.5379040283997914E-4</v>
      </c>
      <c r="BO44" s="5">
        <f t="shared" si="35"/>
        <v>0</v>
      </c>
      <c r="BP44" s="5">
        <f t="shared" si="35"/>
        <v>1.1282995183135561E-4</v>
      </c>
      <c r="BQ44" s="5">
        <f t="shared" si="35"/>
        <v>0</v>
      </c>
      <c r="BR44" s="5">
        <f t="shared" si="35"/>
        <v>0</v>
      </c>
      <c r="BS44" s="5">
        <f t="shared" si="35"/>
        <v>1.3412677034882361E-4</v>
      </c>
      <c r="BT44" s="5">
        <f t="shared" si="35"/>
        <v>9.6219824299634526E-5</v>
      </c>
      <c r="BU44" s="5">
        <f t="shared" si="35"/>
        <v>0</v>
      </c>
      <c r="BV44" s="5">
        <f t="shared" si="35"/>
        <v>0</v>
      </c>
      <c r="BW44" s="5">
        <f t="shared" si="35"/>
        <v>9.3848654644270433E-6</v>
      </c>
      <c r="BX44" s="5">
        <f t="shared" si="35"/>
        <v>1.4507731752754917E-7</v>
      </c>
      <c r="BY44" s="5">
        <f t="shared" si="35"/>
        <v>5.6301744121402056E-7</v>
      </c>
      <c r="BZ44" s="5">
        <f t="shared" si="35"/>
        <v>0</v>
      </c>
      <c r="CA44" s="5">
        <f t="shared" si="35"/>
        <v>0</v>
      </c>
      <c r="CB44" s="5">
        <f t="shared" si="35"/>
        <v>0</v>
      </c>
      <c r="CC44" s="5">
        <f t="shared" si="35"/>
        <v>0</v>
      </c>
      <c r="CD44" s="5">
        <f t="shared" si="33"/>
        <v>0</v>
      </c>
      <c r="CE44" s="5">
        <f t="shared" si="30"/>
        <v>5.9767504407853443E-4</v>
      </c>
      <c r="CF44" s="5">
        <f t="shared" si="31"/>
        <v>9.7421032184801112E-4</v>
      </c>
      <c r="CG44" s="5">
        <f t="shared" si="32"/>
        <v>0.31521109158295113</v>
      </c>
    </row>
    <row r="45" spans="1:85">
      <c r="A45" s="9" t="s">
        <v>100</v>
      </c>
      <c r="B45" s="5">
        <v>48.36</v>
      </c>
      <c r="C45" s="5">
        <v>0</v>
      </c>
      <c r="D45" s="5">
        <v>17.11</v>
      </c>
      <c r="E45" s="5">
        <v>0</v>
      </c>
      <c r="F45" s="5">
        <v>0</v>
      </c>
      <c r="G45" s="5">
        <v>16.760000000000002</v>
      </c>
      <c r="H45" s="5">
        <v>16.260000000000002</v>
      </c>
      <c r="I45" s="5">
        <v>0</v>
      </c>
      <c r="J45" s="5">
        <v>0</v>
      </c>
      <c r="K45" s="5">
        <v>0.5</v>
      </c>
      <c r="L45" s="5">
        <v>0.06</v>
      </c>
      <c r="M45" s="5">
        <v>0.2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f t="shared" si="3"/>
        <v>99.250000000000014</v>
      </c>
      <c r="T45" s="5">
        <v>1400</v>
      </c>
      <c r="U45" s="5">
        <v>1.63</v>
      </c>
      <c r="V45" s="6">
        <v>4.5166428132408398E-2</v>
      </c>
      <c r="W45" s="6">
        <v>0.86922179410256251</v>
      </c>
      <c r="X45" s="7">
        <f t="shared" si="36"/>
        <v>2.0855648573017377E-5</v>
      </c>
      <c r="Y45" s="7">
        <f t="shared" si="4"/>
        <v>9.1135684933859378E-8</v>
      </c>
      <c r="Z45" s="5">
        <f t="shared" si="5"/>
        <v>-7.0403115381167281</v>
      </c>
      <c r="AA45" s="6">
        <f t="shared" si="6"/>
        <v>1.902305527029053</v>
      </c>
      <c r="AB45" s="6">
        <f t="shared" si="7"/>
        <v>0.27928026972375691</v>
      </c>
      <c r="AC45" s="8" t="s">
        <v>71</v>
      </c>
      <c r="AD45" s="6">
        <f t="shared" si="8"/>
        <v>0.80506076244381553</v>
      </c>
      <c r="AE45" s="6">
        <f t="shared" si="9"/>
        <v>0</v>
      </c>
      <c r="AF45" s="6">
        <f t="shared" si="10"/>
        <v>0.33572059256352393</v>
      </c>
      <c r="AG45" s="6">
        <f t="shared" si="11"/>
        <v>0</v>
      </c>
      <c r="AH45" s="6">
        <f t="shared" si="12"/>
        <v>0</v>
      </c>
      <c r="AI45" s="6">
        <f t="shared" si="13"/>
        <v>0.41593249782851471</v>
      </c>
      <c r="AJ45" s="6">
        <f t="shared" si="14"/>
        <v>0.29000499393593493</v>
      </c>
      <c r="AK45" s="6">
        <f t="shared" si="15"/>
        <v>0</v>
      </c>
      <c r="AL45" s="6">
        <f t="shared" si="16"/>
        <v>0</v>
      </c>
      <c r="AM45" s="6">
        <f t="shared" si="17"/>
        <v>1.4104372355430182E-2</v>
      </c>
      <c r="AN45" s="6">
        <f t="shared" si="18"/>
        <v>4.4479039252752137E-4</v>
      </c>
      <c r="AO45" s="6">
        <f t="shared" si="19"/>
        <v>1.7261468087860872E-3</v>
      </c>
      <c r="AP45" s="6">
        <f t="shared" si="20"/>
        <v>0</v>
      </c>
      <c r="AQ45" s="6">
        <f t="shared" si="21"/>
        <v>0</v>
      </c>
      <c r="AR45" s="6">
        <f t="shared" si="22"/>
        <v>0</v>
      </c>
      <c r="AS45" s="6">
        <f t="shared" si="23"/>
        <v>0</v>
      </c>
      <c r="AT45" s="6">
        <f t="shared" si="24"/>
        <v>0</v>
      </c>
      <c r="AU45" s="6">
        <f t="shared" si="25"/>
        <v>1.8488897839731029</v>
      </c>
      <c r="AV45" s="6">
        <f t="shared" si="34"/>
        <v>0.43542928811787263</v>
      </c>
      <c r="AW45" s="6">
        <f t="shared" si="34"/>
        <v>0</v>
      </c>
      <c r="AX45" s="6">
        <f t="shared" si="34"/>
        <v>0.18157955951386656</v>
      </c>
      <c r="AY45" s="6">
        <f t="shared" si="34"/>
        <v>0</v>
      </c>
      <c r="AZ45" s="6">
        <f t="shared" si="34"/>
        <v>0</v>
      </c>
      <c r="BA45" s="6">
        <f t="shared" si="34"/>
        <v>0.22496338150276976</v>
      </c>
      <c r="BB45" s="6">
        <f t="shared" si="34"/>
        <v>0.15685358664957275</v>
      </c>
      <c r="BC45" s="6">
        <f t="shared" si="34"/>
        <v>0</v>
      </c>
      <c r="BD45" s="6">
        <f t="shared" si="34"/>
        <v>0</v>
      </c>
      <c r="BE45" s="6">
        <f t="shared" si="34"/>
        <v>7.6285630856378663E-3</v>
      </c>
      <c r="BF45" s="6">
        <f t="shared" si="34"/>
        <v>2.4057161026208151E-4</v>
      </c>
      <c r="BG45" s="6">
        <f t="shared" si="34"/>
        <v>9.3361260565610795E-4</v>
      </c>
      <c r="BH45" s="6">
        <f t="shared" si="34"/>
        <v>0</v>
      </c>
      <c r="BI45" s="6">
        <f t="shared" si="34"/>
        <v>0</v>
      </c>
      <c r="BJ45" s="6">
        <f t="shared" si="34"/>
        <v>0</v>
      </c>
      <c r="BK45" s="6">
        <f t="shared" si="34"/>
        <v>0</v>
      </c>
      <c r="BL45" s="6">
        <f t="shared" si="27"/>
        <v>0</v>
      </c>
      <c r="BM45" s="6">
        <f t="shared" si="28"/>
        <v>1.0076285630856376</v>
      </c>
      <c r="BN45" s="5">
        <f t="shared" si="35"/>
        <v>2.6024521896893439E-4</v>
      </c>
      <c r="BO45" s="5">
        <f t="shared" si="35"/>
        <v>0</v>
      </c>
      <c r="BP45" s="5">
        <f t="shared" si="35"/>
        <v>1.0852557123621107E-4</v>
      </c>
      <c r="BQ45" s="5">
        <f t="shared" si="35"/>
        <v>0</v>
      </c>
      <c r="BR45" s="5">
        <f t="shared" si="35"/>
        <v>0</v>
      </c>
      <c r="BS45" s="5">
        <f t="shared" si="35"/>
        <v>1.3445499895572407E-4</v>
      </c>
      <c r="BT45" s="5">
        <f t="shared" si="35"/>
        <v>9.374747431465962E-5</v>
      </c>
      <c r="BU45" s="5">
        <f t="shared" si="35"/>
        <v>0</v>
      </c>
      <c r="BV45" s="5">
        <f t="shared" si="35"/>
        <v>0</v>
      </c>
      <c r="BW45" s="5">
        <f t="shared" si="35"/>
        <v>4.5594017784644928E-6</v>
      </c>
      <c r="BX45" s="5">
        <f t="shared" si="35"/>
        <v>1.4378364776743358E-7</v>
      </c>
      <c r="BY45" s="5">
        <f t="shared" si="35"/>
        <v>5.5799695523778974E-7</v>
      </c>
      <c r="BZ45" s="5">
        <f t="shared" si="35"/>
        <v>0</v>
      </c>
      <c r="CA45" s="5">
        <f t="shared" si="35"/>
        <v>0</v>
      </c>
      <c r="CB45" s="5">
        <f t="shared" si="35"/>
        <v>0</v>
      </c>
      <c r="CC45" s="5">
        <f t="shared" si="35"/>
        <v>0</v>
      </c>
      <c r="CD45" s="5">
        <f t="shared" si="33"/>
        <v>0</v>
      </c>
      <c r="CE45" s="5">
        <f t="shared" si="30"/>
        <v>5.9767504407853443E-4</v>
      </c>
      <c r="CF45" s="5">
        <f t="shared" si="31"/>
        <v>9.7421032184801112E-4</v>
      </c>
      <c r="CG45" s="5">
        <f t="shared" si="32"/>
        <v>0.28476815598741201</v>
      </c>
    </row>
    <row r="46" spans="1:85">
      <c r="A46" s="9" t="s">
        <v>100</v>
      </c>
      <c r="B46" s="5">
        <v>48.76</v>
      </c>
      <c r="C46" s="5">
        <v>0</v>
      </c>
      <c r="D46" s="5">
        <v>17.059999999999999</v>
      </c>
      <c r="E46" s="5">
        <v>0</v>
      </c>
      <c r="F46" s="5">
        <v>0</v>
      </c>
      <c r="G46" s="5">
        <v>16.649999999999999</v>
      </c>
      <c r="H46" s="5">
        <v>16.45</v>
      </c>
      <c r="I46" s="5">
        <v>0</v>
      </c>
      <c r="J46" s="5">
        <v>0</v>
      </c>
      <c r="K46" s="5">
        <v>0.21</v>
      </c>
      <c r="L46" s="5">
        <v>0.08</v>
      </c>
      <c r="M46" s="5">
        <v>0.2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f t="shared" si="3"/>
        <v>99.41</v>
      </c>
      <c r="T46" s="5">
        <v>1400</v>
      </c>
      <c r="U46" s="5">
        <v>1.63</v>
      </c>
      <c r="V46" s="6">
        <v>1.7001905229887364E-2</v>
      </c>
      <c r="W46" s="6">
        <v>0.86386007745063376</v>
      </c>
      <c r="X46" s="7">
        <f t="shared" si="36"/>
        <v>2.9920014141193962E-6</v>
      </c>
      <c r="Y46" s="7">
        <f t="shared" si="4"/>
        <v>9.1135684933859378E-8</v>
      </c>
      <c r="Z46" s="5">
        <f t="shared" si="5"/>
        <v>-7.0403115381167281</v>
      </c>
      <c r="AA46" s="6">
        <f t="shared" si="6"/>
        <v>2.1094076319472466</v>
      </c>
      <c r="AB46" s="6">
        <f t="shared" si="7"/>
        <v>0.32416051297749165</v>
      </c>
      <c r="AC46" s="8" t="s">
        <v>72</v>
      </c>
      <c r="AD46" s="6">
        <f t="shared" si="8"/>
        <v>0.81171966039620436</v>
      </c>
      <c r="AE46" s="6">
        <f t="shared" si="9"/>
        <v>0</v>
      </c>
      <c r="AF46" s="6">
        <f t="shared" si="10"/>
        <v>0.33473952712645927</v>
      </c>
      <c r="AG46" s="6">
        <f t="shared" si="11"/>
        <v>0</v>
      </c>
      <c r="AH46" s="6">
        <f t="shared" si="12"/>
        <v>0</v>
      </c>
      <c r="AI46" s="6">
        <f t="shared" si="13"/>
        <v>0.41320263059932988</v>
      </c>
      <c r="AJ46" s="6">
        <f t="shared" si="14"/>
        <v>0.2933937361774987</v>
      </c>
      <c r="AK46" s="6">
        <f t="shared" si="15"/>
        <v>0</v>
      </c>
      <c r="AL46" s="6">
        <f t="shared" si="16"/>
        <v>0</v>
      </c>
      <c r="AM46" s="6">
        <f t="shared" si="17"/>
        <v>5.9238363892806763E-3</v>
      </c>
      <c r="AN46" s="6">
        <f t="shared" si="18"/>
        <v>5.9305385670336186E-4</v>
      </c>
      <c r="AO46" s="6">
        <f t="shared" si="19"/>
        <v>1.7261468087860872E-3</v>
      </c>
      <c r="AP46" s="6">
        <f t="shared" si="20"/>
        <v>0</v>
      </c>
      <c r="AQ46" s="6">
        <f t="shared" si="21"/>
        <v>0</v>
      </c>
      <c r="AR46" s="6">
        <f t="shared" si="22"/>
        <v>0</v>
      </c>
      <c r="AS46" s="6">
        <f t="shared" si="23"/>
        <v>0</v>
      </c>
      <c r="AT46" s="6">
        <f t="shared" si="24"/>
        <v>0</v>
      </c>
      <c r="AU46" s="6">
        <f t="shared" si="25"/>
        <v>1.8553747549649819</v>
      </c>
      <c r="AV46" s="6">
        <f t="shared" si="34"/>
        <v>0.43749633772047558</v>
      </c>
      <c r="AW46" s="6">
        <f t="shared" si="34"/>
        <v>0</v>
      </c>
      <c r="AX46" s="6">
        <f t="shared" si="34"/>
        <v>0.18041612683944117</v>
      </c>
      <c r="AY46" s="6">
        <f t="shared" si="34"/>
        <v>0</v>
      </c>
      <c r="AZ46" s="6">
        <f t="shared" si="34"/>
        <v>0</v>
      </c>
      <c r="BA46" s="6">
        <f t="shared" si="34"/>
        <v>0.22270575229807338</v>
      </c>
      <c r="BB46" s="6">
        <f t="shared" si="34"/>
        <v>0.15813179272401826</v>
      </c>
      <c r="BC46" s="6">
        <f t="shared" si="34"/>
        <v>0</v>
      </c>
      <c r="BD46" s="6">
        <f t="shared" si="34"/>
        <v>0</v>
      </c>
      <c r="BE46" s="6">
        <f t="shared" si="34"/>
        <v>3.1927977749123151E-3</v>
      </c>
      <c r="BF46" s="6">
        <f t="shared" si="34"/>
        <v>3.1964100789684134E-4</v>
      </c>
      <c r="BG46" s="6">
        <f t="shared" si="34"/>
        <v>9.3034941009460174E-4</v>
      </c>
      <c r="BH46" s="6">
        <f t="shared" si="34"/>
        <v>0</v>
      </c>
      <c r="BI46" s="6">
        <f t="shared" si="34"/>
        <v>0</v>
      </c>
      <c r="BJ46" s="6">
        <f t="shared" si="34"/>
        <v>0</v>
      </c>
      <c r="BK46" s="6">
        <f t="shared" si="34"/>
        <v>0</v>
      </c>
      <c r="BL46" s="6">
        <f t="shared" si="27"/>
        <v>0</v>
      </c>
      <c r="BM46" s="6">
        <f t="shared" si="28"/>
        <v>1.003192797774912</v>
      </c>
      <c r="BN46" s="5">
        <f t="shared" si="35"/>
        <v>2.6148064293128262E-4</v>
      </c>
      <c r="BO46" s="5">
        <f t="shared" si="35"/>
        <v>0</v>
      </c>
      <c r="BP46" s="5">
        <f t="shared" si="35"/>
        <v>1.0783021656124146E-4</v>
      </c>
      <c r="BQ46" s="5">
        <f t="shared" si="35"/>
        <v>0</v>
      </c>
      <c r="BR46" s="5">
        <f t="shared" si="35"/>
        <v>0</v>
      </c>
      <c r="BS46" s="5">
        <f t="shared" si="35"/>
        <v>1.3310567032129419E-4</v>
      </c>
      <c r="BT46" s="5">
        <f t="shared" si="35"/>
        <v>9.4511426186545287E-5</v>
      </c>
      <c r="BU46" s="5">
        <f t="shared" si="35"/>
        <v>0</v>
      </c>
      <c r="BV46" s="5">
        <f t="shared" si="35"/>
        <v>0</v>
      </c>
      <c r="BW46" s="5">
        <f t="shared" si="35"/>
        <v>1.9082555508545647E-6</v>
      </c>
      <c r="BX46" s="5">
        <f t="shared" si="35"/>
        <v>1.9104145348405183E-7</v>
      </c>
      <c r="BY46" s="5">
        <f t="shared" si="35"/>
        <v>5.5604662468672962E-7</v>
      </c>
      <c r="BZ46" s="5">
        <f t="shared" si="35"/>
        <v>0</v>
      </c>
      <c r="CA46" s="5">
        <f t="shared" si="35"/>
        <v>0</v>
      </c>
      <c r="CB46" s="5">
        <f t="shared" si="35"/>
        <v>0</v>
      </c>
      <c r="CC46" s="5">
        <f t="shared" si="35"/>
        <v>0</v>
      </c>
      <c r="CD46" s="5">
        <f t="shared" si="33"/>
        <v>0</v>
      </c>
      <c r="CE46" s="5">
        <f t="shared" si="30"/>
        <v>5.9767504407853443E-4</v>
      </c>
      <c r="CF46" s="5">
        <f t="shared" si="31"/>
        <v>9.7421032184801112E-4</v>
      </c>
      <c r="CG46" s="5">
        <f t="shared" si="32"/>
        <v>0.28410406142457567</v>
      </c>
    </row>
    <row r="47" spans="1:85">
      <c r="A47" s="9" t="s">
        <v>100</v>
      </c>
      <c r="B47" s="5">
        <v>45.94</v>
      </c>
      <c r="C47" s="5">
        <v>0</v>
      </c>
      <c r="D47" s="5">
        <v>17.87</v>
      </c>
      <c r="E47" s="5">
        <v>0</v>
      </c>
      <c r="F47" s="5">
        <v>0</v>
      </c>
      <c r="G47" s="5">
        <v>16.37</v>
      </c>
      <c r="H47" s="5">
        <v>15.73</v>
      </c>
      <c r="I47" s="5">
        <v>0</v>
      </c>
      <c r="J47" s="5">
        <v>0</v>
      </c>
      <c r="K47" s="5">
        <v>3.59</v>
      </c>
      <c r="L47" s="5">
        <v>0</v>
      </c>
      <c r="M47" s="5">
        <v>0.14000000000000001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f t="shared" si="3"/>
        <v>99.640000000000015</v>
      </c>
      <c r="T47" s="5">
        <v>1400</v>
      </c>
      <c r="U47" s="5">
        <v>1.63</v>
      </c>
      <c r="V47" s="6">
        <v>0.40749702300401169</v>
      </c>
      <c r="W47" s="6">
        <v>0.84296993563092815</v>
      </c>
      <c r="X47" s="7">
        <f t="shared" si="36"/>
        <v>1.8050038355674916E-3</v>
      </c>
      <c r="Y47" s="7">
        <f t="shared" si="4"/>
        <v>9.1135684933859378E-8</v>
      </c>
      <c r="Z47" s="5">
        <f t="shared" si="5"/>
        <v>-7.0403115381167281</v>
      </c>
      <c r="AA47" s="6">
        <f t="shared" si="6"/>
        <v>1.4681739007687442</v>
      </c>
      <c r="AB47" s="6">
        <f t="shared" si="7"/>
        <v>0.16677749949782028</v>
      </c>
      <c r="AC47" s="8" t="s">
        <v>73</v>
      </c>
      <c r="AD47" s="6">
        <f t="shared" si="8"/>
        <v>0.76477442983186283</v>
      </c>
      <c r="AE47" s="6">
        <f t="shared" si="9"/>
        <v>0</v>
      </c>
      <c r="AF47" s="6">
        <f t="shared" si="10"/>
        <v>0.35063278720690672</v>
      </c>
      <c r="AG47" s="6">
        <f t="shared" si="11"/>
        <v>0</v>
      </c>
      <c r="AH47" s="6">
        <f t="shared" si="12"/>
        <v>0</v>
      </c>
      <c r="AI47" s="6">
        <f t="shared" si="13"/>
        <v>0.40625387765231419</v>
      </c>
      <c r="AJ47" s="6">
        <f t="shared" si="14"/>
        <v>0.28055218663052006</v>
      </c>
      <c r="AK47" s="6">
        <f t="shared" si="15"/>
        <v>0</v>
      </c>
      <c r="AL47" s="6">
        <f t="shared" si="16"/>
        <v>0</v>
      </c>
      <c r="AM47" s="6">
        <f t="shared" si="17"/>
        <v>0.1012693935119887</v>
      </c>
      <c r="AN47" s="6">
        <f t="shared" si="18"/>
        <v>0</v>
      </c>
      <c r="AO47" s="6">
        <f t="shared" si="19"/>
        <v>1.2083027661502611E-3</v>
      </c>
      <c r="AP47" s="6">
        <f t="shared" si="20"/>
        <v>0</v>
      </c>
      <c r="AQ47" s="6">
        <f t="shared" si="21"/>
        <v>0</v>
      </c>
      <c r="AR47" s="6">
        <f t="shared" si="22"/>
        <v>0</v>
      </c>
      <c r="AS47" s="6">
        <f t="shared" si="23"/>
        <v>0</v>
      </c>
      <c r="AT47" s="6">
        <f t="shared" si="24"/>
        <v>0</v>
      </c>
      <c r="AU47" s="6">
        <f t="shared" si="25"/>
        <v>1.8034215840877539</v>
      </c>
      <c r="AV47" s="6">
        <f t="shared" si="34"/>
        <v>0.42406857973739831</v>
      </c>
      <c r="AW47" s="6">
        <f t="shared" si="34"/>
        <v>0</v>
      </c>
      <c r="AX47" s="6">
        <f t="shared" si="34"/>
        <v>0.19442641160595373</v>
      </c>
      <c r="AY47" s="6">
        <f t="shared" si="34"/>
        <v>0</v>
      </c>
      <c r="AZ47" s="6">
        <f t="shared" si="34"/>
        <v>0</v>
      </c>
      <c r="BA47" s="6">
        <f t="shared" si="34"/>
        <v>0.22526839050660161</v>
      </c>
      <c r="BB47" s="6">
        <f t="shared" si="34"/>
        <v>0.15556661243601291</v>
      </c>
      <c r="BC47" s="6">
        <f t="shared" si="34"/>
        <v>0</v>
      </c>
      <c r="BD47" s="6">
        <f t="shared" si="34"/>
        <v>0</v>
      </c>
      <c r="BE47" s="6">
        <f t="shared" si="34"/>
        <v>5.6154032094062466E-2</v>
      </c>
      <c r="BF47" s="6">
        <f t="shared" si="34"/>
        <v>0</v>
      </c>
      <c r="BG47" s="6">
        <f t="shared" si="34"/>
        <v>6.7000571403356653E-4</v>
      </c>
      <c r="BH47" s="6">
        <f t="shared" si="34"/>
        <v>0</v>
      </c>
      <c r="BI47" s="6">
        <f t="shared" si="34"/>
        <v>0</v>
      </c>
      <c r="BJ47" s="6">
        <f t="shared" si="34"/>
        <v>0</v>
      </c>
      <c r="BK47" s="6">
        <f t="shared" si="34"/>
        <v>0</v>
      </c>
      <c r="BL47" s="6">
        <f t="shared" si="27"/>
        <v>0</v>
      </c>
      <c r="BM47" s="6">
        <f t="shared" si="28"/>
        <v>1.0561540320940628</v>
      </c>
      <c r="BN47" s="5">
        <f t="shared" si="35"/>
        <v>2.5345520708687107E-4</v>
      </c>
      <c r="BO47" s="5">
        <f t="shared" si="35"/>
        <v>0</v>
      </c>
      <c r="BP47" s="5">
        <f t="shared" si="35"/>
        <v>1.1620381412661967E-4</v>
      </c>
      <c r="BQ47" s="5">
        <f t="shared" si="35"/>
        <v>0</v>
      </c>
      <c r="BR47" s="5">
        <f t="shared" si="35"/>
        <v>0</v>
      </c>
      <c r="BS47" s="5">
        <f t="shared" si="35"/>
        <v>1.3463729522553364E-4</v>
      </c>
      <c r="BT47" s="5">
        <f t="shared" si="35"/>
        <v>9.29782819448423E-5</v>
      </c>
      <c r="BU47" s="5">
        <f t="shared" si="35"/>
        <v>0</v>
      </c>
      <c r="BV47" s="5">
        <f t="shared" si="35"/>
        <v>0</v>
      </c>
      <c r="BW47" s="5">
        <f t="shared" si="35"/>
        <v>3.3561863607006226E-5</v>
      </c>
      <c r="BX47" s="5">
        <f t="shared" si="35"/>
        <v>0</v>
      </c>
      <c r="BY47" s="5">
        <f t="shared" si="35"/>
        <v>4.0044569466788184E-7</v>
      </c>
      <c r="BZ47" s="5">
        <f t="shared" si="35"/>
        <v>0</v>
      </c>
      <c r="CA47" s="5">
        <f t="shared" si="35"/>
        <v>0</v>
      </c>
      <c r="CB47" s="5">
        <f t="shared" si="35"/>
        <v>0</v>
      </c>
      <c r="CC47" s="5">
        <f t="shared" si="35"/>
        <v>0</v>
      </c>
      <c r="CD47" s="5">
        <f t="shared" si="33"/>
        <v>0</v>
      </c>
      <c r="CE47" s="5">
        <f t="shared" si="30"/>
        <v>5.9767504407853443E-4</v>
      </c>
      <c r="CF47" s="5">
        <f t="shared" si="31"/>
        <v>9.7421032184801112E-4</v>
      </c>
      <c r="CG47" s="5">
        <f t="shared" si="32"/>
        <v>0.30218844703906067</v>
      </c>
    </row>
    <row r="48" spans="1:85">
      <c r="A48" s="9" t="s">
        <v>100</v>
      </c>
      <c r="B48" s="5">
        <v>47.58</v>
      </c>
      <c r="C48" s="5">
        <v>0</v>
      </c>
      <c r="D48" s="5">
        <v>17.54</v>
      </c>
      <c r="E48" s="5">
        <v>0</v>
      </c>
      <c r="F48" s="5">
        <v>0</v>
      </c>
      <c r="G48" s="5">
        <v>16.55</v>
      </c>
      <c r="H48" s="5">
        <v>16.43</v>
      </c>
      <c r="I48" s="5">
        <v>0</v>
      </c>
      <c r="J48" s="5">
        <v>0</v>
      </c>
      <c r="K48" s="5">
        <v>0.18</v>
      </c>
      <c r="L48" s="5">
        <v>0</v>
      </c>
      <c r="M48" s="5">
        <v>0.05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f t="shared" si="3"/>
        <v>98.33</v>
      </c>
      <c r="T48" s="5">
        <v>1400</v>
      </c>
      <c r="U48" s="5">
        <v>1.63</v>
      </c>
      <c r="V48" s="6">
        <v>1.4350391684518331E-2</v>
      </c>
      <c r="W48" s="6">
        <v>0.85556582416329119</v>
      </c>
      <c r="X48" s="7">
        <f t="shared" si="36"/>
        <v>2.1730717889614999E-6</v>
      </c>
      <c r="Y48" s="7">
        <f t="shared" si="4"/>
        <v>9.1135684933859378E-8</v>
      </c>
      <c r="Z48" s="5">
        <f t="shared" si="5"/>
        <v>-7.0403115381167281</v>
      </c>
      <c r="AA48" s="6">
        <f t="shared" si="6"/>
        <v>2.1215710651635824</v>
      </c>
      <c r="AB48" s="6">
        <f t="shared" si="7"/>
        <v>0.32665758368287939</v>
      </c>
      <c r="AC48" s="8" t="s">
        <v>74</v>
      </c>
      <c r="AD48" s="6">
        <f t="shared" si="8"/>
        <v>0.79207591143665723</v>
      </c>
      <c r="AE48" s="6">
        <f t="shared" si="9"/>
        <v>0</v>
      </c>
      <c r="AF48" s="6">
        <f t="shared" si="10"/>
        <v>0.34415775532227993</v>
      </c>
      <c r="AG48" s="6">
        <f t="shared" si="11"/>
        <v>0</v>
      </c>
      <c r="AH48" s="6">
        <f t="shared" si="12"/>
        <v>0</v>
      </c>
      <c r="AI48" s="6">
        <f t="shared" si="13"/>
        <v>0.41072093311825286</v>
      </c>
      <c r="AJ48" s="6">
        <f t="shared" si="14"/>
        <v>0.29303702646786045</v>
      </c>
      <c r="AK48" s="6">
        <f t="shared" si="15"/>
        <v>0</v>
      </c>
      <c r="AL48" s="6">
        <f t="shared" si="16"/>
        <v>0</v>
      </c>
      <c r="AM48" s="6">
        <f t="shared" si="17"/>
        <v>5.0775740479548654E-3</v>
      </c>
      <c r="AN48" s="6">
        <f t="shared" si="18"/>
        <v>0</v>
      </c>
      <c r="AO48" s="6">
        <f t="shared" si="19"/>
        <v>4.3153670219652179E-4</v>
      </c>
      <c r="AP48" s="6">
        <f t="shared" si="20"/>
        <v>0</v>
      </c>
      <c r="AQ48" s="6">
        <f t="shared" si="21"/>
        <v>0</v>
      </c>
      <c r="AR48" s="6">
        <f t="shared" si="22"/>
        <v>0</v>
      </c>
      <c r="AS48" s="6">
        <f t="shared" si="23"/>
        <v>0</v>
      </c>
      <c r="AT48" s="6">
        <f t="shared" si="24"/>
        <v>0</v>
      </c>
      <c r="AU48" s="6">
        <f t="shared" si="25"/>
        <v>1.840423163047247</v>
      </c>
      <c r="AV48" s="6">
        <f t="shared" si="34"/>
        <v>0.43037706074356946</v>
      </c>
      <c r="AW48" s="6">
        <f t="shared" si="34"/>
        <v>0</v>
      </c>
      <c r="AX48" s="6">
        <f t="shared" si="34"/>
        <v>0.18699925225481678</v>
      </c>
      <c r="AY48" s="6">
        <f t="shared" si="34"/>
        <v>0</v>
      </c>
      <c r="AZ48" s="6">
        <f t="shared" si="34"/>
        <v>0</v>
      </c>
      <c r="BA48" s="6">
        <f t="shared" si="34"/>
        <v>0.22316657460353259</v>
      </c>
      <c r="BB48" s="6">
        <f t="shared" si="34"/>
        <v>0.15922263550664606</v>
      </c>
      <c r="BC48" s="6">
        <f t="shared" si="34"/>
        <v>0</v>
      </c>
      <c r="BD48" s="6">
        <f t="shared" si="34"/>
        <v>0</v>
      </c>
      <c r="BE48" s="6">
        <f t="shared" si="34"/>
        <v>2.7589166176042717E-3</v>
      </c>
      <c r="BF48" s="6">
        <f t="shared" si="34"/>
        <v>0</v>
      </c>
      <c r="BG48" s="6">
        <f t="shared" si="34"/>
        <v>2.3447689143512668E-4</v>
      </c>
      <c r="BH48" s="6">
        <f t="shared" si="34"/>
        <v>0</v>
      </c>
      <c r="BI48" s="6">
        <f t="shared" si="34"/>
        <v>0</v>
      </c>
      <c r="BJ48" s="6">
        <f t="shared" si="34"/>
        <v>0</v>
      </c>
      <c r="BK48" s="6">
        <f t="shared" si="34"/>
        <v>0</v>
      </c>
      <c r="BL48" s="6">
        <f t="shared" si="27"/>
        <v>0</v>
      </c>
      <c r="BM48" s="6">
        <f t="shared" si="28"/>
        <v>1.0027589166176043</v>
      </c>
      <c r="BN48" s="5">
        <f t="shared" si="35"/>
        <v>2.5722562875030299E-4</v>
      </c>
      <c r="BO48" s="5">
        <f t="shared" si="35"/>
        <v>0</v>
      </c>
      <c r="BP48" s="5">
        <f t="shared" si="35"/>
        <v>1.117647863340506E-4</v>
      </c>
      <c r="BQ48" s="5">
        <f t="shared" si="35"/>
        <v>0</v>
      </c>
      <c r="BR48" s="5">
        <f t="shared" si="35"/>
        <v>0</v>
      </c>
      <c r="BS48" s="5">
        <f t="shared" si="35"/>
        <v>1.3338109231302188E-4</v>
      </c>
      <c r="BT48" s="5">
        <f t="shared" si="35"/>
        <v>9.5163395694735113E-5</v>
      </c>
      <c r="BU48" s="5">
        <f t="shared" si="35"/>
        <v>0</v>
      </c>
      <c r="BV48" s="5">
        <f t="shared" si="35"/>
        <v>0</v>
      </c>
      <c r="BW48" s="5">
        <f t="shared" si="35"/>
        <v>1.6489356110356344E-6</v>
      </c>
      <c r="BX48" s="5">
        <f t="shared" si="35"/>
        <v>0</v>
      </c>
      <c r="BY48" s="5">
        <f t="shared" si="35"/>
        <v>1.4014098642388709E-7</v>
      </c>
      <c r="BZ48" s="5">
        <f t="shared" si="35"/>
        <v>0</v>
      </c>
      <c r="CA48" s="5">
        <f t="shared" si="35"/>
        <v>0</v>
      </c>
      <c r="CB48" s="5">
        <f t="shared" si="35"/>
        <v>0</v>
      </c>
      <c r="CC48" s="5">
        <f t="shared" si="35"/>
        <v>0</v>
      </c>
      <c r="CD48" s="5">
        <f t="shared" si="33"/>
        <v>0</v>
      </c>
      <c r="CE48" s="5">
        <f t="shared" si="30"/>
        <v>5.9767504407853443E-4</v>
      </c>
      <c r="CF48" s="5">
        <f t="shared" si="31"/>
        <v>9.7421032184801112E-4</v>
      </c>
      <c r="CG48" s="5">
        <f t="shared" si="32"/>
        <v>0.29998995861831956</v>
      </c>
    </row>
    <row r="49" spans="1:85">
      <c r="A49" s="9" t="s">
        <v>100</v>
      </c>
      <c r="B49" s="5">
        <v>45.76</v>
      </c>
      <c r="C49" s="5">
        <v>0</v>
      </c>
      <c r="D49" s="5">
        <v>18.559999999999999</v>
      </c>
      <c r="E49" s="5">
        <v>0</v>
      </c>
      <c r="F49" s="5">
        <v>0</v>
      </c>
      <c r="G49" s="5">
        <v>16.420000000000002</v>
      </c>
      <c r="H49" s="5">
        <v>15.85</v>
      </c>
      <c r="I49" s="5">
        <v>0</v>
      </c>
      <c r="J49" s="5">
        <v>0</v>
      </c>
      <c r="K49" s="5">
        <v>2.93</v>
      </c>
      <c r="L49" s="5">
        <v>0.01</v>
      </c>
      <c r="M49" s="5">
        <v>0.11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f t="shared" si="3"/>
        <v>99.64</v>
      </c>
      <c r="T49" s="5">
        <v>1400</v>
      </c>
      <c r="U49" s="5">
        <v>1</v>
      </c>
      <c r="V49" s="6">
        <v>0.16898964121175708</v>
      </c>
      <c r="W49" s="6">
        <v>0.85799999999999998</v>
      </c>
      <c r="X49" s="7">
        <f t="shared" si="36"/>
        <v>7.464969255523363E-5</v>
      </c>
      <c r="Y49" s="7">
        <f t="shared" si="4"/>
        <v>2.0692508244068045E-8</v>
      </c>
      <c r="Z49" s="5">
        <f t="shared" si="5"/>
        <v>-7.684186863102533</v>
      </c>
      <c r="AA49" s="6">
        <f t="shared" si="6"/>
        <v>4.0673064260300418</v>
      </c>
      <c r="AB49" s="6">
        <f t="shared" si="7"/>
        <v>0.60930689286704665</v>
      </c>
      <c r="AC49" s="8" t="s">
        <v>75</v>
      </c>
      <c r="AD49" s="6">
        <f t="shared" si="8"/>
        <v>0.76177792575328784</v>
      </c>
      <c r="AE49" s="6">
        <f t="shared" si="9"/>
        <v>0</v>
      </c>
      <c r="AF49" s="6">
        <f t="shared" si="10"/>
        <v>0.36417149023839884</v>
      </c>
      <c r="AG49" s="6">
        <f t="shared" si="11"/>
        <v>0</v>
      </c>
      <c r="AH49" s="6">
        <f t="shared" si="12"/>
        <v>0</v>
      </c>
      <c r="AI49" s="6">
        <f t="shared" si="13"/>
        <v>0.40749472639285272</v>
      </c>
      <c r="AJ49" s="6">
        <f t="shared" si="14"/>
        <v>0.28269244488834983</v>
      </c>
      <c r="AK49" s="6">
        <f t="shared" si="15"/>
        <v>0</v>
      </c>
      <c r="AL49" s="6">
        <f t="shared" si="16"/>
        <v>0</v>
      </c>
      <c r="AM49" s="6">
        <f t="shared" si="17"/>
        <v>8.2651622002820876E-2</v>
      </c>
      <c r="AN49" s="6">
        <f t="shared" si="18"/>
        <v>7.4131732087920232E-5</v>
      </c>
      <c r="AO49" s="6">
        <f t="shared" si="19"/>
        <v>9.4938074483234792E-4</v>
      </c>
      <c r="AP49" s="6">
        <f t="shared" si="20"/>
        <v>0</v>
      </c>
      <c r="AQ49" s="6">
        <f t="shared" si="21"/>
        <v>0</v>
      </c>
      <c r="AR49" s="6">
        <f t="shared" si="22"/>
        <v>0</v>
      </c>
      <c r="AS49" s="6">
        <f t="shared" si="23"/>
        <v>0</v>
      </c>
      <c r="AT49" s="6">
        <f t="shared" si="24"/>
        <v>0</v>
      </c>
      <c r="AU49" s="6">
        <f t="shared" si="25"/>
        <v>1.8171600997498096</v>
      </c>
      <c r="AV49" s="6">
        <f t="shared" si="34"/>
        <v>0.41921343411522793</v>
      </c>
      <c r="AW49" s="6">
        <f t="shared" si="34"/>
        <v>0</v>
      </c>
      <c r="AX49" s="6">
        <f t="shared" si="34"/>
        <v>0.20040693733509707</v>
      </c>
      <c r="AY49" s="6">
        <f t="shared" si="34"/>
        <v>0</v>
      </c>
      <c r="AZ49" s="6">
        <f t="shared" si="34"/>
        <v>0</v>
      </c>
      <c r="BA49" s="6">
        <f t="shared" si="34"/>
        <v>0.22424811465371566</v>
      </c>
      <c r="BB49" s="6">
        <f t="shared" si="34"/>
        <v>0.15556826551896638</v>
      </c>
      <c r="BC49" s="6">
        <f t="shared" si="34"/>
        <v>0</v>
      </c>
      <c r="BD49" s="6">
        <f t="shared" si="34"/>
        <v>0</v>
      </c>
      <c r="BE49" s="6">
        <f t="shared" si="34"/>
        <v>4.5483951586984837E-2</v>
      </c>
      <c r="BF49" s="6">
        <f t="shared" si="34"/>
        <v>4.0795377412329733E-5</v>
      </c>
      <c r="BG49" s="6">
        <f t="shared" si="34"/>
        <v>5.2245299958053268E-4</v>
      </c>
      <c r="BH49" s="6">
        <f t="shared" si="34"/>
        <v>0</v>
      </c>
      <c r="BI49" s="6">
        <f t="shared" si="34"/>
        <v>0</v>
      </c>
      <c r="BJ49" s="6">
        <f t="shared" si="34"/>
        <v>0</v>
      </c>
      <c r="BK49" s="6">
        <f t="shared" ref="BK49:BK96" si="37">AS49/$AU49</f>
        <v>0</v>
      </c>
      <c r="BL49" s="6">
        <f t="shared" si="27"/>
        <v>0</v>
      </c>
      <c r="BM49" s="6">
        <f t="shared" si="28"/>
        <v>1.0454839515869847</v>
      </c>
      <c r="BN49" s="5">
        <f t="shared" si="35"/>
        <v>2.5055340771313266E-4</v>
      </c>
      <c r="BO49" s="5">
        <f t="shared" si="35"/>
        <v>0</v>
      </c>
      <c r="BP49" s="5">
        <f t="shared" si="35"/>
        <v>1.1977822510539823E-4</v>
      </c>
      <c r="BQ49" s="5">
        <f t="shared" si="35"/>
        <v>0</v>
      </c>
      <c r="BR49" s="5">
        <f t="shared" si="35"/>
        <v>0</v>
      </c>
      <c r="BS49" s="5">
        <f t="shared" si="35"/>
        <v>1.3402750181018777E-4</v>
      </c>
      <c r="BT49" s="5">
        <f t="shared" si="35"/>
        <v>9.2979269951269392E-5</v>
      </c>
      <c r="BU49" s="5">
        <f t="shared" si="35"/>
        <v>0</v>
      </c>
      <c r="BV49" s="5">
        <f t="shared" si="35"/>
        <v>0</v>
      </c>
      <c r="BW49" s="5">
        <f t="shared" si="35"/>
        <v>2.7184622769617091E-5</v>
      </c>
      <c r="BX49" s="5">
        <f t="shared" si="35"/>
        <v>2.4382378993114623E-8</v>
      </c>
      <c r="BY49" s="5">
        <f t="shared" si="35"/>
        <v>3.1225711955325741E-7</v>
      </c>
      <c r="BZ49" s="5">
        <f t="shared" si="35"/>
        <v>0</v>
      </c>
      <c r="CA49" s="5">
        <f t="shared" si="35"/>
        <v>0</v>
      </c>
      <c r="CB49" s="5">
        <f t="shared" si="35"/>
        <v>0</v>
      </c>
      <c r="CC49" s="5">
        <f t="shared" ref="CC49:CD96" si="38">BK49/($T49+273.15)</f>
        <v>0</v>
      </c>
      <c r="CD49" s="5">
        <f t="shared" si="33"/>
        <v>0</v>
      </c>
      <c r="CE49" s="5">
        <f t="shared" si="30"/>
        <v>5.9767504407853443E-4</v>
      </c>
      <c r="CF49" s="5">
        <f t="shared" si="31"/>
        <v>5.9767504407853443E-4</v>
      </c>
      <c r="CG49" s="5">
        <f t="shared" si="32"/>
        <v>0.50449748729265687</v>
      </c>
    </row>
    <row r="50" spans="1:85">
      <c r="A50" s="9" t="s">
        <v>100</v>
      </c>
      <c r="B50" s="5">
        <v>45.01</v>
      </c>
      <c r="C50" s="5">
        <v>0</v>
      </c>
      <c r="D50" s="5">
        <v>17.86</v>
      </c>
      <c r="E50" s="5">
        <v>0</v>
      </c>
      <c r="F50" s="5">
        <v>0</v>
      </c>
      <c r="G50" s="5">
        <v>16.53</v>
      </c>
      <c r="H50" s="5">
        <v>16.52</v>
      </c>
      <c r="I50" s="5">
        <v>0</v>
      </c>
      <c r="J50" s="5">
        <v>0</v>
      </c>
      <c r="K50" s="5">
        <v>2.41</v>
      </c>
      <c r="L50" s="5">
        <v>0.02</v>
      </c>
      <c r="M50" s="5">
        <v>0.23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f t="shared" si="3"/>
        <v>98.58</v>
      </c>
      <c r="T50" s="5">
        <v>1300</v>
      </c>
      <c r="U50" s="5">
        <v>1.63</v>
      </c>
      <c r="V50" s="6">
        <v>0.20802277568939956</v>
      </c>
      <c r="W50" s="6">
        <v>0.93062716281060109</v>
      </c>
      <c r="X50" s="7">
        <f t="shared" si="36"/>
        <v>1.8367092390034187E-4</v>
      </c>
      <c r="Y50" s="7">
        <f t="shared" si="4"/>
        <v>1.726763187149025E-8</v>
      </c>
      <c r="Z50" s="5">
        <f t="shared" si="5"/>
        <v>-7.762767218637765</v>
      </c>
      <c r="AA50" s="6">
        <f t="shared" si="6"/>
        <v>2.0384733244237609</v>
      </c>
      <c r="AB50" s="6">
        <f t="shared" si="7"/>
        <v>0.30930503262341558</v>
      </c>
      <c r="AC50" s="8" t="s">
        <v>76</v>
      </c>
      <c r="AD50" s="6">
        <f t="shared" si="8"/>
        <v>0.74929249209255866</v>
      </c>
      <c r="AE50" s="6">
        <f t="shared" si="9"/>
        <v>0</v>
      </c>
      <c r="AF50" s="6">
        <f t="shared" si="10"/>
        <v>0.35043657411949375</v>
      </c>
      <c r="AG50" s="6">
        <f t="shared" si="11"/>
        <v>0</v>
      </c>
      <c r="AH50" s="6">
        <f t="shared" si="12"/>
        <v>0</v>
      </c>
      <c r="AI50" s="6">
        <f t="shared" si="13"/>
        <v>0.4102245936220375</v>
      </c>
      <c r="AJ50" s="6">
        <f t="shared" si="14"/>
        <v>0.29464222016123276</v>
      </c>
      <c r="AK50" s="6">
        <f t="shared" si="15"/>
        <v>0</v>
      </c>
      <c r="AL50" s="6">
        <f t="shared" si="16"/>
        <v>0</v>
      </c>
      <c r="AM50" s="6">
        <f t="shared" si="17"/>
        <v>6.7983074753173486E-2</v>
      </c>
      <c r="AN50" s="6">
        <f t="shared" si="18"/>
        <v>1.4826346417584046E-4</v>
      </c>
      <c r="AO50" s="6">
        <f t="shared" si="19"/>
        <v>1.9850688301040003E-3</v>
      </c>
      <c r="AP50" s="6">
        <f t="shared" si="20"/>
        <v>0</v>
      </c>
      <c r="AQ50" s="6">
        <f t="shared" si="21"/>
        <v>0</v>
      </c>
      <c r="AR50" s="6">
        <f t="shared" si="22"/>
        <v>0</v>
      </c>
      <c r="AS50" s="6">
        <f t="shared" si="23"/>
        <v>0</v>
      </c>
      <c r="AT50" s="6">
        <f t="shared" si="24"/>
        <v>0</v>
      </c>
      <c r="AU50" s="6">
        <f t="shared" si="25"/>
        <v>1.8067292122896026</v>
      </c>
      <c r="AV50" s="6">
        <f t="shared" ref="AV50:BJ66" si="39">AD50/$AU50</f>
        <v>0.41472318430220506</v>
      </c>
      <c r="AW50" s="6">
        <f t="shared" si="39"/>
        <v>0</v>
      </c>
      <c r="AX50" s="6">
        <f t="shared" si="39"/>
        <v>0.19396186862745091</v>
      </c>
      <c r="AY50" s="6">
        <f t="shared" si="39"/>
        <v>0</v>
      </c>
      <c r="AZ50" s="6">
        <f t="shared" si="39"/>
        <v>0</v>
      </c>
      <c r="BA50" s="6">
        <f t="shared" si="39"/>
        <v>0.22705372273367669</v>
      </c>
      <c r="BB50" s="6">
        <f t="shared" si="39"/>
        <v>0.16308045398117149</v>
      </c>
      <c r="BC50" s="6">
        <f t="shared" si="39"/>
        <v>0</v>
      </c>
      <c r="BD50" s="6">
        <f t="shared" si="39"/>
        <v>0</v>
      </c>
      <c r="BE50" s="6">
        <f t="shared" si="39"/>
        <v>3.7627705519312986E-2</v>
      </c>
      <c r="BF50" s="6">
        <f t="shared" si="39"/>
        <v>8.2061807141509349E-5</v>
      </c>
      <c r="BG50" s="6">
        <f t="shared" si="39"/>
        <v>1.0987085483542907E-3</v>
      </c>
      <c r="BH50" s="6">
        <f t="shared" si="39"/>
        <v>0</v>
      </c>
      <c r="BI50" s="6">
        <f t="shared" si="39"/>
        <v>0</v>
      </c>
      <c r="BJ50" s="6">
        <f t="shared" si="39"/>
        <v>0</v>
      </c>
      <c r="BK50" s="6">
        <f t="shared" si="37"/>
        <v>0</v>
      </c>
      <c r="BL50" s="6">
        <f t="shared" si="27"/>
        <v>0</v>
      </c>
      <c r="BM50" s="6">
        <f t="shared" si="28"/>
        <v>1.0376277055193128</v>
      </c>
      <c r="BN50" s="5">
        <f t="shared" ref="BN50:CB66" si="40">AV50/($T50+273.15)</f>
        <v>2.6362596338696566E-4</v>
      </c>
      <c r="BO50" s="5">
        <f t="shared" si="40"/>
        <v>0</v>
      </c>
      <c r="BP50" s="5">
        <f t="shared" si="40"/>
        <v>1.232952157311451E-4</v>
      </c>
      <c r="BQ50" s="5">
        <f t="shared" si="40"/>
        <v>0</v>
      </c>
      <c r="BR50" s="5">
        <f t="shared" si="40"/>
        <v>0</v>
      </c>
      <c r="BS50" s="5">
        <f t="shared" si="40"/>
        <v>1.4433062500948839E-4</v>
      </c>
      <c r="BT50" s="5">
        <f t="shared" si="40"/>
        <v>1.0366491051786002E-4</v>
      </c>
      <c r="BU50" s="5">
        <f t="shared" si="40"/>
        <v>0</v>
      </c>
      <c r="BV50" s="5">
        <f t="shared" si="40"/>
        <v>0</v>
      </c>
      <c r="BW50" s="5">
        <f t="shared" si="40"/>
        <v>2.3918701661833254E-5</v>
      </c>
      <c r="BX50" s="5">
        <f t="shared" si="40"/>
        <v>5.2164006700892697E-8</v>
      </c>
      <c r="BY50" s="5">
        <f t="shared" si="40"/>
        <v>6.984130873434133E-7</v>
      </c>
      <c r="BZ50" s="5">
        <f t="shared" si="40"/>
        <v>0</v>
      </c>
      <c r="CA50" s="5">
        <f t="shared" si="40"/>
        <v>0</v>
      </c>
      <c r="CB50" s="5">
        <f t="shared" si="40"/>
        <v>0</v>
      </c>
      <c r="CC50" s="5">
        <f t="shared" si="38"/>
        <v>0</v>
      </c>
      <c r="CD50" s="5">
        <f t="shared" si="33"/>
        <v>0</v>
      </c>
      <c r="CE50" s="5">
        <f t="shared" si="30"/>
        <v>6.3566729173950346E-4</v>
      </c>
      <c r="CF50" s="5">
        <f t="shared" si="31"/>
        <v>1.0361376855353907E-3</v>
      </c>
      <c r="CG50" s="5">
        <f t="shared" si="32"/>
        <v>0.28744914831152746</v>
      </c>
    </row>
    <row r="51" spans="1:85">
      <c r="A51" s="9" t="s">
        <v>100</v>
      </c>
      <c r="B51" s="5">
        <v>45.76</v>
      </c>
      <c r="C51" s="5">
        <v>0</v>
      </c>
      <c r="D51" s="5">
        <v>17.96</v>
      </c>
      <c r="E51" s="5">
        <v>0</v>
      </c>
      <c r="F51" s="5">
        <v>0</v>
      </c>
      <c r="G51" s="5">
        <v>16.13</v>
      </c>
      <c r="H51" s="5">
        <v>16.100000000000001</v>
      </c>
      <c r="I51" s="5">
        <v>0</v>
      </c>
      <c r="J51" s="5">
        <v>0</v>
      </c>
      <c r="K51" s="5">
        <v>2.12</v>
      </c>
      <c r="L51" s="5">
        <v>0.01</v>
      </c>
      <c r="M51" s="5">
        <v>0.32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f t="shared" si="3"/>
        <v>98.399999999999991</v>
      </c>
      <c r="T51" s="5">
        <v>1400</v>
      </c>
      <c r="U51" s="5">
        <v>2</v>
      </c>
      <c r="V51" s="6">
        <v>0.22888324905466836</v>
      </c>
      <c r="W51" s="6">
        <v>0.83</v>
      </c>
      <c r="X51" s="7">
        <f t="shared" si="36"/>
        <v>1.1951058805812285E-3</v>
      </c>
      <c r="Y51" s="7">
        <f t="shared" si="4"/>
        <v>2.1768949018305657E-7</v>
      </c>
      <c r="Z51" s="5">
        <f t="shared" si="5"/>
        <v>-6.6621625377282383</v>
      </c>
      <c r="AA51" s="6">
        <f t="shared" si="6"/>
        <v>1.324622216721232</v>
      </c>
      <c r="AB51" s="6">
        <f t="shared" si="7"/>
        <v>0.12209203481061486</v>
      </c>
      <c r="AC51" s="8" t="s">
        <v>77</v>
      </c>
      <c r="AD51" s="6">
        <f t="shared" si="8"/>
        <v>0.76177792575328784</v>
      </c>
      <c r="AE51" s="6">
        <f t="shared" si="9"/>
        <v>0</v>
      </c>
      <c r="AF51" s="6">
        <f t="shared" si="10"/>
        <v>0.35239870499362308</v>
      </c>
      <c r="AG51" s="6">
        <f t="shared" si="11"/>
        <v>0</v>
      </c>
      <c r="AH51" s="6">
        <f t="shared" si="12"/>
        <v>0</v>
      </c>
      <c r="AI51" s="6">
        <f t="shared" si="13"/>
        <v>0.40029780369772922</v>
      </c>
      <c r="AJ51" s="6">
        <f t="shared" si="14"/>
        <v>0.28715131625882856</v>
      </c>
      <c r="AK51" s="6">
        <f t="shared" si="15"/>
        <v>0</v>
      </c>
      <c r="AL51" s="6">
        <f t="shared" si="16"/>
        <v>0</v>
      </c>
      <c r="AM51" s="6">
        <f t="shared" si="17"/>
        <v>5.9802538787023976E-2</v>
      </c>
      <c r="AN51" s="6">
        <f t="shared" si="18"/>
        <v>7.4131732087920232E-5</v>
      </c>
      <c r="AO51" s="6">
        <f t="shared" si="19"/>
        <v>2.7618348940577396E-3</v>
      </c>
      <c r="AP51" s="6">
        <f t="shared" si="20"/>
        <v>0</v>
      </c>
      <c r="AQ51" s="6">
        <f t="shared" si="21"/>
        <v>0</v>
      </c>
      <c r="AR51" s="6">
        <f t="shared" si="22"/>
        <v>0</v>
      </c>
      <c r="AS51" s="6">
        <f t="shared" si="23"/>
        <v>0</v>
      </c>
      <c r="AT51" s="6">
        <f t="shared" si="24"/>
        <v>0</v>
      </c>
      <c r="AU51" s="6">
        <f t="shared" si="25"/>
        <v>1.8044617173296142</v>
      </c>
      <c r="AV51" s="6">
        <f t="shared" si="39"/>
        <v>0.4221635285677478</v>
      </c>
      <c r="AW51" s="6">
        <f t="shared" si="39"/>
        <v>0</v>
      </c>
      <c r="AX51" s="6">
        <f t="shared" si="39"/>
        <v>0.19529297940170803</v>
      </c>
      <c r="AY51" s="6">
        <f t="shared" si="39"/>
        <v>0</v>
      </c>
      <c r="AZ51" s="6">
        <f t="shared" si="39"/>
        <v>0</v>
      </c>
      <c r="BA51" s="6">
        <f t="shared" si="39"/>
        <v>0.22183779231965181</v>
      </c>
      <c r="BB51" s="6">
        <f t="shared" si="39"/>
        <v>0.15913405837380573</v>
      </c>
      <c r="BC51" s="6">
        <f t="shared" si="39"/>
        <v>0</v>
      </c>
      <c r="BD51" s="6">
        <f t="shared" si="39"/>
        <v>0</v>
      </c>
      <c r="BE51" s="6">
        <f t="shared" si="39"/>
        <v>3.3141483807993734E-2</v>
      </c>
      <c r="BF51" s="6">
        <f t="shared" si="39"/>
        <v>4.108246319441249E-5</v>
      </c>
      <c r="BG51" s="6">
        <f t="shared" si="39"/>
        <v>1.5305588738922776E-3</v>
      </c>
      <c r="BH51" s="6">
        <f t="shared" si="39"/>
        <v>0</v>
      </c>
      <c r="BI51" s="6">
        <f t="shared" si="39"/>
        <v>0</v>
      </c>
      <c r="BJ51" s="6">
        <f t="shared" si="39"/>
        <v>0</v>
      </c>
      <c r="BK51" s="6">
        <f t="shared" si="37"/>
        <v>0</v>
      </c>
      <c r="BL51" s="6">
        <f t="shared" si="27"/>
        <v>0</v>
      </c>
      <c r="BM51" s="6">
        <f t="shared" si="28"/>
        <v>1.033141483807994</v>
      </c>
      <c r="BN51" s="5">
        <f t="shared" si="40"/>
        <v>2.5231660554507832E-4</v>
      </c>
      <c r="BO51" s="5">
        <f t="shared" si="40"/>
        <v>0</v>
      </c>
      <c r="BP51" s="5">
        <f t="shared" si="40"/>
        <v>1.1672174007214417E-4</v>
      </c>
      <c r="BQ51" s="5">
        <f t="shared" si="40"/>
        <v>0</v>
      </c>
      <c r="BR51" s="5">
        <f t="shared" si="40"/>
        <v>0</v>
      </c>
      <c r="BS51" s="5">
        <f t="shared" si="40"/>
        <v>1.3258691230293268E-4</v>
      </c>
      <c r="BT51" s="5">
        <f t="shared" si="40"/>
        <v>9.5110455352960418E-5</v>
      </c>
      <c r="BU51" s="5">
        <f t="shared" si="40"/>
        <v>0</v>
      </c>
      <c r="BV51" s="5">
        <f t="shared" si="40"/>
        <v>0</v>
      </c>
      <c r="BW51" s="5">
        <f t="shared" si="40"/>
        <v>1.9807837795770691E-5</v>
      </c>
      <c r="BX51" s="5">
        <f t="shared" si="40"/>
        <v>2.4553963000575255E-8</v>
      </c>
      <c r="BY51" s="5">
        <f t="shared" si="40"/>
        <v>9.1477684241835907E-7</v>
      </c>
      <c r="BZ51" s="5">
        <f t="shared" si="40"/>
        <v>0</v>
      </c>
      <c r="CA51" s="5">
        <f t="shared" si="40"/>
        <v>0</v>
      </c>
      <c r="CB51" s="5">
        <f t="shared" si="40"/>
        <v>0</v>
      </c>
      <c r="CC51" s="5">
        <f t="shared" si="38"/>
        <v>0</v>
      </c>
      <c r="CD51" s="5">
        <f t="shared" si="33"/>
        <v>0</v>
      </c>
      <c r="CE51" s="5">
        <f t="shared" si="30"/>
        <v>5.9767504407853443E-4</v>
      </c>
      <c r="CF51" s="5">
        <f t="shared" si="31"/>
        <v>1.1953500881570689E-3</v>
      </c>
      <c r="CG51" s="5">
        <f t="shared" si="32"/>
        <v>0.20096096633598481</v>
      </c>
    </row>
    <row r="52" spans="1:85">
      <c r="A52" s="9" t="s">
        <v>100</v>
      </c>
      <c r="B52" s="5">
        <v>54.94</v>
      </c>
      <c r="C52" s="5">
        <v>0.95</v>
      </c>
      <c r="D52" s="5">
        <v>15.11</v>
      </c>
      <c r="E52" s="5">
        <v>3.24</v>
      </c>
      <c r="F52" s="5">
        <v>0</v>
      </c>
      <c r="G52" s="5">
        <v>8.86</v>
      </c>
      <c r="H52" s="5">
        <v>12.3</v>
      </c>
      <c r="I52" s="5">
        <v>1.42</v>
      </c>
      <c r="J52" s="5">
        <v>0</v>
      </c>
      <c r="K52" s="5">
        <v>0.77</v>
      </c>
      <c r="L52" s="5">
        <v>0.08</v>
      </c>
      <c r="M52" s="5">
        <v>0.32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f t="shared" si="3"/>
        <v>97.989999999999981</v>
      </c>
      <c r="T52" s="5">
        <v>1400</v>
      </c>
      <c r="U52" s="5">
        <v>1.63</v>
      </c>
      <c r="V52" s="6">
        <v>0.10032638518036563</v>
      </c>
      <c r="W52" s="6">
        <v>0.79864970098207677</v>
      </c>
      <c r="X52" s="7">
        <f t="shared" si="36"/>
        <v>1.2189084357123667E-4</v>
      </c>
      <c r="Y52" s="7">
        <f t="shared" si="4"/>
        <v>9.1135684933859378E-8</v>
      </c>
      <c r="Z52" s="5">
        <f t="shared" si="5"/>
        <v>-7.0403115381167281</v>
      </c>
      <c r="AA52" s="6">
        <f t="shared" si="6"/>
        <v>1.211789818732453</v>
      </c>
      <c r="AB52" s="6">
        <f t="shared" si="7"/>
        <v>8.3427299301879629E-2</v>
      </c>
      <c r="AC52" s="8" t="s">
        <v>78</v>
      </c>
      <c r="AD52" s="6">
        <f t="shared" si="8"/>
        <v>0.9145996337606126</v>
      </c>
      <c r="AE52" s="6">
        <f t="shared" si="9"/>
        <v>1.1897754455395945E-2</v>
      </c>
      <c r="AF52" s="6">
        <f t="shared" si="10"/>
        <v>0.29647797508093787</v>
      </c>
      <c r="AG52" s="6">
        <f t="shared" si="11"/>
        <v>4.5103361870954276E-2</v>
      </c>
      <c r="AH52" s="6">
        <f t="shared" si="12"/>
        <v>0</v>
      </c>
      <c r="AI52" s="6">
        <f t="shared" si="13"/>
        <v>0.21987839682342719</v>
      </c>
      <c r="AJ52" s="6">
        <f t="shared" si="14"/>
        <v>0.21937647142755226</v>
      </c>
      <c r="AK52" s="6">
        <f t="shared" si="15"/>
        <v>4.5828626754881391E-2</v>
      </c>
      <c r="AL52" s="6">
        <f t="shared" si="16"/>
        <v>0</v>
      </c>
      <c r="AM52" s="6">
        <f t="shared" si="17"/>
        <v>2.1720733427362481E-2</v>
      </c>
      <c r="AN52" s="6">
        <f t="shared" si="18"/>
        <v>5.9305385670336186E-4</v>
      </c>
      <c r="AO52" s="6">
        <f t="shared" si="19"/>
        <v>2.7618348940577396E-3</v>
      </c>
      <c r="AP52" s="6">
        <f t="shared" si="20"/>
        <v>0</v>
      </c>
      <c r="AQ52" s="6">
        <f t="shared" si="21"/>
        <v>0</v>
      </c>
      <c r="AR52" s="6">
        <f t="shared" si="22"/>
        <v>0</v>
      </c>
      <c r="AS52" s="6">
        <f t="shared" si="23"/>
        <v>0</v>
      </c>
      <c r="AT52" s="6">
        <f t="shared" si="24"/>
        <v>0</v>
      </c>
      <c r="AU52" s="6">
        <f t="shared" si="25"/>
        <v>1.7565171089245226</v>
      </c>
      <c r="AV52" s="6">
        <f t="shared" si="39"/>
        <v>0.5206892828505395</v>
      </c>
      <c r="AW52" s="6">
        <f t="shared" si="39"/>
        <v>6.7734919261223034E-3</v>
      </c>
      <c r="AX52" s="6">
        <f t="shared" si="39"/>
        <v>0.16878741093644395</v>
      </c>
      <c r="AY52" s="6">
        <f t="shared" si="39"/>
        <v>2.5677724197386318E-2</v>
      </c>
      <c r="AZ52" s="6">
        <f t="shared" si="39"/>
        <v>0</v>
      </c>
      <c r="BA52" s="6">
        <f t="shared" si="39"/>
        <v>0.12517862519315509</v>
      </c>
      <c r="BB52" s="6">
        <f t="shared" si="39"/>
        <v>0.1248928748333523</v>
      </c>
      <c r="BC52" s="6">
        <f t="shared" si="39"/>
        <v>2.6090623610800619E-2</v>
      </c>
      <c r="BD52" s="6">
        <f t="shared" si="39"/>
        <v>0</v>
      </c>
      <c r="BE52" s="6">
        <f t="shared" si="39"/>
        <v>1.2365796676276963E-2</v>
      </c>
      <c r="BF52" s="6">
        <f t="shared" si="39"/>
        <v>3.3763056089244464E-4</v>
      </c>
      <c r="BG52" s="6">
        <f t="shared" si="39"/>
        <v>1.5723358913075156E-3</v>
      </c>
      <c r="BH52" s="6">
        <f t="shared" si="39"/>
        <v>0</v>
      </c>
      <c r="BI52" s="6">
        <f t="shared" si="39"/>
        <v>0</v>
      </c>
      <c r="BJ52" s="6">
        <f t="shared" si="39"/>
        <v>0</v>
      </c>
      <c r="BK52" s="6">
        <f t="shared" si="37"/>
        <v>0</v>
      </c>
      <c r="BL52" s="6">
        <f t="shared" si="27"/>
        <v>0</v>
      </c>
      <c r="BM52" s="6">
        <f t="shared" si="28"/>
        <v>1.0123657966762771</v>
      </c>
      <c r="BN52" s="5">
        <f t="shared" si="40"/>
        <v>3.112029900789167E-4</v>
      </c>
      <c r="BO52" s="5">
        <f t="shared" si="40"/>
        <v>4.0483470855107451E-6</v>
      </c>
      <c r="BP52" s="5">
        <f t="shared" si="40"/>
        <v>1.0088002327134085E-4</v>
      </c>
      <c r="BQ52" s="5">
        <f t="shared" si="40"/>
        <v>1.5346934941509318E-5</v>
      </c>
      <c r="BR52" s="5">
        <f t="shared" si="40"/>
        <v>0</v>
      </c>
      <c r="BS52" s="5">
        <f t="shared" si="40"/>
        <v>7.4816140330009315E-5</v>
      </c>
      <c r="BT52" s="5">
        <f t="shared" si="40"/>
        <v>7.4645354471118732E-5</v>
      </c>
      <c r="BU52" s="5">
        <f t="shared" si="40"/>
        <v>1.5593714616621711E-5</v>
      </c>
      <c r="BV52" s="5">
        <f t="shared" si="40"/>
        <v>0</v>
      </c>
      <c r="BW52" s="5">
        <f t="shared" si="40"/>
        <v>7.3907280735600293E-6</v>
      </c>
      <c r="BX52" s="5">
        <f t="shared" si="40"/>
        <v>2.0179336036365218E-7</v>
      </c>
      <c r="BY52" s="5">
        <f t="shared" si="40"/>
        <v>9.3974592314348115E-7</v>
      </c>
      <c r="BZ52" s="5">
        <f t="shared" si="40"/>
        <v>0</v>
      </c>
      <c r="CA52" s="5">
        <f t="shared" si="40"/>
        <v>0</v>
      </c>
      <c r="CB52" s="5">
        <f t="shared" si="40"/>
        <v>0</v>
      </c>
      <c r="CC52" s="5">
        <f t="shared" si="38"/>
        <v>0</v>
      </c>
      <c r="CD52" s="5">
        <f t="shared" si="33"/>
        <v>0</v>
      </c>
      <c r="CE52" s="5">
        <f t="shared" si="30"/>
        <v>5.9767504407853443E-4</v>
      </c>
      <c r="CF52" s="5">
        <f t="shared" si="31"/>
        <v>9.7421032184801112E-4</v>
      </c>
      <c r="CG52" s="5">
        <f t="shared" si="32"/>
        <v>6.7704229936997429E-2</v>
      </c>
    </row>
    <row r="53" spans="1:85">
      <c r="A53" s="9" t="s">
        <v>100</v>
      </c>
      <c r="B53" s="5">
        <v>43.05</v>
      </c>
      <c r="C53" s="5">
        <v>0</v>
      </c>
      <c r="D53" s="5">
        <v>15.92</v>
      </c>
      <c r="E53" s="5">
        <v>8.68</v>
      </c>
      <c r="F53" s="5">
        <v>0</v>
      </c>
      <c r="G53" s="5">
        <v>14</v>
      </c>
      <c r="H53" s="5">
        <v>13.78</v>
      </c>
      <c r="I53" s="5">
        <v>0</v>
      </c>
      <c r="J53" s="5">
        <v>0</v>
      </c>
      <c r="K53" s="5">
        <v>2.54</v>
      </c>
      <c r="L53" s="5">
        <v>0.05</v>
      </c>
      <c r="M53" s="5">
        <v>0.31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f t="shared" si="3"/>
        <v>98.330000000000013</v>
      </c>
      <c r="T53" s="5">
        <v>1400</v>
      </c>
      <c r="U53" s="5">
        <v>1.63</v>
      </c>
      <c r="V53" s="6">
        <v>0.19800000000000001</v>
      </c>
      <c r="W53" s="6">
        <v>0.88700000000000001</v>
      </c>
      <c r="X53" s="7">
        <f t="shared" si="36"/>
        <v>3.8488994098862341E-4</v>
      </c>
      <c r="Y53" s="7">
        <f t="shared" si="4"/>
        <v>9.1135684933859378E-8</v>
      </c>
      <c r="Z53" s="5">
        <f t="shared" si="5"/>
        <v>-7.0403115381167281</v>
      </c>
      <c r="AA53" s="6">
        <f t="shared" si="6"/>
        <v>2.2495080495333748</v>
      </c>
      <c r="AB53" s="6">
        <f t="shared" si="7"/>
        <v>0.35208755156323129</v>
      </c>
      <c r="AC53" s="8" t="s">
        <v>53</v>
      </c>
      <c r="AD53" s="6">
        <f t="shared" si="8"/>
        <v>0.71666389212585313</v>
      </c>
      <c r="AE53" s="6">
        <f t="shared" si="9"/>
        <v>0</v>
      </c>
      <c r="AF53" s="6">
        <f t="shared" si="10"/>
        <v>0.31237123516138526</v>
      </c>
      <c r="AG53" s="6">
        <f t="shared" si="11"/>
        <v>0.12083246328391453</v>
      </c>
      <c r="AH53" s="6">
        <f t="shared" si="12"/>
        <v>0</v>
      </c>
      <c r="AI53" s="6">
        <f t="shared" si="13"/>
        <v>0.34743764735078791</v>
      </c>
      <c r="AJ53" s="6">
        <f t="shared" si="14"/>
        <v>0.24577298994078617</v>
      </c>
      <c r="AK53" s="6">
        <f t="shared" si="15"/>
        <v>0</v>
      </c>
      <c r="AL53" s="6">
        <f t="shared" si="16"/>
        <v>0</v>
      </c>
      <c r="AM53" s="6">
        <f t="shared" si="17"/>
        <v>7.165021156558532E-2</v>
      </c>
      <c r="AN53" s="6">
        <f t="shared" si="18"/>
        <v>3.7065866043960117E-4</v>
      </c>
      <c r="AO53" s="6">
        <f t="shared" si="19"/>
        <v>2.675527553618435E-3</v>
      </c>
      <c r="AP53" s="6">
        <f t="shared" si="20"/>
        <v>0</v>
      </c>
      <c r="AQ53" s="6">
        <f t="shared" si="21"/>
        <v>0</v>
      </c>
      <c r="AR53" s="6">
        <f t="shared" si="22"/>
        <v>0</v>
      </c>
      <c r="AS53" s="6">
        <f t="shared" si="23"/>
        <v>0</v>
      </c>
      <c r="AT53" s="6">
        <f t="shared" si="24"/>
        <v>0</v>
      </c>
      <c r="AU53" s="6">
        <f t="shared" si="25"/>
        <v>1.7461244140767849</v>
      </c>
      <c r="AV53" s="6">
        <f t="shared" si="39"/>
        <v>0.41043117337361634</v>
      </c>
      <c r="AW53" s="6">
        <f t="shared" si="39"/>
        <v>0</v>
      </c>
      <c r="AX53" s="6">
        <f t="shared" si="39"/>
        <v>0.17889403105708418</v>
      </c>
      <c r="AY53" s="6">
        <f t="shared" si="39"/>
        <v>6.9200374446285587E-2</v>
      </c>
      <c r="AZ53" s="6">
        <f t="shared" si="39"/>
        <v>0</v>
      </c>
      <c r="BA53" s="6">
        <f t="shared" si="39"/>
        <v>0.19897645582974452</v>
      </c>
      <c r="BB53" s="6">
        <f t="shared" si="39"/>
        <v>0.14075342395961621</v>
      </c>
      <c r="BC53" s="6">
        <f t="shared" si="39"/>
        <v>0</v>
      </c>
      <c r="BD53" s="6">
        <f t="shared" si="39"/>
        <v>0</v>
      </c>
      <c r="BE53" s="6">
        <f t="shared" si="39"/>
        <v>4.1033852449436366E-2</v>
      </c>
      <c r="BF53" s="6">
        <f t="shared" si="39"/>
        <v>2.1227505752250577E-4</v>
      </c>
      <c r="BG53" s="6">
        <f t="shared" si="39"/>
        <v>1.5322662761307569E-3</v>
      </c>
      <c r="BH53" s="6">
        <f t="shared" si="39"/>
        <v>0</v>
      </c>
      <c r="BI53" s="6">
        <f t="shared" si="39"/>
        <v>0</v>
      </c>
      <c r="BJ53" s="6">
        <f t="shared" si="39"/>
        <v>0</v>
      </c>
      <c r="BK53" s="6">
        <f t="shared" si="37"/>
        <v>0</v>
      </c>
      <c r="BL53" s="6">
        <f t="shared" si="27"/>
        <v>0</v>
      </c>
      <c r="BM53" s="6">
        <f t="shared" si="28"/>
        <v>1.0410338524494365</v>
      </c>
      <c r="BN53" s="5">
        <f t="shared" si="40"/>
        <v>2.4530446963728079E-4</v>
      </c>
      <c r="BO53" s="5">
        <f t="shared" si="40"/>
        <v>0</v>
      </c>
      <c r="BP53" s="5">
        <f t="shared" si="40"/>
        <v>1.069204978974295E-4</v>
      </c>
      <c r="BQ53" s="5">
        <f t="shared" si="40"/>
        <v>4.1359336847434828E-5</v>
      </c>
      <c r="BR53" s="5">
        <f t="shared" si="40"/>
        <v>0</v>
      </c>
      <c r="BS53" s="5">
        <f t="shared" si="40"/>
        <v>1.1892326200863312E-4</v>
      </c>
      <c r="BT53" s="5">
        <f t="shared" si="40"/>
        <v>8.4124808869268273E-5</v>
      </c>
      <c r="BU53" s="5">
        <f t="shared" si="40"/>
        <v>0</v>
      </c>
      <c r="BV53" s="5">
        <f t="shared" si="40"/>
        <v>0</v>
      </c>
      <c r="BW53" s="5">
        <f t="shared" si="40"/>
        <v>2.4524909571428959E-5</v>
      </c>
      <c r="BX53" s="5">
        <f t="shared" si="40"/>
        <v>1.2687150436153709E-7</v>
      </c>
      <c r="BY53" s="5">
        <f t="shared" si="40"/>
        <v>9.1579731412650202E-7</v>
      </c>
      <c r="BZ53" s="5">
        <f t="shared" si="40"/>
        <v>0</v>
      </c>
      <c r="CA53" s="5">
        <f t="shared" si="40"/>
        <v>0</v>
      </c>
      <c r="CB53" s="5">
        <f t="shared" si="40"/>
        <v>0</v>
      </c>
      <c r="CC53" s="5">
        <f t="shared" si="38"/>
        <v>0</v>
      </c>
      <c r="CD53" s="5">
        <f t="shared" si="33"/>
        <v>0</v>
      </c>
      <c r="CE53" s="5">
        <f t="shared" si="30"/>
        <v>5.9767504407853443E-4</v>
      </c>
      <c r="CF53" s="5">
        <f t="shared" si="31"/>
        <v>9.7421032184801112E-4</v>
      </c>
      <c r="CG53" s="5">
        <f t="shared" si="32"/>
        <v>0.37109414796564533</v>
      </c>
    </row>
    <row r="54" spans="1:85">
      <c r="A54" s="9" t="s">
        <v>100</v>
      </c>
      <c r="B54" s="5">
        <v>42.34</v>
      </c>
      <c r="C54" s="5">
        <v>0</v>
      </c>
      <c r="D54" s="5">
        <v>13.31</v>
      </c>
      <c r="E54" s="5">
        <v>15.69</v>
      </c>
      <c r="F54" s="5">
        <v>0</v>
      </c>
      <c r="G54" s="5">
        <v>11.53</v>
      </c>
      <c r="H54" s="5">
        <v>11.39</v>
      </c>
      <c r="I54" s="5">
        <v>0</v>
      </c>
      <c r="J54" s="5">
        <v>0</v>
      </c>
      <c r="K54" s="5">
        <v>2.7</v>
      </c>
      <c r="L54" s="5">
        <v>0.11</v>
      </c>
      <c r="M54" s="5">
        <v>0.28000000000000003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f t="shared" si="3"/>
        <v>97.350000000000009</v>
      </c>
      <c r="T54" s="5">
        <v>1400</v>
      </c>
      <c r="U54" s="5">
        <v>1.63</v>
      </c>
      <c r="V54" s="6">
        <v>0.184</v>
      </c>
      <c r="W54" s="6">
        <v>0.86399999999999999</v>
      </c>
      <c r="X54" s="7">
        <f t="shared" si="36"/>
        <v>3.5031729701300165E-4</v>
      </c>
      <c r="Y54" s="7">
        <f t="shared" si="4"/>
        <v>9.1135684933859378E-8</v>
      </c>
      <c r="Z54" s="5">
        <f t="shared" si="5"/>
        <v>-7.0403115381167281</v>
      </c>
      <c r="AA54" s="6">
        <f t="shared" si="6"/>
        <v>2.5064271659197379</v>
      </c>
      <c r="AB54" s="6">
        <f t="shared" si="7"/>
        <v>0.39905508900144215</v>
      </c>
      <c r="AC54" s="8" t="s">
        <v>54</v>
      </c>
      <c r="AD54" s="6">
        <f t="shared" si="8"/>
        <v>0.70484434826036302</v>
      </c>
      <c r="AE54" s="6">
        <f t="shared" si="9"/>
        <v>0</v>
      </c>
      <c r="AF54" s="6">
        <f t="shared" si="10"/>
        <v>0.26115961934661042</v>
      </c>
      <c r="AG54" s="6">
        <f t="shared" si="11"/>
        <v>0.21841720609730633</v>
      </c>
      <c r="AH54" s="6">
        <f t="shared" si="12"/>
        <v>0</v>
      </c>
      <c r="AI54" s="6">
        <f t="shared" si="13"/>
        <v>0.28613971956818463</v>
      </c>
      <c r="AJ54" s="6">
        <f t="shared" si="14"/>
        <v>0.20314617963900977</v>
      </c>
      <c r="AK54" s="6">
        <f t="shared" si="15"/>
        <v>0</v>
      </c>
      <c r="AL54" s="6">
        <f t="shared" si="16"/>
        <v>0</v>
      </c>
      <c r="AM54" s="6">
        <f t="shared" si="17"/>
        <v>7.6163610719322983E-2</v>
      </c>
      <c r="AN54" s="6">
        <f t="shared" si="18"/>
        <v>8.1544905296712254E-4</v>
      </c>
      <c r="AO54" s="6">
        <f t="shared" si="19"/>
        <v>2.4166055323005223E-3</v>
      </c>
      <c r="AP54" s="6">
        <f t="shared" si="20"/>
        <v>0</v>
      </c>
      <c r="AQ54" s="6">
        <f t="shared" si="21"/>
        <v>0</v>
      </c>
      <c r="AR54" s="6">
        <f t="shared" si="22"/>
        <v>0</v>
      </c>
      <c r="AS54" s="6">
        <f t="shared" si="23"/>
        <v>0</v>
      </c>
      <c r="AT54" s="6">
        <f t="shared" si="24"/>
        <v>0</v>
      </c>
      <c r="AU54" s="6">
        <f t="shared" si="25"/>
        <v>1.6769391274967416</v>
      </c>
      <c r="AV54" s="6">
        <f t="shared" si="39"/>
        <v>0.42031600116130785</v>
      </c>
      <c r="AW54" s="6">
        <f t="shared" si="39"/>
        <v>0</v>
      </c>
      <c r="AX54" s="6">
        <f t="shared" si="39"/>
        <v>0.15573589706649496</v>
      </c>
      <c r="AY54" s="6">
        <f t="shared" si="39"/>
        <v>0.13024754596987048</v>
      </c>
      <c r="AZ54" s="6">
        <f t="shared" si="39"/>
        <v>0</v>
      </c>
      <c r="BA54" s="6">
        <f t="shared" si="39"/>
        <v>0.17063214452829958</v>
      </c>
      <c r="BB54" s="6">
        <f t="shared" si="39"/>
        <v>0.12114105772119299</v>
      </c>
      <c r="BC54" s="6">
        <f t="shared" si="39"/>
        <v>0</v>
      </c>
      <c r="BD54" s="6">
        <f t="shared" si="39"/>
        <v>0</v>
      </c>
      <c r="BE54" s="6">
        <f t="shared" si="39"/>
        <v>4.5418232224694141E-2</v>
      </c>
      <c r="BF54" s="6">
        <f t="shared" si="39"/>
        <v>4.8627230386375907E-4</v>
      </c>
      <c r="BG54" s="6">
        <f t="shared" si="39"/>
        <v>1.4410812489705103E-3</v>
      </c>
      <c r="BH54" s="6">
        <f t="shared" si="39"/>
        <v>0</v>
      </c>
      <c r="BI54" s="6">
        <f t="shared" si="39"/>
        <v>0</v>
      </c>
      <c r="BJ54" s="6">
        <f t="shared" si="39"/>
        <v>0</v>
      </c>
      <c r="BK54" s="6">
        <f t="shared" si="37"/>
        <v>0</v>
      </c>
      <c r="BL54" s="6">
        <f t="shared" si="27"/>
        <v>0</v>
      </c>
      <c r="BM54" s="6">
        <f t="shared" si="28"/>
        <v>1.0454182322246941</v>
      </c>
      <c r="BN54" s="5">
        <f t="shared" si="40"/>
        <v>2.51212384520998E-4</v>
      </c>
      <c r="BO54" s="5">
        <f t="shared" si="40"/>
        <v>0</v>
      </c>
      <c r="BP54" s="5">
        <f t="shared" si="40"/>
        <v>9.3079459143827485E-5</v>
      </c>
      <c r="BQ54" s="5">
        <f t="shared" si="40"/>
        <v>7.7845707778663285E-5</v>
      </c>
      <c r="BR54" s="5">
        <f t="shared" si="40"/>
        <v>0</v>
      </c>
      <c r="BS54" s="5">
        <f t="shared" si="40"/>
        <v>1.0198257450216631E-4</v>
      </c>
      <c r="BT54" s="5">
        <f t="shared" si="40"/>
        <v>7.2402987013234303E-5</v>
      </c>
      <c r="BU54" s="5">
        <f t="shared" si="40"/>
        <v>0</v>
      </c>
      <c r="BV54" s="5">
        <f t="shared" si="40"/>
        <v>0</v>
      </c>
      <c r="BW54" s="5">
        <f t="shared" si="40"/>
        <v>2.7145343946863187E-5</v>
      </c>
      <c r="BX54" s="5">
        <f t="shared" si="40"/>
        <v>2.9063282064594273E-7</v>
      </c>
      <c r="BY54" s="5">
        <f t="shared" si="40"/>
        <v>8.6129829899919922E-7</v>
      </c>
      <c r="BZ54" s="5">
        <f t="shared" si="40"/>
        <v>0</v>
      </c>
      <c r="CA54" s="5">
        <f t="shared" si="40"/>
        <v>0</v>
      </c>
      <c r="CB54" s="5">
        <f t="shared" si="40"/>
        <v>0</v>
      </c>
      <c r="CC54" s="5">
        <f t="shared" si="38"/>
        <v>0</v>
      </c>
      <c r="CD54" s="5">
        <f t="shared" si="33"/>
        <v>0</v>
      </c>
      <c r="CE54" s="5">
        <f t="shared" si="30"/>
        <v>5.9767504407853443E-4</v>
      </c>
      <c r="CF54" s="5">
        <f t="shared" si="31"/>
        <v>9.7421032184801112E-4</v>
      </c>
      <c r="CG54" s="5">
        <f t="shared" si="32"/>
        <v>0.37431415220928255</v>
      </c>
    </row>
    <row r="55" spans="1:85">
      <c r="A55" s="9" t="s">
        <v>100</v>
      </c>
      <c r="B55" s="5">
        <v>37.229999999999997</v>
      </c>
      <c r="C55" s="5">
        <v>0</v>
      </c>
      <c r="D55" s="5">
        <v>12.21</v>
      </c>
      <c r="E55" s="5">
        <v>20.88</v>
      </c>
      <c r="F55" s="5">
        <v>0</v>
      </c>
      <c r="G55" s="5">
        <v>11.5</v>
      </c>
      <c r="H55" s="5">
        <v>11.38</v>
      </c>
      <c r="I55" s="5">
        <v>0</v>
      </c>
      <c r="J55" s="5">
        <v>0</v>
      </c>
      <c r="K55" s="5">
        <v>3.49</v>
      </c>
      <c r="L55" s="5">
        <v>0.14000000000000001</v>
      </c>
      <c r="M55" s="5">
        <v>0.17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f t="shared" si="3"/>
        <v>96.999999999999986</v>
      </c>
      <c r="T55" s="5">
        <v>1400</v>
      </c>
      <c r="U55" s="5">
        <v>1.63</v>
      </c>
      <c r="V55" s="6">
        <v>0.12</v>
      </c>
      <c r="W55" s="6">
        <v>0.90300000000000002</v>
      </c>
      <c r="X55" s="7">
        <f t="shared" si="36"/>
        <v>1.3640817911776321E-4</v>
      </c>
      <c r="Y55" s="7">
        <f t="shared" si="4"/>
        <v>9.1135684933859378E-8</v>
      </c>
      <c r="Z55" s="5">
        <f t="shared" si="5"/>
        <v>-7.0403115381167281</v>
      </c>
      <c r="AA55" s="6">
        <f t="shared" si="6"/>
        <v>5.1919121648766815</v>
      </c>
      <c r="AB55" s="6">
        <f t="shared" si="7"/>
        <v>0.71532733659815906</v>
      </c>
      <c r="AC55" s="8" t="s">
        <v>55</v>
      </c>
      <c r="AD55" s="6">
        <f t="shared" si="8"/>
        <v>0.61977692691859487</v>
      </c>
      <c r="AE55" s="6">
        <f t="shared" si="9"/>
        <v>0</v>
      </c>
      <c r="AF55" s="6">
        <f t="shared" si="10"/>
        <v>0.23957617973118808</v>
      </c>
      <c r="AG55" s="6">
        <f t="shared" si="11"/>
        <v>0.29066610983503866</v>
      </c>
      <c r="AH55" s="6">
        <f t="shared" si="12"/>
        <v>0</v>
      </c>
      <c r="AI55" s="6">
        <f t="shared" si="13"/>
        <v>0.2853952103238615</v>
      </c>
      <c r="AJ55" s="6">
        <f t="shared" si="14"/>
        <v>0.20296782478419062</v>
      </c>
      <c r="AK55" s="6">
        <f t="shared" si="15"/>
        <v>0</v>
      </c>
      <c r="AL55" s="6">
        <f t="shared" si="16"/>
        <v>0</v>
      </c>
      <c r="AM55" s="6">
        <f t="shared" si="17"/>
        <v>9.8448519040902682E-2</v>
      </c>
      <c r="AN55" s="6">
        <f t="shared" si="18"/>
        <v>1.0378442492308833E-3</v>
      </c>
      <c r="AO55" s="6">
        <f t="shared" si="19"/>
        <v>1.4672247874681743E-3</v>
      </c>
      <c r="AP55" s="6">
        <f t="shared" si="20"/>
        <v>0</v>
      </c>
      <c r="AQ55" s="6">
        <f t="shared" si="21"/>
        <v>0</v>
      </c>
      <c r="AR55" s="6">
        <f t="shared" si="22"/>
        <v>0</v>
      </c>
      <c r="AS55" s="6">
        <f t="shared" si="23"/>
        <v>0</v>
      </c>
      <c r="AT55" s="6">
        <f t="shared" si="24"/>
        <v>0</v>
      </c>
      <c r="AU55" s="6">
        <f t="shared" si="25"/>
        <v>1.6408873206295724</v>
      </c>
      <c r="AV55" s="6">
        <f t="shared" si="39"/>
        <v>0.37770840150120732</v>
      </c>
      <c r="AW55" s="6">
        <f t="shared" si="39"/>
        <v>0</v>
      </c>
      <c r="AX55" s="6">
        <f t="shared" si="39"/>
        <v>0.14600404105704709</v>
      </c>
      <c r="AY55" s="6">
        <f t="shared" si="39"/>
        <v>0.17713959159823142</v>
      </c>
      <c r="AZ55" s="6">
        <f t="shared" si="39"/>
        <v>0</v>
      </c>
      <c r="BA55" s="6">
        <f t="shared" si="39"/>
        <v>0.17392736645339038</v>
      </c>
      <c r="BB55" s="6">
        <f t="shared" si="39"/>
        <v>0.12369394426566495</v>
      </c>
      <c r="BC55" s="6">
        <f t="shared" si="39"/>
        <v>0</v>
      </c>
      <c r="BD55" s="6">
        <f t="shared" si="39"/>
        <v>0</v>
      </c>
      <c r="BE55" s="6">
        <f t="shared" si="39"/>
        <v>5.999712338756457E-2</v>
      </c>
      <c r="BF55" s="6">
        <f t="shared" si="39"/>
        <v>6.3248965128981881E-4</v>
      </c>
      <c r="BG55" s="6">
        <f t="shared" si="39"/>
        <v>8.9416547316925599E-4</v>
      </c>
      <c r="BH55" s="6">
        <f t="shared" si="39"/>
        <v>0</v>
      </c>
      <c r="BI55" s="6">
        <f t="shared" si="39"/>
        <v>0</v>
      </c>
      <c r="BJ55" s="6">
        <f t="shared" si="39"/>
        <v>0</v>
      </c>
      <c r="BK55" s="6">
        <f t="shared" si="37"/>
        <v>0</v>
      </c>
      <c r="BL55" s="6">
        <f t="shared" si="27"/>
        <v>0</v>
      </c>
      <c r="BM55" s="6">
        <f t="shared" si="28"/>
        <v>1.0599971233875649</v>
      </c>
      <c r="BN55" s="5">
        <f t="shared" si="40"/>
        <v>2.2574688551606689E-4</v>
      </c>
      <c r="BO55" s="5">
        <f t="shared" si="40"/>
        <v>0</v>
      </c>
      <c r="BP55" s="5">
        <f t="shared" si="40"/>
        <v>8.7262971674414777E-5</v>
      </c>
      <c r="BQ55" s="5">
        <f t="shared" si="40"/>
        <v>1.0587191321652656E-4</v>
      </c>
      <c r="BR55" s="5">
        <f t="shared" si="40"/>
        <v>0</v>
      </c>
      <c r="BS55" s="5">
        <f t="shared" si="40"/>
        <v>1.0395204641149351E-4</v>
      </c>
      <c r="BT55" s="5">
        <f t="shared" si="40"/>
        <v>7.3928783591229081E-5</v>
      </c>
      <c r="BU55" s="5">
        <f t="shared" si="40"/>
        <v>0</v>
      </c>
      <c r="BV55" s="5">
        <f t="shared" si="40"/>
        <v>0</v>
      </c>
      <c r="BW55" s="5">
        <f t="shared" si="40"/>
        <v>3.5858783365247928E-5</v>
      </c>
      <c r="BX55" s="5">
        <f t="shared" si="40"/>
        <v>3.7802328021385933E-7</v>
      </c>
      <c r="BY55" s="5">
        <f t="shared" si="40"/>
        <v>5.3442038858993872E-7</v>
      </c>
      <c r="BZ55" s="5">
        <f t="shared" si="40"/>
        <v>0</v>
      </c>
      <c r="CA55" s="5">
        <f t="shared" si="40"/>
        <v>0</v>
      </c>
      <c r="CB55" s="5">
        <f t="shared" si="40"/>
        <v>0</v>
      </c>
      <c r="CC55" s="5">
        <f t="shared" si="38"/>
        <v>0</v>
      </c>
      <c r="CD55" s="5">
        <f t="shared" si="33"/>
        <v>0</v>
      </c>
      <c r="CE55" s="5">
        <f t="shared" si="30"/>
        <v>5.9767504407853443E-4</v>
      </c>
      <c r="CF55" s="5">
        <f t="shared" si="31"/>
        <v>9.7421032184801112E-4</v>
      </c>
      <c r="CG55" s="5">
        <f t="shared" si="32"/>
        <v>0.51678917987060702</v>
      </c>
    </row>
    <row r="56" spans="1:85">
      <c r="A56" s="9" t="s">
        <v>100</v>
      </c>
      <c r="B56" s="5">
        <v>54.3</v>
      </c>
      <c r="C56" s="5">
        <v>0.99</v>
      </c>
      <c r="D56" s="5">
        <v>15.84</v>
      </c>
      <c r="E56" s="5">
        <v>0.5</v>
      </c>
      <c r="F56" s="5">
        <v>0</v>
      </c>
      <c r="G56" s="5">
        <v>9.2799999999999994</v>
      </c>
      <c r="H56" s="5">
        <v>13.19</v>
      </c>
      <c r="I56" s="5">
        <v>1.86</v>
      </c>
      <c r="J56" s="5">
        <v>0</v>
      </c>
      <c r="K56" s="5">
        <v>1.6</v>
      </c>
      <c r="L56" s="5">
        <v>0.04</v>
      </c>
      <c r="M56" s="5">
        <v>0.41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f t="shared" si="3"/>
        <v>98.009999999999991</v>
      </c>
      <c r="T56" s="5">
        <v>1400</v>
      </c>
      <c r="U56" s="5">
        <v>1.63</v>
      </c>
      <c r="V56" s="6">
        <v>0.20863655482040008</v>
      </c>
      <c r="W56" s="6">
        <v>0.77838161674910034</v>
      </c>
      <c r="X56" s="7">
        <f t="shared" si="36"/>
        <v>5.5494390325660722E-4</v>
      </c>
      <c r="Y56" s="7">
        <f t="shared" si="4"/>
        <v>9.1135684933859378E-8</v>
      </c>
      <c r="Z56" s="5">
        <f t="shared" si="5"/>
        <v>-7.0403115381167281</v>
      </c>
      <c r="AA56" s="6">
        <f t="shared" si="6"/>
        <v>1.1800965912159533</v>
      </c>
      <c r="AB56" s="6">
        <f t="shared" si="7"/>
        <v>7.1917555878390105E-2</v>
      </c>
      <c r="AC56" s="8" t="s">
        <v>79</v>
      </c>
      <c r="AD56" s="6">
        <f t="shared" si="8"/>
        <v>0.90394539703679033</v>
      </c>
      <c r="AE56" s="6">
        <f t="shared" si="9"/>
        <v>1.2398712537728406E-2</v>
      </c>
      <c r="AF56" s="6">
        <f t="shared" si="10"/>
        <v>0.31080153046208181</v>
      </c>
      <c r="AG56" s="6">
        <f t="shared" si="11"/>
        <v>6.9603953504559068E-3</v>
      </c>
      <c r="AH56" s="6">
        <f t="shared" si="12"/>
        <v>0</v>
      </c>
      <c r="AI56" s="6">
        <f t="shared" si="13"/>
        <v>0.23030152624395084</v>
      </c>
      <c r="AJ56" s="6">
        <f t="shared" si="14"/>
        <v>0.23525005350645642</v>
      </c>
      <c r="AK56" s="6">
        <f t="shared" si="15"/>
        <v>6.0029046312731968E-2</v>
      </c>
      <c r="AL56" s="6">
        <f t="shared" si="16"/>
        <v>0</v>
      </c>
      <c r="AM56" s="6">
        <f t="shared" si="17"/>
        <v>4.5133991537376586E-2</v>
      </c>
      <c r="AN56" s="6">
        <f t="shared" si="18"/>
        <v>2.9652692835168093E-4</v>
      </c>
      <c r="AO56" s="6">
        <f t="shared" si="19"/>
        <v>3.5386009580114786E-3</v>
      </c>
      <c r="AP56" s="6">
        <f t="shared" si="20"/>
        <v>0</v>
      </c>
      <c r="AQ56" s="6">
        <f t="shared" si="21"/>
        <v>0</v>
      </c>
      <c r="AR56" s="6">
        <f t="shared" si="22"/>
        <v>0</v>
      </c>
      <c r="AS56" s="6">
        <f t="shared" si="23"/>
        <v>0</v>
      </c>
      <c r="AT56" s="6">
        <f t="shared" si="24"/>
        <v>0</v>
      </c>
      <c r="AU56" s="6">
        <f t="shared" si="25"/>
        <v>1.7635217893365589</v>
      </c>
      <c r="AV56" s="6">
        <f t="shared" si="39"/>
        <v>0.51257965878428802</v>
      </c>
      <c r="AW56" s="6">
        <f t="shared" si="39"/>
        <v>7.0306545758035861E-3</v>
      </c>
      <c r="AX56" s="6">
        <f t="shared" si="39"/>
        <v>0.17623912125236971</v>
      </c>
      <c r="AY56" s="6">
        <f t="shared" si="39"/>
        <v>3.9468723281692051E-3</v>
      </c>
      <c r="AZ56" s="6">
        <f t="shared" si="39"/>
        <v>0</v>
      </c>
      <c r="BA56" s="6">
        <f t="shared" si="39"/>
        <v>0.13059182349575096</v>
      </c>
      <c r="BB56" s="6">
        <f t="shared" si="39"/>
        <v>0.13339787176372686</v>
      </c>
      <c r="BC56" s="6">
        <f t="shared" si="39"/>
        <v>3.4039299472060983E-2</v>
      </c>
      <c r="BD56" s="6">
        <f t="shared" si="39"/>
        <v>0</v>
      </c>
      <c r="BE56" s="6">
        <f t="shared" si="39"/>
        <v>2.5593101151506668E-2</v>
      </c>
      <c r="BF56" s="6">
        <f t="shared" si="39"/>
        <v>1.6814474884556719E-4</v>
      </c>
      <c r="BG56" s="6">
        <f t="shared" si="39"/>
        <v>2.0065535789850993E-3</v>
      </c>
      <c r="BH56" s="6">
        <f t="shared" si="39"/>
        <v>0</v>
      </c>
      <c r="BI56" s="6">
        <f t="shared" si="39"/>
        <v>0</v>
      </c>
      <c r="BJ56" s="6">
        <f t="shared" si="39"/>
        <v>0</v>
      </c>
      <c r="BK56" s="6">
        <f t="shared" si="37"/>
        <v>0</v>
      </c>
      <c r="BL56" s="6">
        <f t="shared" si="27"/>
        <v>0</v>
      </c>
      <c r="BM56" s="6">
        <f t="shared" si="28"/>
        <v>1.0255931011515065</v>
      </c>
      <c r="BN56" s="5">
        <f t="shared" si="40"/>
        <v>3.063560701576595E-4</v>
      </c>
      <c r="BO56" s="5">
        <f t="shared" si="40"/>
        <v>4.2020467834943587E-6</v>
      </c>
      <c r="BP56" s="5">
        <f t="shared" si="40"/>
        <v>1.0533372456287224E-4</v>
      </c>
      <c r="BQ56" s="5">
        <f t="shared" si="40"/>
        <v>2.3589470927108776E-6</v>
      </c>
      <c r="BR56" s="5">
        <f t="shared" si="40"/>
        <v>0</v>
      </c>
      <c r="BS56" s="5">
        <f t="shared" si="40"/>
        <v>7.8051473864119156E-5</v>
      </c>
      <c r="BT56" s="5">
        <f t="shared" si="40"/>
        <v>7.9728578886368142E-5</v>
      </c>
      <c r="BU56" s="5">
        <f t="shared" si="40"/>
        <v>2.0344439812366482E-5</v>
      </c>
      <c r="BV56" s="5">
        <f t="shared" si="40"/>
        <v>0</v>
      </c>
      <c r="BW56" s="5">
        <f t="shared" si="40"/>
        <v>1.529635785883314E-5</v>
      </c>
      <c r="BX56" s="5">
        <f t="shared" si="40"/>
        <v>1.0049592017784848E-7</v>
      </c>
      <c r="BY56" s="5">
        <f t="shared" si="40"/>
        <v>1.1992669987658603E-6</v>
      </c>
      <c r="BZ56" s="5">
        <f t="shared" si="40"/>
        <v>0</v>
      </c>
      <c r="CA56" s="5">
        <f t="shared" si="40"/>
        <v>0</v>
      </c>
      <c r="CB56" s="5">
        <f t="shared" si="40"/>
        <v>0</v>
      </c>
      <c r="CC56" s="5">
        <f t="shared" si="38"/>
        <v>0</v>
      </c>
      <c r="CD56" s="5">
        <f t="shared" si="33"/>
        <v>0</v>
      </c>
      <c r="CE56" s="5">
        <f t="shared" si="30"/>
        <v>5.9767504407853443E-4</v>
      </c>
      <c r="CF56" s="5">
        <f t="shared" si="31"/>
        <v>9.7421032184801112E-4</v>
      </c>
      <c r="CG56" s="5">
        <f t="shared" si="32"/>
        <v>7.8454437907894192E-2</v>
      </c>
    </row>
    <row r="57" spans="1:85">
      <c r="A57" s="9" t="s">
        <v>100</v>
      </c>
      <c r="B57" s="5">
        <v>45.22</v>
      </c>
      <c r="C57" s="5">
        <v>0</v>
      </c>
      <c r="D57" s="5">
        <v>17.79</v>
      </c>
      <c r="E57" s="5">
        <v>0</v>
      </c>
      <c r="F57" s="5">
        <v>0</v>
      </c>
      <c r="G57" s="5">
        <v>16.34</v>
      </c>
      <c r="H57" s="5">
        <v>16.239999999999998</v>
      </c>
      <c r="I57" s="5">
        <v>0</v>
      </c>
      <c r="J57" s="5">
        <v>0</v>
      </c>
      <c r="K57" s="5">
        <v>2.66</v>
      </c>
      <c r="L57" s="5">
        <v>0.05</v>
      </c>
      <c r="M57" s="5">
        <v>0.28000000000000003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f t="shared" si="3"/>
        <v>98.579999999999984</v>
      </c>
      <c r="T57" s="5">
        <v>1500</v>
      </c>
      <c r="U57" s="5">
        <v>1.63</v>
      </c>
      <c r="V57" s="6">
        <v>0.18931416533911657</v>
      </c>
      <c r="W57" s="6">
        <v>0.78602972399319759</v>
      </c>
      <c r="X57" s="7">
        <f t="shared" si="36"/>
        <v>8.6586657896948181E-4</v>
      </c>
      <c r="Y57" s="7">
        <f t="shared" si="4"/>
        <v>3.9870873821066088E-7</v>
      </c>
      <c r="Z57" s="5">
        <f t="shared" si="5"/>
        <v>-6.3993442461156702</v>
      </c>
      <c r="AA57" s="6">
        <f t="shared" si="6"/>
        <v>2.2715384196323822</v>
      </c>
      <c r="AB57" s="6">
        <f t="shared" si="7"/>
        <v>0.35632008664623593</v>
      </c>
      <c r="AC57" s="8" t="s">
        <v>80</v>
      </c>
      <c r="AD57" s="6">
        <f t="shared" si="8"/>
        <v>0.75278841351756287</v>
      </c>
      <c r="AE57" s="6">
        <f t="shared" si="9"/>
        <v>0</v>
      </c>
      <c r="AF57" s="6">
        <f t="shared" si="10"/>
        <v>0.34906308250760321</v>
      </c>
      <c r="AG57" s="6">
        <f t="shared" si="11"/>
        <v>0</v>
      </c>
      <c r="AH57" s="6">
        <f t="shared" si="12"/>
        <v>0</v>
      </c>
      <c r="AI57" s="6">
        <f t="shared" si="13"/>
        <v>0.40550936840799107</v>
      </c>
      <c r="AJ57" s="6">
        <f t="shared" si="14"/>
        <v>0.28964828422629657</v>
      </c>
      <c r="AK57" s="6">
        <f t="shared" si="15"/>
        <v>0</v>
      </c>
      <c r="AL57" s="6">
        <f t="shared" si="16"/>
        <v>0</v>
      </c>
      <c r="AM57" s="6">
        <f t="shared" si="17"/>
        <v>7.5035260930888567E-2</v>
      </c>
      <c r="AN57" s="6">
        <f t="shared" si="18"/>
        <v>3.7065866043960117E-4</v>
      </c>
      <c r="AO57" s="6">
        <f t="shared" si="19"/>
        <v>2.4166055323005223E-3</v>
      </c>
      <c r="AP57" s="6">
        <f t="shared" si="20"/>
        <v>0</v>
      </c>
      <c r="AQ57" s="6">
        <f t="shared" si="21"/>
        <v>0</v>
      </c>
      <c r="AR57" s="6">
        <f t="shared" si="22"/>
        <v>0</v>
      </c>
      <c r="AS57" s="6">
        <f t="shared" si="23"/>
        <v>0</v>
      </c>
      <c r="AT57" s="6">
        <f t="shared" si="24"/>
        <v>0</v>
      </c>
      <c r="AU57" s="6">
        <f t="shared" si="25"/>
        <v>1.7997964128521939</v>
      </c>
      <c r="AV57" s="6">
        <f t="shared" si="39"/>
        <v>0.41826309250422128</v>
      </c>
      <c r="AW57" s="6">
        <f t="shared" si="39"/>
        <v>0</v>
      </c>
      <c r="AX57" s="6">
        <f t="shared" si="39"/>
        <v>0.19394587077459055</v>
      </c>
      <c r="AY57" s="6">
        <f t="shared" si="39"/>
        <v>0</v>
      </c>
      <c r="AZ57" s="6">
        <f t="shared" si="39"/>
        <v>0</v>
      </c>
      <c r="BA57" s="6">
        <f t="shared" si="39"/>
        <v>0.22530846573105878</v>
      </c>
      <c r="BB57" s="6">
        <f t="shared" si="39"/>
        <v>0.16093391572399116</v>
      </c>
      <c r="BC57" s="6">
        <f t="shared" si="39"/>
        <v>0</v>
      </c>
      <c r="BD57" s="6">
        <f t="shared" si="39"/>
        <v>0</v>
      </c>
      <c r="BE57" s="6">
        <f t="shared" si="39"/>
        <v>4.1690971487146053E-2</v>
      </c>
      <c r="BF57" s="6">
        <f t="shared" si="39"/>
        <v>2.0594477119343E-4</v>
      </c>
      <c r="BG57" s="6">
        <f t="shared" si="39"/>
        <v>1.3427104949447319E-3</v>
      </c>
      <c r="BH57" s="6">
        <f t="shared" si="39"/>
        <v>0</v>
      </c>
      <c r="BI57" s="6">
        <f t="shared" si="39"/>
        <v>0</v>
      </c>
      <c r="BJ57" s="6">
        <f t="shared" si="39"/>
        <v>0</v>
      </c>
      <c r="BK57" s="6">
        <f t="shared" si="37"/>
        <v>0</v>
      </c>
      <c r="BL57" s="6">
        <f t="shared" si="27"/>
        <v>0</v>
      </c>
      <c r="BM57" s="6">
        <f t="shared" si="28"/>
        <v>1.0416909714871461</v>
      </c>
      <c r="BN57" s="5">
        <f t="shared" si="40"/>
        <v>2.358870329663149E-4</v>
      </c>
      <c r="BO57" s="5">
        <f t="shared" si="40"/>
        <v>0</v>
      </c>
      <c r="BP57" s="5">
        <f t="shared" si="40"/>
        <v>1.0937928024960694E-4</v>
      </c>
      <c r="BQ57" s="5">
        <f t="shared" si="40"/>
        <v>0</v>
      </c>
      <c r="BR57" s="5">
        <f t="shared" si="40"/>
        <v>0</v>
      </c>
      <c r="BS57" s="5">
        <f t="shared" si="40"/>
        <v>1.2706678269241674E-4</v>
      </c>
      <c r="BT57" s="5">
        <f t="shared" si="40"/>
        <v>9.0761591362259909E-5</v>
      </c>
      <c r="BU57" s="5">
        <f t="shared" si="40"/>
        <v>0</v>
      </c>
      <c r="BV57" s="5">
        <f t="shared" si="40"/>
        <v>0</v>
      </c>
      <c r="BW57" s="5">
        <f t="shared" si="40"/>
        <v>2.3512377118205483E-5</v>
      </c>
      <c r="BX57" s="5">
        <f t="shared" si="40"/>
        <v>1.1614627707381214E-7</v>
      </c>
      <c r="BY57" s="5">
        <f t="shared" si="40"/>
        <v>7.5724585903320744E-7</v>
      </c>
      <c r="BZ57" s="5">
        <f t="shared" si="40"/>
        <v>0</v>
      </c>
      <c r="CA57" s="5">
        <f t="shared" si="40"/>
        <v>0</v>
      </c>
      <c r="CB57" s="5">
        <f t="shared" si="40"/>
        <v>0</v>
      </c>
      <c r="CC57" s="5">
        <f t="shared" si="38"/>
        <v>0</v>
      </c>
      <c r="CD57" s="5">
        <f t="shared" si="33"/>
        <v>0</v>
      </c>
      <c r="CE57" s="5">
        <f t="shared" si="30"/>
        <v>5.6396807940670558E-4</v>
      </c>
      <c r="CF57" s="5">
        <f t="shared" si="31"/>
        <v>9.1926796943292996E-4</v>
      </c>
      <c r="CG57" s="5">
        <f t="shared" si="32"/>
        <v>0.37320304032633689</v>
      </c>
    </row>
    <row r="58" spans="1:85">
      <c r="A58" s="9" t="s">
        <v>100</v>
      </c>
      <c r="B58" s="5">
        <v>44.31</v>
      </c>
      <c r="C58" s="5">
        <v>0</v>
      </c>
      <c r="D58" s="5">
        <v>17.11</v>
      </c>
      <c r="E58" s="5">
        <v>0</v>
      </c>
      <c r="F58" s="5">
        <v>0</v>
      </c>
      <c r="G58" s="5">
        <v>15.9</v>
      </c>
      <c r="H58" s="5">
        <v>15.95</v>
      </c>
      <c r="I58" s="5">
        <v>0</v>
      </c>
      <c r="J58" s="5">
        <v>0</v>
      </c>
      <c r="K58" s="5">
        <v>0.69</v>
      </c>
      <c r="L58" s="5">
        <v>0.04</v>
      </c>
      <c r="M58" s="5">
        <v>0.66</v>
      </c>
      <c r="N58" s="5">
        <v>4.3600000000000003</v>
      </c>
      <c r="O58" s="5">
        <v>0</v>
      </c>
      <c r="P58" s="5">
        <v>0</v>
      </c>
      <c r="Q58" s="5">
        <v>0</v>
      </c>
      <c r="R58" s="5">
        <v>0</v>
      </c>
      <c r="S58" s="5">
        <f t="shared" si="3"/>
        <v>99.02000000000001</v>
      </c>
      <c r="T58" s="5">
        <v>1400</v>
      </c>
      <c r="U58" s="5">
        <v>1.63</v>
      </c>
      <c r="V58" s="6">
        <v>0.31656804351567819</v>
      </c>
      <c r="W58" s="6">
        <v>0.74199999999999999</v>
      </c>
      <c r="X58" s="7">
        <f t="shared" si="36"/>
        <v>1.4059819782334065E-3</v>
      </c>
      <c r="Y58" s="10">
        <f>10^((-451020+297.595*(T58+273.15)-14.6585*(T58+273.15)*LN(T58+273.15))/(8.314*(T58+273.15)*LN(10))+((0.9917*(U58*10000))/(8.314*(T58+273.15)*2.303)))</f>
        <v>1.9293209420804161E-4</v>
      </c>
      <c r="Z58" s="5">
        <f>LOG10(Y58)</f>
        <v>-3.7145955215625972</v>
      </c>
      <c r="AA58" s="6">
        <f t="shared" si="6"/>
        <v>2.1687542008717591</v>
      </c>
      <c r="AB58" s="6">
        <f t="shared" si="7"/>
        <v>0.33621033336314821</v>
      </c>
      <c r="AC58" s="8" t="s">
        <v>81</v>
      </c>
      <c r="AD58" s="6">
        <f t="shared" si="8"/>
        <v>0.73763942067587818</v>
      </c>
      <c r="AE58" s="6">
        <f t="shared" si="9"/>
        <v>0</v>
      </c>
      <c r="AF58" s="6">
        <f t="shared" si="10"/>
        <v>0.33572059256352393</v>
      </c>
      <c r="AG58" s="6">
        <f t="shared" si="11"/>
        <v>0</v>
      </c>
      <c r="AH58" s="6">
        <f t="shared" si="12"/>
        <v>0</v>
      </c>
      <c r="AI58" s="6">
        <f t="shared" si="13"/>
        <v>0.39458989949125201</v>
      </c>
      <c r="AJ58" s="6">
        <f t="shared" si="14"/>
        <v>0.28447599343654129</v>
      </c>
      <c r="AK58" s="6">
        <f t="shared" si="15"/>
        <v>0</v>
      </c>
      <c r="AL58" s="6">
        <f t="shared" si="16"/>
        <v>0</v>
      </c>
      <c r="AM58" s="6">
        <f t="shared" si="17"/>
        <v>1.946403385049365E-2</v>
      </c>
      <c r="AN58" s="6">
        <f t="shared" si="18"/>
        <v>2.9652692835168093E-4</v>
      </c>
      <c r="AO58" s="6">
        <f t="shared" si="19"/>
        <v>5.6962844689940877E-3</v>
      </c>
      <c r="AP58" s="6">
        <f t="shared" si="20"/>
        <v>2.3414801806591591E-2</v>
      </c>
      <c r="AQ58" s="6">
        <f t="shared" si="21"/>
        <v>0</v>
      </c>
      <c r="AR58" s="6">
        <f t="shared" si="22"/>
        <v>0</v>
      </c>
      <c r="AS58" s="6">
        <f t="shared" si="23"/>
        <v>0</v>
      </c>
      <c r="AT58" s="6">
        <f t="shared" si="24"/>
        <v>0</v>
      </c>
      <c r="AU58" s="6">
        <f t="shared" si="25"/>
        <v>1.7818335193711328</v>
      </c>
      <c r="AV58" s="6">
        <f t="shared" si="39"/>
        <v>0.41397774408027482</v>
      </c>
      <c r="AW58" s="6">
        <f t="shared" si="39"/>
        <v>0</v>
      </c>
      <c r="AX58" s="6">
        <f t="shared" si="39"/>
        <v>0.18841299645211002</v>
      </c>
      <c r="AY58" s="6">
        <f t="shared" si="39"/>
        <v>0</v>
      </c>
      <c r="AZ58" s="6">
        <f t="shared" si="39"/>
        <v>0</v>
      </c>
      <c r="BA58" s="6">
        <f t="shared" si="39"/>
        <v>0.22145160880715481</v>
      </c>
      <c r="BB58" s="6">
        <f t="shared" si="39"/>
        <v>0.15965352000839123</v>
      </c>
      <c r="BC58" s="6">
        <f t="shared" si="39"/>
        <v>0</v>
      </c>
      <c r="BD58" s="6">
        <f t="shared" si="39"/>
        <v>0</v>
      </c>
      <c r="BE58" s="6">
        <f t="shared" si="39"/>
        <v>1.0923598438850305E-2</v>
      </c>
      <c r="BF58" s="6">
        <f t="shared" si="39"/>
        <v>1.6641674159117569E-4</v>
      </c>
      <c r="BG58" s="6">
        <f t="shared" si="39"/>
        <v>3.1968668268203262E-3</v>
      </c>
      <c r="BH58" s="6">
        <f t="shared" si="39"/>
        <v>1.3140847083657647E-2</v>
      </c>
      <c r="BI58" s="6">
        <f t="shared" si="39"/>
        <v>0</v>
      </c>
      <c r="BJ58" s="6">
        <f t="shared" si="39"/>
        <v>0</v>
      </c>
      <c r="BK58" s="6">
        <f t="shared" si="37"/>
        <v>0</v>
      </c>
      <c r="BL58" s="6">
        <f t="shared" si="27"/>
        <v>0</v>
      </c>
      <c r="BM58" s="6">
        <f t="shared" si="28"/>
        <v>1.0109235984388503</v>
      </c>
      <c r="BN58" s="5">
        <f t="shared" si="40"/>
        <v>2.4742416644071049E-4</v>
      </c>
      <c r="BO58" s="5">
        <f t="shared" si="40"/>
        <v>0</v>
      </c>
      <c r="BP58" s="5">
        <f t="shared" si="40"/>
        <v>1.1260974595948361E-4</v>
      </c>
      <c r="BQ58" s="5">
        <f t="shared" si="40"/>
        <v>0</v>
      </c>
      <c r="BR58" s="5">
        <f t="shared" si="40"/>
        <v>0</v>
      </c>
      <c r="BS58" s="5">
        <f t="shared" si="40"/>
        <v>1.3235610005507862E-4</v>
      </c>
      <c r="BT58" s="5">
        <f t="shared" si="40"/>
        <v>9.5420924608308406E-5</v>
      </c>
      <c r="BU58" s="5">
        <f t="shared" si="40"/>
        <v>0</v>
      </c>
      <c r="BV58" s="5">
        <f t="shared" si="40"/>
        <v>0</v>
      </c>
      <c r="BW58" s="5">
        <f t="shared" si="40"/>
        <v>6.528762178436066E-6</v>
      </c>
      <c r="BX58" s="5">
        <f t="shared" si="40"/>
        <v>9.9463133365912014E-8</v>
      </c>
      <c r="BY58" s="5">
        <f t="shared" si="40"/>
        <v>1.9106875216330429E-6</v>
      </c>
      <c r="BZ58" s="5">
        <f t="shared" si="40"/>
        <v>7.853956359954365E-6</v>
      </c>
      <c r="CA58" s="5">
        <f t="shared" si="40"/>
        <v>0</v>
      </c>
      <c r="CB58" s="5">
        <f t="shared" si="40"/>
        <v>0</v>
      </c>
      <c r="CC58" s="5">
        <f t="shared" si="38"/>
        <v>0</v>
      </c>
      <c r="CD58" s="5">
        <f t="shared" si="33"/>
        <v>0</v>
      </c>
      <c r="CE58" s="5">
        <f t="shared" si="30"/>
        <v>5.9767504407853443E-4</v>
      </c>
      <c r="CF58" s="5">
        <f t="shared" si="31"/>
        <v>9.7421032184801112E-4</v>
      </c>
      <c r="CG58" s="5">
        <f t="shared" si="32"/>
        <v>0.33088892077034582</v>
      </c>
    </row>
    <row r="59" spans="1:85">
      <c r="A59" s="9" t="s">
        <v>100</v>
      </c>
      <c r="B59" s="5">
        <v>51.09</v>
      </c>
      <c r="C59" s="5">
        <v>1.01</v>
      </c>
      <c r="D59" s="5">
        <v>15.15</v>
      </c>
      <c r="E59" s="5">
        <v>3.48</v>
      </c>
      <c r="F59" s="5">
        <v>0</v>
      </c>
      <c r="G59" s="5">
        <v>8.64</v>
      </c>
      <c r="H59" s="5">
        <v>11.25</v>
      </c>
      <c r="I59" s="5">
        <v>1.68</v>
      </c>
      <c r="J59" s="5">
        <v>0</v>
      </c>
      <c r="K59" s="5">
        <v>0.33</v>
      </c>
      <c r="L59" s="5">
        <v>7.0000000000000007E-2</v>
      </c>
      <c r="M59" s="5">
        <v>0.83</v>
      </c>
      <c r="N59" s="5">
        <v>4.32</v>
      </c>
      <c r="O59" s="5">
        <v>0</v>
      </c>
      <c r="P59" s="5">
        <v>0</v>
      </c>
      <c r="Q59" s="5">
        <v>0</v>
      </c>
      <c r="R59" s="5">
        <v>0</v>
      </c>
      <c r="S59" s="5">
        <f t="shared" si="3"/>
        <v>97.85</v>
      </c>
      <c r="T59" s="5">
        <v>1400</v>
      </c>
      <c r="U59" s="5">
        <v>1.63</v>
      </c>
      <c r="V59" s="6">
        <v>0.3291342651096994</v>
      </c>
      <c r="W59" s="6">
        <v>0.82299999999999995</v>
      </c>
      <c r="X59" s="7">
        <f t="shared" si="36"/>
        <v>1.2353782334032621E-3</v>
      </c>
      <c r="Y59" s="10">
        <f>10^((-451020+297.595*(T59+273.15)-14.6585*(T59+273.15)*LN(T59+273.15))/(8.314*(T59+273.15)*LN(10))+((0.9917*(U59*10000))/(8.314*(T59+273.15)*2.303)))</f>
        <v>1.9293209420804161E-4</v>
      </c>
      <c r="Z59" s="5">
        <f t="shared" si="5"/>
        <v>-3.7145955215625972</v>
      </c>
      <c r="AA59" s="6">
        <f t="shared" si="6"/>
        <v>1.106534825775735</v>
      </c>
      <c r="AB59" s="6">
        <f t="shared" si="7"/>
        <v>4.3965086952133171E-2</v>
      </c>
      <c r="AC59" s="8" t="s">
        <v>82</v>
      </c>
      <c r="AD59" s="6">
        <f t="shared" si="8"/>
        <v>0.85050774096886972</v>
      </c>
      <c r="AE59" s="6">
        <f t="shared" si="9"/>
        <v>1.2649191578894638E-2</v>
      </c>
      <c r="AF59" s="6">
        <f t="shared" si="10"/>
        <v>0.29726282743058963</v>
      </c>
      <c r="AG59" s="6">
        <f t="shared" si="11"/>
        <v>4.8444351639173107E-2</v>
      </c>
      <c r="AH59" s="6">
        <f t="shared" si="12"/>
        <v>0</v>
      </c>
      <c r="AI59" s="6">
        <f t="shared" si="13"/>
        <v>0.21441866236505772</v>
      </c>
      <c r="AJ59" s="6">
        <f t="shared" si="14"/>
        <v>0.20064921167154168</v>
      </c>
      <c r="AK59" s="6">
        <f t="shared" si="15"/>
        <v>5.4219783766338549E-2</v>
      </c>
      <c r="AL59" s="6">
        <f t="shared" si="16"/>
        <v>0</v>
      </c>
      <c r="AM59" s="6">
        <f t="shared" si="17"/>
        <v>9.3088857545839208E-3</v>
      </c>
      <c r="AN59" s="6">
        <f t="shared" si="18"/>
        <v>5.1892212461544167E-4</v>
      </c>
      <c r="AO59" s="6">
        <f t="shared" si="19"/>
        <v>7.1635092564622613E-3</v>
      </c>
      <c r="AP59" s="6">
        <f t="shared" si="20"/>
        <v>2.3199987111118273E-2</v>
      </c>
      <c r="AQ59" s="6">
        <f t="shared" si="21"/>
        <v>0</v>
      </c>
      <c r="AR59" s="6">
        <f t="shared" si="22"/>
        <v>0</v>
      </c>
      <c r="AS59" s="6">
        <f t="shared" si="23"/>
        <v>0</v>
      </c>
      <c r="AT59" s="6">
        <f t="shared" si="24"/>
        <v>0</v>
      </c>
      <c r="AU59" s="6">
        <f t="shared" si="25"/>
        <v>1.7090341879126612</v>
      </c>
      <c r="AV59" s="6">
        <f t="shared" si="39"/>
        <v>0.49765402411735382</v>
      </c>
      <c r="AW59" s="6">
        <f t="shared" si="39"/>
        <v>7.4013683683787513E-3</v>
      </c>
      <c r="AX59" s="6">
        <f t="shared" si="39"/>
        <v>0.17393615033158191</v>
      </c>
      <c r="AY59" s="6">
        <f t="shared" si="39"/>
        <v>2.8346040109555035E-2</v>
      </c>
      <c r="AZ59" s="6">
        <f t="shared" si="39"/>
        <v>0</v>
      </c>
      <c r="BA59" s="6">
        <f t="shared" si="39"/>
        <v>0.12546189179921508</v>
      </c>
      <c r="BB59" s="6">
        <f t="shared" si="39"/>
        <v>0.11740503091784592</v>
      </c>
      <c r="BC59" s="6">
        <f t="shared" si="39"/>
        <v>3.172539446537357E-2</v>
      </c>
      <c r="BD59" s="6">
        <f t="shared" si="39"/>
        <v>0</v>
      </c>
      <c r="BE59" s="6">
        <f t="shared" si="39"/>
        <v>5.4468692437062262E-3</v>
      </c>
      <c r="BF59" s="6">
        <f t="shared" si="39"/>
        <v>3.0363472438736303E-4</v>
      </c>
      <c r="BG59" s="6">
        <f t="shared" si="39"/>
        <v>4.1915540994597981E-3</v>
      </c>
      <c r="BH59" s="6">
        <f t="shared" si="39"/>
        <v>1.3574911066848647E-2</v>
      </c>
      <c r="BI59" s="6">
        <f t="shared" si="39"/>
        <v>0</v>
      </c>
      <c r="BJ59" s="6">
        <f t="shared" si="39"/>
        <v>0</v>
      </c>
      <c r="BK59" s="6">
        <f t="shared" si="37"/>
        <v>0</v>
      </c>
      <c r="BL59" s="6">
        <f t="shared" si="27"/>
        <v>0</v>
      </c>
      <c r="BM59" s="6">
        <f t="shared" si="28"/>
        <v>1.0054468692437062</v>
      </c>
      <c r="BN59" s="5">
        <f t="shared" si="40"/>
        <v>2.9743539080019952E-4</v>
      </c>
      <c r="BO59" s="5">
        <f t="shared" si="40"/>
        <v>4.4236131658122407E-6</v>
      </c>
      <c r="BP59" s="5">
        <f t="shared" si="40"/>
        <v>1.0395729631627881E-4</v>
      </c>
      <c r="BQ59" s="5">
        <f t="shared" si="40"/>
        <v>1.6941720771930211E-5</v>
      </c>
      <c r="BR59" s="5">
        <f t="shared" si="40"/>
        <v>0</v>
      </c>
      <c r="BS59" s="5">
        <f t="shared" si="40"/>
        <v>7.4985441711272188E-5</v>
      </c>
      <c r="BT59" s="5">
        <f t="shared" si="40"/>
        <v>7.017005702886526E-5</v>
      </c>
      <c r="BU59" s="5">
        <f t="shared" si="40"/>
        <v>1.8961476535501042E-5</v>
      </c>
      <c r="BV59" s="5">
        <f t="shared" si="40"/>
        <v>0</v>
      </c>
      <c r="BW59" s="5">
        <f t="shared" si="40"/>
        <v>3.2554578153221325E-6</v>
      </c>
      <c r="BX59" s="5">
        <f t="shared" si="40"/>
        <v>1.8147489728199087E-7</v>
      </c>
      <c r="BY59" s="5">
        <f t="shared" si="40"/>
        <v>2.5051872811521967E-6</v>
      </c>
      <c r="BZ59" s="5">
        <f t="shared" si="40"/>
        <v>8.1133855702409505E-6</v>
      </c>
      <c r="CA59" s="5">
        <f t="shared" si="40"/>
        <v>0</v>
      </c>
      <c r="CB59" s="5">
        <f t="shared" si="40"/>
        <v>0</v>
      </c>
      <c r="CC59" s="5">
        <f t="shared" si="38"/>
        <v>0</v>
      </c>
      <c r="CD59" s="5">
        <f t="shared" si="33"/>
        <v>0</v>
      </c>
      <c r="CE59" s="5">
        <f t="shared" si="30"/>
        <v>5.9767504407853443E-4</v>
      </c>
      <c r="CF59" s="5">
        <f t="shared" si="31"/>
        <v>9.7421032184801112E-4</v>
      </c>
      <c r="CG59" s="5">
        <f t="shared" si="32"/>
        <v>9.3567684332678036E-2</v>
      </c>
    </row>
    <row r="60" spans="1:85">
      <c r="A60" s="9" t="s">
        <v>100</v>
      </c>
      <c r="B60" s="5">
        <v>45.63</v>
      </c>
      <c r="C60" s="5">
        <v>0</v>
      </c>
      <c r="D60" s="5">
        <v>18.100000000000001</v>
      </c>
      <c r="E60" s="5">
        <v>0</v>
      </c>
      <c r="F60" s="5">
        <v>0</v>
      </c>
      <c r="G60" s="5">
        <v>16.829999999999998</v>
      </c>
      <c r="H60" s="5">
        <v>15.69</v>
      </c>
      <c r="I60" s="5">
        <v>0</v>
      </c>
      <c r="J60" s="5">
        <v>0</v>
      </c>
      <c r="K60" s="5">
        <v>3.39</v>
      </c>
      <c r="L60" s="5">
        <v>0.05</v>
      </c>
      <c r="M60" s="5">
        <v>0.15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f t="shared" si="3"/>
        <v>99.84</v>
      </c>
      <c r="T60" s="5">
        <v>1300</v>
      </c>
      <c r="U60" s="5">
        <v>0.5</v>
      </c>
      <c r="V60" s="6">
        <v>0.12848442934292392</v>
      </c>
      <c r="W60" s="6">
        <v>0.90900000000000003</v>
      </c>
      <c r="X60" s="7">
        <f t="shared" si="36"/>
        <v>4.3634203769035832E-6</v>
      </c>
      <c r="Y60" s="10">
        <f>10^(-9.2987151)</f>
        <v>5.0267223763664866E-10</v>
      </c>
      <c r="Z60" s="5">
        <f t="shared" si="5"/>
        <v>-9.2987151000000026</v>
      </c>
      <c r="AA60" s="6">
        <f t="shared" si="6"/>
        <v>7.6843545647763207</v>
      </c>
      <c r="AB60" s="6">
        <f t="shared" si="7"/>
        <v>0.88560739548862089</v>
      </c>
      <c r="AC60" s="8" t="s">
        <v>83</v>
      </c>
      <c r="AD60" s="6">
        <f t="shared" si="8"/>
        <v>0.75961378391876144</v>
      </c>
      <c r="AE60" s="6">
        <f t="shared" si="9"/>
        <v>0</v>
      </c>
      <c r="AF60" s="6">
        <f t="shared" si="10"/>
        <v>0.35514568821740411</v>
      </c>
      <c r="AG60" s="6">
        <f t="shared" si="11"/>
        <v>0</v>
      </c>
      <c r="AH60" s="6">
        <f t="shared" si="12"/>
        <v>0</v>
      </c>
      <c r="AI60" s="6">
        <f t="shared" si="13"/>
        <v>0.41766968606526861</v>
      </c>
      <c r="AJ60" s="6">
        <f t="shared" si="14"/>
        <v>0.27983876721124346</v>
      </c>
      <c r="AK60" s="6">
        <f t="shared" si="15"/>
        <v>0</v>
      </c>
      <c r="AL60" s="6">
        <f t="shared" si="16"/>
        <v>0</v>
      </c>
      <c r="AM60" s="6">
        <f t="shared" si="17"/>
        <v>9.5627644569816636E-2</v>
      </c>
      <c r="AN60" s="6">
        <f t="shared" si="18"/>
        <v>3.7065866043960117E-4</v>
      </c>
      <c r="AO60" s="6">
        <f t="shared" si="19"/>
        <v>1.2946101065895654E-3</v>
      </c>
      <c r="AP60" s="6">
        <f t="shared" si="20"/>
        <v>0</v>
      </c>
      <c r="AQ60" s="6">
        <f t="shared" si="21"/>
        <v>0</v>
      </c>
      <c r="AR60" s="6">
        <f t="shared" si="22"/>
        <v>0</v>
      </c>
      <c r="AS60" s="6">
        <f t="shared" si="23"/>
        <v>0</v>
      </c>
      <c r="AT60" s="6">
        <f t="shared" si="24"/>
        <v>0</v>
      </c>
      <c r="AU60" s="6">
        <f t="shared" si="25"/>
        <v>1.8139331941797068</v>
      </c>
      <c r="AV60" s="6">
        <f t="shared" si="39"/>
        <v>0.41876613006261926</v>
      </c>
      <c r="AW60" s="6">
        <f t="shared" si="39"/>
        <v>0</v>
      </c>
      <c r="AX60" s="6">
        <f t="shared" si="39"/>
        <v>0.19578763394205781</v>
      </c>
      <c r="AY60" s="6">
        <f t="shared" si="39"/>
        <v>0</v>
      </c>
      <c r="AZ60" s="6">
        <f t="shared" si="39"/>
        <v>0</v>
      </c>
      <c r="BA60" s="6">
        <f t="shared" si="39"/>
        <v>0.23025637736021826</v>
      </c>
      <c r="BB60" s="6">
        <f t="shared" si="39"/>
        <v>0.15427181558237682</v>
      </c>
      <c r="BC60" s="6">
        <f t="shared" si="39"/>
        <v>0</v>
      </c>
      <c r="BD60" s="6">
        <f t="shared" si="39"/>
        <v>0</v>
      </c>
      <c r="BE60" s="6">
        <f t="shared" si="39"/>
        <v>5.2718393861831928E-2</v>
      </c>
      <c r="BF60" s="6">
        <f t="shared" si="39"/>
        <v>2.0433975276979243E-4</v>
      </c>
      <c r="BG60" s="6">
        <f t="shared" si="39"/>
        <v>7.1370329995808441E-4</v>
      </c>
      <c r="BH60" s="6">
        <f t="shared" si="39"/>
        <v>0</v>
      </c>
      <c r="BI60" s="6">
        <f t="shared" si="39"/>
        <v>0</v>
      </c>
      <c r="BJ60" s="6">
        <f t="shared" si="39"/>
        <v>0</v>
      </c>
      <c r="BK60" s="6">
        <f t="shared" si="37"/>
        <v>0</v>
      </c>
      <c r="BL60" s="6">
        <f t="shared" si="27"/>
        <v>0</v>
      </c>
      <c r="BM60" s="6">
        <f t="shared" si="28"/>
        <v>1.0527183938618319</v>
      </c>
      <c r="BN60" s="5">
        <f t="shared" si="40"/>
        <v>2.6619593176913786E-4</v>
      </c>
      <c r="BO60" s="5">
        <f t="shared" si="40"/>
        <v>0</v>
      </c>
      <c r="BP60" s="5">
        <f t="shared" si="40"/>
        <v>1.2445579502403319E-4</v>
      </c>
      <c r="BQ60" s="5">
        <f t="shared" si="40"/>
        <v>0</v>
      </c>
      <c r="BR60" s="5">
        <f t="shared" si="40"/>
        <v>0</v>
      </c>
      <c r="BS60" s="5">
        <f t="shared" si="40"/>
        <v>1.4636644780231906E-4</v>
      </c>
      <c r="BT60" s="5">
        <f t="shared" si="40"/>
        <v>9.8065547202985605E-5</v>
      </c>
      <c r="BU60" s="5">
        <f t="shared" si="40"/>
        <v>0</v>
      </c>
      <c r="BV60" s="5">
        <f t="shared" si="40"/>
        <v>0</v>
      </c>
      <c r="BW60" s="5">
        <f t="shared" si="40"/>
        <v>3.3511358651007166E-5</v>
      </c>
      <c r="BX60" s="5">
        <f t="shared" si="40"/>
        <v>1.2989209723789367E-7</v>
      </c>
      <c r="BY60" s="5">
        <f t="shared" si="40"/>
        <v>4.5367784378990204E-7</v>
      </c>
      <c r="BZ60" s="5">
        <f t="shared" si="40"/>
        <v>0</v>
      </c>
      <c r="CA60" s="5">
        <f t="shared" si="40"/>
        <v>0</v>
      </c>
      <c r="CB60" s="5">
        <f t="shared" si="40"/>
        <v>0</v>
      </c>
      <c r="CC60" s="5">
        <f t="shared" si="38"/>
        <v>0</v>
      </c>
      <c r="CD60" s="5">
        <f t="shared" si="33"/>
        <v>0</v>
      </c>
      <c r="CE60" s="5">
        <f t="shared" si="30"/>
        <v>6.3566729173950346E-4</v>
      </c>
      <c r="CF60" s="5">
        <f t="shared" si="31"/>
        <v>3.1783364586975173E-4</v>
      </c>
      <c r="CG60" s="5">
        <f t="shared" si="32"/>
        <v>0.62473038571782369</v>
      </c>
    </row>
    <row r="61" spans="1:85">
      <c r="A61" s="9" t="s">
        <v>100</v>
      </c>
      <c r="B61" s="5">
        <v>54.39</v>
      </c>
      <c r="C61" s="5">
        <v>0.93</v>
      </c>
      <c r="D61" s="5">
        <v>15.95</v>
      </c>
      <c r="E61" s="5">
        <v>1.67</v>
      </c>
      <c r="F61" s="5">
        <v>0</v>
      </c>
      <c r="G61" s="5">
        <v>8.7899999999999991</v>
      </c>
      <c r="H61" s="5">
        <v>12.58</v>
      </c>
      <c r="I61" s="5">
        <v>1.85</v>
      </c>
      <c r="J61" s="5">
        <v>0</v>
      </c>
      <c r="K61" s="5">
        <v>0.41</v>
      </c>
      <c r="L61" s="5">
        <v>0.08</v>
      </c>
      <c r="M61" s="5">
        <v>0.33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f t="shared" si="3"/>
        <v>96.979999999999976</v>
      </c>
      <c r="T61" s="5">
        <v>1400</v>
      </c>
      <c r="U61" s="5">
        <v>1.63</v>
      </c>
      <c r="V61" s="6">
        <v>5.1508389977361978E-2</v>
      </c>
      <c r="W61" s="6">
        <v>0.82338668349387489</v>
      </c>
      <c r="X61" s="7">
        <f t="shared" si="36"/>
        <v>3.0227462606979091E-5</v>
      </c>
      <c r="Y61" s="7">
        <f>10^(4.325-(21803/(T61+273.15))+0.171*((U61*10000-1)/(T61+273.15)))</f>
        <v>9.1135684933859378E-8</v>
      </c>
      <c r="Z61" s="5">
        <f t="shared" si="5"/>
        <v>-7.0403115381167281</v>
      </c>
      <c r="AA61" s="6">
        <f t="shared" si="6"/>
        <v>1.2957019903445783</v>
      </c>
      <c r="AB61" s="6">
        <f t="shared" si="7"/>
        <v>0.1125051258930416</v>
      </c>
      <c r="AC61" s="8" t="s">
        <v>84</v>
      </c>
      <c r="AD61" s="6">
        <f t="shared" si="8"/>
        <v>0.90544364907607788</v>
      </c>
      <c r="AE61" s="6">
        <f t="shared" si="9"/>
        <v>1.1647275414229715E-2</v>
      </c>
      <c r="AF61" s="6">
        <f t="shared" si="10"/>
        <v>0.312959874423624</v>
      </c>
      <c r="AG61" s="6">
        <f t="shared" si="11"/>
        <v>2.3247720470522728E-2</v>
      </c>
      <c r="AH61" s="6">
        <f t="shared" si="12"/>
        <v>0</v>
      </c>
      <c r="AI61" s="6">
        <f t="shared" si="13"/>
        <v>0.21814120858667324</v>
      </c>
      <c r="AJ61" s="6">
        <f t="shared" si="14"/>
        <v>0.22437040736248839</v>
      </c>
      <c r="AK61" s="6">
        <f t="shared" si="15"/>
        <v>5.9706309504599001E-2</v>
      </c>
      <c r="AL61" s="6">
        <f t="shared" si="16"/>
        <v>0</v>
      </c>
      <c r="AM61" s="6">
        <f t="shared" si="17"/>
        <v>1.1565585331452749E-2</v>
      </c>
      <c r="AN61" s="6">
        <f t="shared" si="18"/>
        <v>5.9305385670336186E-4</v>
      </c>
      <c r="AO61" s="6">
        <f t="shared" si="19"/>
        <v>2.8481422344970439E-3</v>
      </c>
      <c r="AP61" s="6">
        <f t="shared" si="20"/>
        <v>0</v>
      </c>
      <c r="AQ61" s="6">
        <f t="shared" si="21"/>
        <v>0</v>
      </c>
      <c r="AR61" s="6">
        <f t="shared" si="22"/>
        <v>0</v>
      </c>
      <c r="AS61" s="6">
        <f t="shared" si="23"/>
        <v>0</v>
      </c>
      <c r="AT61" s="6">
        <f t="shared" si="24"/>
        <v>0</v>
      </c>
      <c r="AU61" s="6">
        <f t="shared" si="25"/>
        <v>1.7589576409294154</v>
      </c>
      <c r="AV61" s="6">
        <f t="shared" si="39"/>
        <v>0.51476148601148275</v>
      </c>
      <c r="AW61" s="6">
        <f t="shared" si="39"/>
        <v>6.6216918152022198E-3</v>
      </c>
      <c r="AX61" s="6">
        <f t="shared" si="39"/>
        <v>0.17792348555833282</v>
      </c>
      <c r="AY61" s="6">
        <f t="shared" si="39"/>
        <v>1.3216759704479789E-2</v>
      </c>
      <c r="AZ61" s="6">
        <f t="shared" si="39"/>
        <v>0</v>
      </c>
      <c r="BA61" s="6">
        <f t="shared" si="39"/>
        <v>0.12401731770607599</v>
      </c>
      <c r="BB61" s="6">
        <f t="shared" si="39"/>
        <v>0.12755873259343151</v>
      </c>
      <c r="BC61" s="6">
        <f t="shared" si="39"/>
        <v>3.3944142891952071E-2</v>
      </c>
      <c r="BD61" s="6">
        <f t="shared" si="39"/>
        <v>0</v>
      </c>
      <c r="BE61" s="6">
        <f t="shared" si="39"/>
        <v>6.5752494900000041E-3</v>
      </c>
      <c r="BF61" s="6">
        <f t="shared" si="39"/>
        <v>3.3716210265870766E-4</v>
      </c>
      <c r="BG61" s="6">
        <f t="shared" si="39"/>
        <v>1.6192216163841866E-3</v>
      </c>
      <c r="BH61" s="6">
        <f t="shared" si="39"/>
        <v>0</v>
      </c>
      <c r="BI61" s="6">
        <f t="shared" si="39"/>
        <v>0</v>
      </c>
      <c r="BJ61" s="6">
        <f t="shared" si="39"/>
        <v>0</v>
      </c>
      <c r="BK61" s="6">
        <f t="shared" si="37"/>
        <v>0</v>
      </c>
      <c r="BL61" s="6">
        <f t="shared" si="27"/>
        <v>0</v>
      </c>
      <c r="BM61" s="6">
        <f t="shared" si="28"/>
        <v>1.00657524949</v>
      </c>
      <c r="BN61" s="5">
        <f t="shared" si="40"/>
        <v>3.0766009384184485E-4</v>
      </c>
      <c r="BO61" s="5">
        <f t="shared" si="40"/>
        <v>3.9576199475254574E-6</v>
      </c>
      <c r="BP61" s="5">
        <f t="shared" si="40"/>
        <v>1.0634042707368306E-4</v>
      </c>
      <c r="BQ61" s="5">
        <f t="shared" si="40"/>
        <v>7.8993274389503554E-6</v>
      </c>
      <c r="BR61" s="5">
        <f t="shared" si="40"/>
        <v>0</v>
      </c>
      <c r="BS61" s="5">
        <f t="shared" si="40"/>
        <v>7.4122055826480584E-5</v>
      </c>
      <c r="BT61" s="5">
        <f t="shared" si="40"/>
        <v>7.6238671125381164E-5</v>
      </c>
      <c r="BU61" s="5">
        <f t="shared" si="40"/>
        <v>2.0287567099155525E-5</v>
      </c>
      <c r="BV61" s="5">
        <f t="shared" si="40"/>
        <v>0</v>
      </c>
      <c r="BW61" s="5">
        <f t="shared" si="40"/>
        <v>3.9298625287631139E-6</v>
      </c>
      <c r="BX61" s="5">
        <f t="shared" si="40"/>
        <v>2.0151337456815446E-7</v>
      </c>
      <c r="BY61" s="5">
        <f t="shared" si="40"/>
        <v>9.6776835094533455E-7</v>
      </c>
      <c r="BZ61" s="5">
        <f t="shared" si="40"/>
        <v>0</v>
      </c>
      <c r="CA61" s="5">
        <f t="shared" si="40"/>
        <v>0</v>
      </c>
      <c r="CB61" s="5">
        <f t="shared" si="40"/>
        <v>0</v>
      </c>
      <c r="CC61" s="5">
        <f t="shared" si="38"/>
        <v>0</v>
      </c>
      <c r="CD61" s="5">
        <f t="shared" si="33"/>
        <v>0</v>
      </c>
      <c r="CE61" s="5">
        <f t="shared" si="30"/>
        <v>5.9767504407853443E-4</v>
      </c>
      <c r="CF61" s="5">
        <f t="shared" si="31"/>
        <v>9.7421032184801112E-4</v>
      </c>
      <c r="CG61" s="5">
        <f t="shared" si="32"/>
        <v>7.0025285615337829E-2</v>
      </c>
    </row>
    <row r="62" spans="1:85">
      <c r="A62" s="9" t="s">
        <v>100</v>
      </c>
      <c r="B62" s="5">
        <v>54.2</v>
      </c>
      <c r="C62" s="5">
        <v>0.99</v>
      </c>
      <c r="D62" s="5">
        <v>16.05</v>
      </c>
      <c r="E62" s="5">
        <v>2.6</v>
      </c>
      <c r="F62" s="5">
        <v>0</v>
      </c>
      <c r="G62" s="5">
        <v>8.99</v>
      </c>
      <c r="H62" s="5">
        <v>13.05</v>
      </c>
      <c r="I62" s="5">
        <v>1.88</v>
      </c>
      <c r="J62" s="5">
        <v>0</v>
      </c>
      <c r="K62" s="5">
        <v>0.32</v>
      </c>
      <c r="L62" s="5">
        <v>7.0000000000000007E-2</v>
      </c>
      <c r="M62" s="5">
        <v>0.25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f t="shared" si="3"/>
        <v>98.399999999999977</v>
      </c>
      <c r="T62" s="5">
        <v>1400</v>
      </c>
      <c r="U62" s="5">
        <v>1.63</v>
      </c>
      <c r="V62" s="6">
        <v>3.8083466702972343E-2</v>
      </c>
      <c r="W62" s="6">
        <v>0.79344744219171315</v>
      </c>
      <c r="X62" s="7">
        <f t="shared" si="36"/>
        <v>1.7794674207166335E-5</v>
      </c>
      <c r="Y62" s="7">
        <f t="shared" ref="Y62:Y67" si="41">10^(4.325-(21803/(T62+273.15))+0.171*((U62*10000-1)/(T62+273.15)))</f>
        <v>9.1135684933859378E-8</v>
      </c>
      <c r="Z62" s="5">
        <f t="shared" si="5"/>
        <v>-7.0403115381167281</v>
      </c>
      <c r="AA62" s="6">
        <f t="shared" si="6"/>
        <v>1.3180353952944144</v>
      </c>
      <c r="AB62" s="6">
        <f t="shared" si="7"/>
        <v>0.11992707321295583</v>
      </c>
      <c r="AC62" s="8" t="s">
        <v>85</v>
      </c>
      <c r="AD62" s="6">
        <f t="shared" si="8"/>
        <v>0.90228067254869326</v>
      </c>
      <c r="AE62" s="6">
        <f t="shared" si="9"/>
        <v>1.2398712537728406E-2</v>
      </c>
      <c r="AF62" s="6">
        <f t="shared" si="10"/>
        <v>0.31492200529775333</v>
      </c>
      <c r="AG62" s="6">
        <f t="shared" si="11"/>
        <v>3.6194055822370716E-2</v>
      </c>
      <c r="AH62" s="6">
        <f t="shared" si="12"/>
        <v>0</v>
      </c>
      <c r="AI62" s="6">
        <f t="shared" si="13"/>
        <v>0.22310460354882738</v>
      </c>
      <c r="AJ62" s="6">
        <f t="shared" si="14"/>
        <v>0.23275308553898835</v>
      </c>
      <c r="AK62" s="6">
        <f t="shared" si="15"/>
        <v>6.0674519928997903E-2</v>
      </c>
      <c r="AL62" s="6">
        <f t="shared" si="16"/>
        <v>0</v>
      </c>
      <c r="AM62" s="6">
        <f t="shared" si="17"/>
        <v>9.0267983074753168E-3</v>
      </c>
      <c r="AN62" s="6">
        <f t="shared" si="18"/>
        <v>5.1892212461544167E-4</v>
      </c>
      <c r="AO62" s="6">
        <f t="shared" si="19"/>
        <v>2.1576835109826087E-3</v>
      </c>
      <c r="AP62" s="6">
        <f t="shared" si="20"/>
        <v>0</v>
      </c>
      <c r="AQ62" s="6">
        <f t="shared" si="21"/>
        <v>0</v>
      </c>
      <c r="AR62" s="6">
        <f t="shared" si="22"/>
        <v>0</v>
      </c>
      <c r="AS62" s="6">
        <f t="shared" si="23"/>
        <v>0</v>
      </c>
      <c r="AT62" s="6">
        <f t="shared" si="24"/>
        <v>0</v>
      </c>
      <c r="AU62" s="6">
        <f t="shared" si="25"/>
        <v>1.7850042608589574</v>
      </c>
      <c r="AV62" s="6">
        <f t="shared" si="39"/>
        <v>0.50547816178013438</v>
      </c>
      <c r="AW62" s="6">
        <f t="shared" si="39"/>
        <v>6.9460408636571281E-3</v>
      </c>
      <c r="AX62" s="6">
        <f t="shared" si="39"/>
        <v>0.17642647258792005</v>
      </c>
      <c r="AY62" s="6">
        <f t="shared" si="39"/>
        <v>2.0276733572027368E-2</v>
      </c>
      <c r="AZ62" s="6">
        <f t="shared" si="39"/>
        <v>0</v>
      </c>
      <c r="BA62" s="6">
        <f t="shared" si="39"/>
        <v>0.12498827506521905</v>
      </c>
      <c r="BB62" s="6">
        <f t="shared" si="39"/>
        <v>0.13039357420188219</v>
      </c>
      <c r="BC62" s="6">
        <f t="shared" si="39"/>
        <v>3.3991246552991905E-2</v>
      </c>
      <c r="BD62" s="6">
        <f t="shared" si="39"/>
        <v>0</v>
      </c>
      <c r="BE62" s="6">
        <f t="shared" si="39"/>
        <v>5.0570177928491635E-3</v>
      </c>
      <c r="BF62" s="6">
        <f t="shared" si="39"/>
        <v>2.9071198091467439E-4</v>
      </c>
      <c r="BG62" s="6">
        <f t="shared" si="39"/>
        <v>1.2087833952532502E-3</v>
      </c>
      <c r="BH62" s="6">
        <f t="shared" si="39"/>
        <v>0</v>
      </c>
      <c r="BI62" s="6">
        <f t="shared" si="39"/>
        <v>0</v>
      </c>
      <c r="BJ62" s="6">
        <f t="shared" si="39"/>
        <v>0</v>
      </c>
      <c r="BK62" s="6">
        <f t="shared" si="37"/>
        <v>0</v>
      </c>
      <c r="BL62" s="6">
        <f t="shared" si="27"/>
        <v>0</v>
      </c>
      <c r="BM62" s="6">
        <f t="shared" si="28"/>
        <v>1.0050570177928491</v>
      </c>
      <c r="BN62" s="5">
        <f t="shared" si="40"/>
        <v>3.0211168262267842E-4</v>
      </c>
      <c r="BO62" s="5">
        <f t="shared" si="40"/>
        <v>4.1514752793575756E-6</v>
      </c>
      <c r="BP62" s="5">
        <f t="shared" si="40"/>
        <v>1.0544569978060547E-4</v>
      </c>
      <c r="BQ62" s="5">
        <f t="shared" si="40"/>
        <v>1.2118897631430157E-5</v>
      </c>
      <c r="BR62" s="5">
        <f t="shared" si="40"/>
        <v>0</v>
      </c>
      <c r="BS62" s="5">
        <f t="shared" si="40"/>
        <v>7.4702372808904791E-5</v>
      </c>
      <c r="BT62" s="5">
        <f t="shared" si="40"/>
        <v>7.7932985208667589E-5</v>
      </c>
      <c r="BU62" s="5">
        <f t="shared" si="40"/>
        <v>2.0315719781843768E-5</v>
      </c>
      <c r="BV62" s="5">
        <f t="shared" si="40"/>
        <v>0</v>
      </c>
      <c r="BW62" s="5">
        <f t="shared" si="40"/>
        <v>3.022453332247057E-6</v>
      </c>
      <c r="BX62" s="5">
        <f t="shared" si="40"/>
        <v>1.7375129600733609E-7</v>
      </c>
      <c r="BY62" s="5">
        <f t="shared" si="40"/>
        <v>7.2245966903938692E-7</v>
      </c>
      <c r="BZ62" s="5">
        <f t="shared" si="40"/>
        <v>0</v>
      </c>
      <c r="CA62" s="5">
        <f t="shared" si="40"/>
        <v>0</v>
      </c>
      <c r="CB62" s="5">
        <f t="shared" si="40"/>
        <v>0</v>
      </c>
      <c r="CC62" s="5">
        <f t="shared" si="38"/>
        <v>0</v>
      </c>
      <c r="CD62" s="5">
        <f t="shared" si="33"/>
        <v>0</v>
      </c>
      <c r="CE62" s="5">
        <f t="shared" si="30"/>
        <v>5.9767504407853443E-4</v>
      </c>
      <c r="CF62" s="5">
        <f t="shared" si="31"/>
        <v>9.7421032184801112E-4</v>
      </c>
      <c r="CG62" s="5">
        <f t="shared" si="32"/>
        <v>0.10314388367338778</v>
      </c>
    </row>
    <row r="63" spans="1:85">
      <c r="A63" s="9" t="s">
        <v>100</v>
      </c>
      <c r="B63" s="5">
        <v>49.51</v>
      </c>
      <c r="C63" s="5">
        <v>0.94</v>
      </c>
      <c r="D63" s="5">
        <v>14.94</v>
      </c>
      <c r="E63" s="5">
        <v>8.85</v>
      </c>
      <c r="F63" s="5">
        <v>0</v>
      </c>
      <c r="G63" s="5">
        <v>8.15</v>
      </c>
      <c r="H63" s="5">
        <v>11.97</v>
      </c>
      <c r="I63" s="5">
        <v>1.59</v>
      </c>
      <c r="J63" s="5">
        <v>0</v>
      </c>
      <c r="K63" s="5">
        <v>1.77</v>
      </c>
      <c r="L63" s="5">
        <v>0.06</v>
      </c>
      <c r="M63" s="5">
        <v>0.34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f t="shared" ref="S63:S119" si="42">SUM(B63:R63)</f>
        <v>98.12</v>
      </c>
      <c r="T63" s="5">
        <v>1500</v>
      </c>
      <c r="U63" s="5">
        <v>1.63</v>
      </c>
      <c r="V63" s="6">
        <v>0.1894913194576221</v>
      </c>
      <c r="W63" s="6">
        <v>0.70237799999999995</v>
      </c>
      <c r="X63" s="7">
        <f t="shared" si="36"/>
        <v>1.0864244555959209E-3</v>
      </c>
      <c r="Y63" s="7">
        <f t="shared" si="41"/>
        <v>3.9870873821066088E-7</v>
      </c>
      <c r="Z63" s="5">
        <f t="shared" si="5"/>
        <v>-6.3993442461156702</v>
      </c>
      <c r="AA63" s="6">
        <f t="shared" si="6"/>
        <v>1.3493898474676851</v>
      </c>
      <c r="AB63" s="6">
        <f t="shared" si="7"/>
        <v>0.13013743828900415</v>
      </c>
      <c r="AC63" s="8" t="s">
        <v>86</v>
      </c>
      <c r="AD63" s="6">
        <f t="shared" si="8"/>
        <v>0.82420509405693354</v>
      </c>
      <c r="AE63" s="6">
        <f t="shared" si="9"/>
        <v>1.1772514934812829E-2</v>
      </c>
      <c r="AF63" s="6">
        <f t="shared" si="10"/>
        <v>0.29314235259491805</v>
      </c>
      <c r="AG63" s="6">
        <f t="shared" si="11"/>
        <v>0.12319899770306954</v>
      </c>
      <c r="AH63" s="6">
        <f t="shared" si="12"/>
        <v>0</v>
      </c>
      <c r="AI63" s="6">
        <f t="shared" si="13"/>
        <v>0.20225834470778012</v>
      </c>
      <c r="AJ63" s="6">
        <f t="shared" si="14"/>
        <v>0.21349076121852037</v>
      </c>
      <c r="AK63" s="6">
        <f t="shared" si="15"/>
        <v>5.131515249314185E-2</v>
      </c>
      <c r="AL63" s="6">
        <f t="shared" si="16"/>
        <v>0</v>
      </c>
      <c r="AM63" s="6">
        <f t="shared" si="17"/>
        <v>4.9929478138222842E-2</v>
      </c>
      <c r="AN63" s="6">
        <f t="shared" si="18"/>
        <v>4.4479039252752137E-4</v>
      </c>
      <c r="AO63" s="6">
        <f t="shared" si="19"/>
        <v>2.9344495749363485E-3</v>
      </c>
      <c r="AP63" s="6">
        <f t="shared" si="20"/>
        <v>0</v>
      </c>
      <c r="AQ63" s="6">
        <f t="shared" si="21"/>
        <v>0</v>
      </c>
      <c r="AR63" s="6">
        <f t="shared" si="22"/>
        <v>0</v>
      </c>
      <c r="AS63" s="6">
        <f t="shared" si="23"/>
        <v>0</v>
      </c>
      <c r="AT63" s="6">
        <f t="shared" si="24"/>
        <v>0</v>
      </c>
      <c r="AU63" s="6">
        <f t="shared" si="25"/>
        <v>1.7227624576766403</v>
      </c>
      <c r="AV63" s="6">
        <f t="shared" si="39"/>
        <v>0.47842062635174715</v>
      </c>
      <c r="AW63" s="6">
        <f t="shared" si="39"/>
        <v>6.8335102627494751E-3</v>
      </c>
      <c r="AX63" s="6">
        <f t="shared" si="39"/>
        <v>0.17015831247579949</v>
      </c>
      <c r="AY63" s="6">
        <f t="shared" si="39"/>
        <v>7.1512469495776415E-2</v>
      </c>
      <c r="AZ63" s="6">
        <f t="shared" si="39"/>
        <v>0</v>
      </c>
      <c r="BA63" s="6">
        <f t="shared" si="39"/>
        <v>0.11740350145576697</v>
      </c>
      <c r="BB63" s="6">
        <f t="shared" si="39"/>
        <v>0.12392350452449448</v>
      </c>
      <c r="BC63" s="6">
        <f t="shared" si="39"/>
        <v>2.9786551398587314E-2</v>
      </c>
      <c r="BD63" s="6">
        <f t="shared" si="39"/>
        <v>0</v>
      </c>
      <c r="BE63" s="6">
        <f t="shared" si="39"/>
        <v>2.8982218596497026E-2</v>
      </c>
      <c r="BF63" s="6">
        <f t="shared" si="39"/>
        <v>2.5818440060934264E-4</v>
      </c>
      <c r="BG63" s="6">
        <f t="shared" si="39"/>
        <v>1.7033396344692925E-3</v>
      </c>
      <c r="BH63" s="6">
        <f t="shared" si="39"/>
        <v>0</v>
      </c>
      <c r="BI63" s="6">
        <f t="shared" si="39"/>
        <v>0</v>
      </c>
      <c r="BJ63" s="6">
        <f t="shared" si="39"/>
        <v>0</v>
      </c>
      <c r="BK63" s="6">
        <f t="shared" si="37"/>
        <v>0</v>
      </c>
      <c r="BL63" s="6">
        <f t="shared" si="27"/>
        <v>0</v>
      </c>
      <c r="BM63" s="6">
        <f t="shared" si="28"/>
        <v>1.028982218596497</v>
      </c>
      <c r="BN63" s="5">
        <f t="shared" si="40"/>
        <v>2.6981396179214792E-4</v>
      </c>
      <c r="BO63" s="5">
        <f t="shared" si="40"/>
        <v>3.8538816584888335E-6</v>
      </c>
      <c r="BP63" s="5">
        <f t="shared" si="40"/>
        <v>9.5963856682062707E-5</v>
      </c>
      <c r="BQ63" s="5">
        <f t="shared" si="40"/>
        <v>4.0330750075163644E-5</v>
      </c>
      <c r="BR63" s="5">
        <f t="shared" si="40"/>
        <v>0</v>
      </c>
      <c r="BS63" s="5">
        <f t="shared" si="40"/>
        <v>6.6211827231631265E-5</v>
      </c>
      <c r="BT63" s="5">
        <f t="shared" si="40"/>
        <v>6.9888900840027335E-5</v>
      </c>
      <c r="BU63" s="5">
        <f t="shared" si="40"/>
        <v>1.6798664184410406E-5</v>
      </c>
      <c r="BV63" s="5">
        <f t="shared" si="40"/>
        <v>0</v>
      </c>
      <c r="BW63" s="5">
        <f t="shared" si="40"/>
        <v>1.6345046158811735E-5</v>
      </c>
      <c r="BX63" s="5">
        <f t="shared" si="40"/>
        <v>1.4560776054442243E-7</v>
      </c>
      <c r="BY63" s="5">
        <f t="shared" si="40"/>
        <v>9.6062918222896671E-7</v>
      </c>
      <c r="BZ63" s="5">
        <f t="shared" si="40"/>
        <v>0</v>
      </c>
      <c r="CA63" s="5">
        <f t="shared" si="40"/>
        <v>0</v>
      </c>
      <c r="CB63" s="5">
        <f t="shared" si="40"/>
        <v>0</v>
      </c>
      <c r="CC63" s="5">
        <f t="shared" si="38"/>
        <v>0</v>
      </c>
      <c r="CD63" s="5">
        <f t="shared" si="33"/>
        <v>0</v>
      </c>
      <c r="CE63" s="5">
        <f t="shared" si="30"/>
        <v>5.6396807940670558E-4</v>
      </c>
      <c r="CF63" s="5">
        <f t="shared" si="31"/>
        <v>9.1926796943292996E-4</v>
      </c>
      <c r="CG63" s="5">
        <f t="shared" si="32"/>
        <v>0.25169387144165911</v>
      </c>
    </row>
    <row r="64" spans="1:85">
      <c r="A64" s="9" t="s">
        <v>100</v>
      </c>
      <c r="B64" s="5">
        <v>54.24</v>
      </c>
      <c r="C64" s="5">
        <v>1.01</v>
      </c>
      <c r="D64" s="5">
        <v>15.98</v>
      </c>
      <c r="E64" s="5">
        <v>1.1100000000000001</v>
      </c>
      <c r="F64" s="5">
        <v>0</v>
      </c>
      <c r="G64" s="5">
        <v>9.2200000000000006</v>
      </c>
      <c r="H64" s="5">
        <v>12.96</v>
      </c>
      <c r="I64" s="5">
        <v>1.71</v>
      </c>
      <c r="J64" s="5">
        <v>0</v>
      </c>
      <c r="K64" s="5">
        <v>1.52</v>
      </c>
      <c r="L64" s="5">
        <v>0.05</v>
      </c>
      <c r="M64" s="5">
        <v>0.43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f t="shared" si="42"/>
        <v>98.23</v>
      </c>
      <c r="T64" s="5">
        <v>1300</v>
      </c>
      <c r="U64" s="5">
        <v>1.63</v>
      </c>
      <c r="V64" s="6">
        <v>0.21748731012881814</v>
      </c>
      <c r="W64" s="6">
        <v>0.8138631251741868</v>
      </c>
      <c r="X64" s="7">
        <f t="shared" si="36"/>
        <v>2.6250355298254238E-4</v>
      </c>
      <c r="Y64" s="7">
        <f t="shared" si="41"/>
        <v>1.726763187149025E-8</v>
      </c>
      <c r="Z64" s="5">
        <f t="shared" si="5"/>
        <v>-7.762767218637765</v>
      </c>
      <c r="AA64" s="6">
        <f t="shared" si="6"/>
        <v>1.0754350590271136</v>
      </c>
      <c r="AB64" s="6">
        <f t="shared" si="7"/>
        <v>3.1584190309067534E-2</v>
      </c>
      <c r="AC64" s="8" t="s">
        <v>87</v>
      </c>
      <c r="AD64" s="6">
        <f t="shared" si="8"/>
        <v>0.90294656234393211</v>
      </c>
      <c r="AE64" s="6">
        <f t="shared" si="9"/>
        <v>1.2649191578894638E-2</v>
      </c>
      <c r="AF64" s="6">
        <f t="shared" si="10"/>
        <v>0.31354851368586284</v>
      </c>
      <c r="AG64" s="6">
        <f t="shared" si="11"/>
        <v>1.5452077678012113E-2</v>
      </c>
      <c r="AH64" s="6">
        <f t="shared" si="12"/>
        <v>0</v>
      </c>
      <c r="AI64" s="6">
        <f t="shared" si="13"/>
        <v>0.22881250775530462</v>
      </c>
      <c r="AJ64" s="6">
        <f t="shared" si="14"/>
        <v>0.23114789184561604</v>
      </c>
      <c r="AK64" s="6">
        <f t="shared" si="15"/>
        <v>5.5187994190737451E-2</v>
      </c>
      <c r="AL64" s="6">
        <f t="shared" si="16"/>
        <v>0</v>
      </c>
      <c r="AM64" s="6">
        <f t="shared" si="17"/>
        <v>4.2877291960507755E-2</v>
      </c>
      <c r="AN64" s="6">
        <f t="shared" si="18"/>
        <v>3.7065866043960117E-4</v>
      </c>
      <c r="AO64" s="6">
        <f t="shared" si="19"/>
        <v>3.7112156388900874E-3</v>
      </c>
      <c r="AP64" s="6">
        <f t="shared" si="20"/>
        <v>0</v>
      </c>
      <c r="AQ64" s="6">
        <f t="shared" si="21"/>
        <v>0</v>
      </c>
      <c r="AR64" s="6">
        <f t="shared" si="22"/>
        <v>0</v>
      </c>
      <c r="AS64" s="6">
        <f t="shared" si="23"/>
        <v>0</v>
      </c>
      <c r="AT64" s="6">
        <f t="shared" si="24"/>
        <v>0</v>
      </c>
      <c r="AU64" s="6">
        <f t="shared" si="25"/>
        <v>1.7638266133776894</v>
      </c>
      <c r="AV64" s="6">
        <f t="shared" si="39"/>
        <v>0.51192478642490213</v>
      </c>
      <c r="AW64" s="6">
        <f t="shared" si="39"/>
        <v>7.1714484195652952E-3</v>
      </c>
      <c r="AX64" s="6">
        <f t="shared" si="39"/>
        <v>0.17776606345984558</v>
      </c>
      <c r="AY64" s="6">
        <f t="shared" si="39"/>
        <v>8.7605423122750839E-3</v>
      </c>
      <c r="AZ64" s="6">
        <f t="shared" si="39"/>
        <v>0</v>
      </c>
      <c r="BA64" s="6">
        <f t="shared" si="39"/>
        <v>0.12972505688477717</v>
      </c>
      <c r="BB64" s="6">
        <f t="shared" si="39"/>
        <v>0.13104910091075953</v>
      </c>
      <c r="BC64" s="6">
        <f t="shared" si="39"/>
        <v>3.128878642161638E-2</v>
      </c>
      <c r="BD64" s="6">
        <f t="shared" si="39"/>
        <v>0</v>
      </c>
      <c r="BE64" s="6">
        <f t="shared" si="39"/>
        <v>2.4309244250713895E-2</v>
      </c>
      <c r="BF64" s="6">
        <f t="shared" si="39"/>
        <v>2.1014461264409542E-4</v>
      </c>
      <c r="BG64" s="6">
        <f t="shared" si="39"/>
        <v>2.1040705536147855E-3</v>
      </c>
      <c r="BH64" s="6">
        <f t="shared" si="39"/>
        <v>0</v>
      </c>
      <c r="BI64" s="6">
        <f t="shared" si="39"/>
        <v>0</v>
      </c>
      <c r="BJ64" s="6">
        <f t="shared" si="39"/>
        <v>0</v>
      </c>
      <c r="BK64" s="6">
        <f t="shared" si="37"/>
        <v>0</v>
      </c>
      <c r="BL64" s="6">
        <f t="shared" si="27"/>
        <v>0</v>
      </c>
      <c r="BM64" s="6">
        <f t="shared" si="28"/>
        <v>1.024309244250714</v>
      </c>
      <c r="BN64" s="5">
        <f t="shared" si="40"/>
        <v>3.2541384256104126E-4</v>
      </c>
      <c r="BO64" s="5">
        <f t="shared" si="40"/>
        <v>4.5586551947146137E-6</v>
      </c>
      <c r="BP64" s="5">
        <f t="shared" si="40"/>
        <v>1.1300007212271276E-4</v>
      </c>
      <c r="BQ64" s="5">
        <f t="shared" si="40"/>
        <v>5.5687902058132303E-6</v>
      </c>
      <c r="BR64" s="5">
        <f t="shared" si="40"/>
        <v>0</v>
      </c>
      <c r="BS64" s="5">
        <f t="shared" si="40"/>
        <v>8.2461975580699337E-5</v>
      </c>
      <c r="BT64" s="5">
        <f t="shared" si="40"/>
        <v>8.3303627060839409E-5</v>
      </c>
      <c r="BU64" s="5">
        <f t="shared" si="40"/>
        <v>1.9889258126444636E-5</v>
      </c>
      <c r="BV64" s="5">
        <f t="shared" si="40"/>
        <v>0</v>
      </c>
      <c r="BW64" s="5">
        <f t="shared" si="40"/>
        <v>1.5452591457085396E-5</v>
      </c>
      <c r="BX64" s="5">
        <f t="shared" si="40"/>
        <v>1.3358205679311917E-7</v>
      </c>
      <c r="BY64" s="5">
        <f t="shared" si="40"/>
        <v>1.3374888304451485E-6</v>
      </c>
      <c r="BZ64" s="5">
        <f t="shared" si="40"/>
        <v>0</v>
      </c>
      <c r="CA64" s="5">
        <f t="shared" si="40"/>
        <v>0</v>
      </c>
      <c r="CB64" s="5">
        <f t="shared" si="40"/>
        <v>0</v>
      </c>
      <c r="CC64" s="5">
        <f t="shared" si="38"/>
        <v>0</v>
      </c>
      <c r="CD64" s="5">
        <f t="shared" si="33"/>
        <v>0</v>
      </c>
      <c r="CE64" s="5">
        <f t="shared" si="30"/>
        <v>6.3566729173950346E-4</v>
      </c>
      <c r="CF64" s="5">
        <f t="shared" si="31"/>
        <v>1.0361376855353907E-3</v>
      </c>
      <c r="CG64" s="5">
        <f t="shared" si="32"/>
        <v>1.1313892022450478E-2</v>
      </c>
    </row>
    <row r="65" spans="1:85">
      <c r="A65" s="9" t="s">
        <v>100</v>
      </c>
      <c r="B65" s="5">
        <v>50.84</v>
      </c>
      <c r="C65" s="5">
        <v>1.05</v>
      </c>
      <c r="D65" s="5">
        <v>16</v>
      </c>
      <c r="E65" s="5">
        <v>8.1999999999999993</v>
      </c>
      <c r="F65" s="5">
        <v>0</v>
      </c>
      <c r="G65" s="5">
        <v>8.15</v>
      </c>
      <c r="H65" s="5">
        <v>11.98</v>
      </c>
      <c r="I65" s="5">
        <v>1.92</v>
      </c>
      <c r="J65" s="5">
        <v>0</v>
      </c>
      <c r="K65" s="5">
        <v>1.48</v>
      </c>
      <c r="L65" s="5">
        <v>0.04</v>
      </c>
      <c r="M65" s="5">
        <v>0.28000000000000003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f t="shared" si="42"/>
        <v>99.940000000000026</v>
      </c>
      <c r="T65" s="5">
        <v>1200</v>
      </c>
      <c r="U65" s="5">
        <v>1.63</v>
      </c>
      <c r="V65" s="6">
        <v>0.221970238373985</v>
      </c>
      <c r="W65" s="6">
        <v>0.83221333448303381</v>
      </c>
      <c r="X65" s="7">
        <f t="shared" si="36"/>
        <v>1.1251889049456884E-4</v>
      </c>
      <c r="Y65" s="7">
        <f t="shared" si="41"/>
        <v>2.6103214314790946E-9</v>
      </c>
      <c r="Z65" s="5">
        <f t="shared" si="5"/>
        <v>-8.5833060109289594</v>
      </c>
      <c r="AA65" s="6">
        <f t="shared" si="6"/>
        <v>0.99729236017462697</v>
      </c>
      <c r="AB65" s="6">
        <f t="shared" si="7"/>
        <v>-1.1775078891341946E-3</v>
      </c>
      <c r="AC65" s="8" t="s">
        <v>88</v>
      </c>
      <c r="AD65" s="6">
        <f t="shared" si="8"/>
        <v>0.84634592974862666</v>
      </c>
      <c r="AE65" s="6">
        <f t="shared" si="9"/>
        <v>1.3150149661227099E-2</v>
      </c>
      <c r="AF65" s="6">
        <f t="shared" si="10"/>
        <v>0.31394093986068866</v>
      </c>
      <c r="AG65" s="6">
        <f t="shared" si="11"/>
        <v>0.11415048374747686</v>
      </c>
      <c r="AH65" s="6">
        <f t="shared" si="12"/>
        <v>0</v>
      </c>
      <c r="AI65" s="6">
        <f t="shared" si="13"/>
        <v>0.20225834470778012</v>
      </c>
      <c r="AJ65" s="6">
        <f t="shared" si="14"/>
        <v>0.21366911607333949</v>
      </c>
      <c r="AK65" s="6">
        <f t="shared" si="15"/>
        <v>6.1965467161529772E-2</v>
      </c>
      <c r="AL65" s="6">
        <f t="shared" si="16"/>
        <v>0</v>
      </c>
      <c r="AM65" s="6">
        <f t="shared" si="17"/>
        <v>4.1748942172073339E-2</v>
      </c>
      <c r="AN65" s="6">
        <f t="shared" si="18"/>
        <v>2.9652692835168093E-4</v>
      </c>
      <c r="AO65" s="6">
        <f t="shared" si="19"/>
        <v>2.4166055323005223E-3</v>
      </c>
      <c r="AP65" s="6">
        <f t="shared" si="20"/>
        <v>0</v>
      </c>
      <c r="AQ65" s="6">
        <f t="shared" si="21"/>
        <v>0</v>
      </c>
      <c r="AR65" s="6">
        <f t="shared" si="22"/>
        <v>0</v>
      </c>
      <c r="AS65" s="6">
        <f t="shared" si="23"/>
        <v>0</v>
      </c>
      <c r="AT65" s="6">
        <f t="shared" si="24"/>
        <v>0</v>
      </c>
      <c r="AU65" s="6">
        <f t="shared" si="25"/>
        <v>1.7681935634213208</v>
      </c>
      <c r="AV65" s="6">
        <f t="shared" si="39"/>
        <v>0.47865004559286556</v>
      </c>
      <c r="AW65" s="6">
        <f t="shared" si="39"/>
        <v>7.4370532351574412E-3</v>
      </c>
      <c r="AX65" s="6">
        <f t="shared" si="39"/>
        <v>0.17754896655841043</v>
      </c>
      <c r="AY65" s="6">
        <f t="shared" si="39"/>
        <v>6.4557685373881971E-2</v>
      </c>
      <c r="AZ65" s="6">
        <f t="shared" si="39"/>
        <v>0</v>
      </c>
      <c r="BA65" s="6">
        <f t="shared" si="39"/>
        <v>0.11438699296949453</v>
      </c>
      <c r="BB65" s="6">
        <f t="shared" si="39"/>
        <v>0.12084034264885905</v>
      </c>
      <c r="BC65" s="6">
        <f t="shared" si="39"/>
        <v>3.5044504427236618E-2</v>
      </c>
      <c r="BD65" s="6">
        <f t="shared" si="39"/>
        <v>0</v>
      </c>
      <c r="BE65" s="6">
        <f t="shared" si="39"/>
        <v>2.3611070097604187E-2</v>
      </c>
      <c r="BF65" s="6">
        <f t="shared" si="39"/>
        <v>1.6770049076410149E-4</v>
      </c>
      <c r="BG65" s="6">
        <f t="shared" si="39"/>
        <v>1.3667087033302923E-3</v>
      </c>
      <c r="BH65" s="6">
        <f t="shared" si="39"/>
        <v>0</v>
      </c>
      <c r="BI65" s="6">
        <f t="shared" si="39"/>
        <v>0</v>
      </c>
      <c r="BJ65" s="6">
        <f t="shared" si="39"/>
        <v>0</v>
      </c>
      <c r="BK65" s="6">
        <f t="shared" si="37"/>
        <v>0</v>
      </c>
      <c r="BL65" s="6">
        <f t="shared" si="27"/>
        <v>0</v>
      </c>
      <c r="BM65" s="6">
        <f t="shared" si="28"/>
        <v>1.023611070097604</v>
      </c>
      <c r="BN65" s="5">
        <f t="shared" si="40"/>
        <v>3.2491602728362048E-4</v>
      </c>
      <c r="BO65" s="5">
        <f t="shared" si="40"/>
        <v>5.0484018838254361E-6</v>
      </c>
      <c r="BP65" s="5">
        <f t="shared" si="40"/>
        <v>1.2052334559169835E-4</v>
      </c>
      <c r="BQ65" s="5">
        <f t="shared" si="40"/>
        <v>4.382288658580726E-5</v>
      </c>
      <c r="BR65" s="5">
        <f t="shared" si="40"/>
        <v>0</v>
      </c>
      <c r="BS65" s="5">
        <f t="shared" si="40"/>
        <v>7.7647892590363869E-5</v>
      </c>
      <c r="BT65" s="5">
        <f t="shared" si="40"/>
        <v>8.2028539285788302E-5</v>
      </c>
      <c r="BU65" s="5">
        <f t="shared" si="40"/>
        <v>2.3788822881062088E-5</v>
      </c>
      <c r="BV65" s="5">
        <f t="shared" si="40"/>
        <v>0</v>
      </c>
      <c r="BW65" s="5">
        <f t="shared" si="40"/>
        <v>1.6027607573976977E-5</v>
      </c>
      <c r="BX65" s="5">
        <f t="shared" si="40"/>
        <v>1.138380278750307E-7</v>
      </c>
      <c r="BY65" s="5">
        <f t="shared" si="40"/>
        <v>9.2774578510694245E-7</v>
      </c>
      <c r="BZ65" s="5">
        <f t="shared" si="40"/>
        <v>0</v>
      </c>
      <c r="CA65" s="5">
        <f t="shared" si="40"/>
        <v>0</v>
      </c>
      <c r="CB65" s="5">
        <f t="shared" si="40"/>
        <v>0</v>
      </c>
      <c r="CC65" s="5">
        <f t="shared" si="38"/>
        <v>0</v>
      </c>
      <c r="CD65" s="5">
        <f t="shared" si="33"/>
        <v>0</v>
      </c>
      <c r="CE65" s="5">
        <f t="shared" si="30"/>
        <v>6.7881749991514776E-4</v>
      </c>
      <c r="CF65" s="5">
        <f t="shared" si="31"/>
        <v>1.1064725248616908E-3</v>
      </c>
      <c r="CG65" s="5">
        <f t="shared" si="32"/>
        <v>4.9104991588788005E-2</v>
      </c>
    </row>
    <row r="66" spans="1:85">
      <c r="A66" s="9" t="s">
        <v>100</v>
      </c>
      <c r="B66" s="5">
        <v>50.08</v>
      </c>
      <c r="C66" s="5">
        <v>0.93</v>
      </c>
      <c r="D66" s="5">
        <v>14.55</v>
      </c>
      <c r="E66" s="5">
        <v>7.58</v>
      </c>
      <c r="F66" s="5">
        <v>0</v>
      </c>
      <c r="G66" s="5">
        <v>8.59</v>
      </c>
      <c r="H66" s="5">
        <v>11.93</v>
      </c>
      <c r="I66" s="5">
        <v>1.61</v>
      </c>
      <c r="J66" s="5">
        <v>0</v>
      </c>
      <c r="K66" s="5">
        <v>2.0499999999999998</v>
      </c>
      <c r="L66" s="5">
        <v>0.12</v>
      </c>
      <c r="M66" s="5">
        <v>0.3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f t="shared" si="42"/>
        <v>97.74</v>
      </c>
      <c r="T66" s="5">
        <v>1400</v>
      </c>
      <c r="U66" s="5">
        <v>1</v>
      </c>
      <c r="V66" s="6">
        <v>0.15593942723783655</v>
      </c>
      <c r="W66" s="6">
        <v>0.8207822485762849</v>
      </c>
      <c r="X66" s="7">
        <f t="shared" si="36"/>
        <v>6.9460577609890489E-5</v>
      </c>
      <c r="Y66" s="7">
        <f t="shared" si="41"/>
        <v>2.0692508244068045E-8</v>
      </c>
      <c r="Z66" s="5">
        <f t="shared" si="5"/>
        <v>-7.684186863102533</v>
      </c>
      <c r="AA66" s="6">
        <f t="shared" si="6"/>
        <v>2.9501082362762245</v>
      </c>
      <c r="AB66" s="6">
        <f t="shared" si="7"/>
        <v>0.4698379500646675</v>
      </c>
      <c r="AC66" s="8" t="s">
        <v>89</v>
      </c>
      <c r="AD66" s="6">
        <f t="shared" si="8"/>
        <v>0.83369402363908773</v>
      </c>
      <c r="AE66" s="6">
        <f t="shared" si="9"/>
        <v>1.1647275414229715E-2</v>
      </c>
      <c r="AF66" s="6">
        <f t="shared" si="10"/>
        <v>0.28549004218581381</v>
      </c>
      <c r="AG66" s="6">
        <f t="shared" si="11"/>
        <v>0.10551959351291154</v>
      </c>
      <c r="AH66" s="6">
        <f t="shared" si="12"/>
        <v>0</v>
      </c>
      <c r="AI66" s="6">
        <f t="shared" si="13"/>
        <v>0.21317781362451915</v>
      </c>
      <c r="AJ66" s="6">
        <f t="shared" si="14"/>
        <v>0.21277734179924376</v>
      </c>
      <c r="AK66" s="6">
        <f t="shared" si="15"/>
        <v>5.1960626109407784E-2</v>
      </c>
      <c r="AL66" s="6">
        <f t="shared" si="16"/>
        <v>0</v>
      </c>
      <c r="AM66" s="6">
        <f t="shared" si="17"/>
        <v>5.7827926657263745E-2</v>
      </c>
      <c r="AN66" s="6">
        <f t="shared" si="18"/>
        <v>8.8958078505504273E-4</v>
      </c>
      <c r="AO66" s="6">
        <f t="shared" si="19"/>
        <v>2.5892202131791307E-3</v>
      </c>
      <c r="AP66" s="6">
        <f t="shared" si="20"/>
        <v>0</v>
      </c>
      <c r="AQ66" s="6">
        <f t="shared" si="21"/>
        <v>0</v>
      </c>
      <c r="AR66" s="6">
        <f t="shared" si="22"/>
        <v>0</v>
      </c>
      <c r="AS66" s="6">
        <f t="shared" si="23"/>
        <v>0</v>
      </c>
      <c r="AT66" s="6">
        <f t="shared" si="24"/>
        <v>0</v>
      </c>
      <c r="AU66" s="6">
        <f t="shared" si="25"/>
        <v>1.7177455172834479</v>
      </c>
      <c r="AV66" s="6">
        <f t="shared" si="39"/>
        <v>0.48534198765224812</v>
      </c>
      <c r="AW66" s="6">
        <f t="shared" si="39"/>
        <v>6.7805593419038327E-3</v>
      </c>
      <c r="AX66" s="6">
        <f t="shared" si="39"/>
        <v>0.1662004291749257</v>
      </c>
      <c r="AY66" s="6">
        <f t="shared" si="39"/>
        <v>6.1429118836989857E-2</v>
      </c>
      <c r="AZ66" s="6">
        <f t="shared" si="39"/>
        <v>0</v>
      </c>
      <c r="BA66" s="6">
        <f t="shared" si="39"/>
        <v>0.12410325713534803</v>
      </c>
      <c r="BB66" s="6">
        <f t="shared" si="39"/>
        <v>0.12387011909409223</v>
      </c>
      <c r="BC66" s="6">
        <f t="shared" si="39"/>
        <v>3.0249315504884348E-2</v>
      </c>
      <c r="BD66" s="6">
        <f t="shared" si="39"/>
        <v>0</v>
      </c>
      <c r="BE66" s="6">
        <f t="shared" si="39"/>
        <v>3.3665013865800397E-2</v>
      </c>
      <c r="BF66" s="6">
        <f t="shared" si="39"/>
        <v>5.1787693584663371E-4</v>
      </c>
      <c r="BG66" s="6">
        <f t="shared" si="39"/>
        <v>1.5073363237610939E-3</v>
      </c>
      <c r="BH66" s="6">
        <f t="shared" si="39"/>
        <v>0</v>
      </c>
      <c r="BI66" s="6">
        <f t="shared" si="39"/>
        <v>0</v>
      </c>
      <c r="BJ66" s="6">
        <f t="shared" si="39"/>
        <v>0</v>
      </c>
      <c r="BK66" s="6">
        <f t="shared" si="37"/>
        <v>0</v>
      </c>
      <c r="BL66" s="6">
        <f t="shared" si="27"/>
        <v>0</v>
      </c>
      <c r="BM66" s="6">
        <f t="shared" si="28"/>
        <v>1.0336650138658003</v>
      </c>
      <c r="BN66" s="5">
        <f t="shared" si="40"/>
        <v>2.9007679386322093E-4</v>
      </c>
      <c r="BO66" s="5">
        <f t="shared" si="40"/>
        <v>4.0525711035494921E-6</v>
      </c>
      <c r="BP66" s="5">
        <f t="shared" si="40"/>
        <v>9.9333848832995056E-5</v>
      </c>
      <c r="BQ66" s="5">
        <f t="shared" si="40"/>
        <v>3.6714651308603446E-5</v>
      </c>
      <c r="BR66" s="5">
        <f t="shared" si="40"/>
        <v>0</v>
      </c>
      <c r="BS66" s="5">
        <f t="shared" si="40"/>
        <v>7.4173419678658832E-5</v>
      </c>
      <c r="BT66" s="5">
        <f t="shared" si="40"/>
        <v>7.4034078889574889E-5</v>
      </c>
      <c r="BU66" s="5">
        <f t="shared" si="40"/>
        <v>1.807926097772725E-5</v>
      </c>
      <c r="BV66" s="5">
        <f t="shared" si="40"/>
        <v>0</v>
      </c>
      <c r="BW66" s="5">
        <f t="shared" si="40"/>
        <v>2.0120738646146727E-5</v>
      </c>
      <c r="BX66" s="5">
        <f t="shared" si="40"/>
        <v>3.0952212045939319E-7</v>
      </c>
      <c r="BY66" s="5">
        <f t="shared" si="40"/>
        <v>9.0089730374508786E-7</v>
      </c>
      <c r="BZ66" s="5">
        <f t="shared" si="40"/>
        <v>0</v>
      </c>
      <c r="CA66" s="5">
        <f t="shared" si="40"/>
        <v>0</v>
      </c>
      <c r="CB66" s="5">
        <f t="shared" si="40"/>
        <v>0</v>
      </c>
      <c r="CC66" s="5">
        <f t="shared" si="38"/>
        <v>0</v>
      </c>
      <c r="CD66" s="5">
        <f t="shared" si="33"/>
        <v>0</v>
      </c>
      <c r="CE66" s="5">
        <f t="shared" si="30"/>
        <v>5.9767504407853443E-4</v>
      </c>
      <c r="CF66" s="5">
        <f t="shared" si="31"/>
        <v>5.9767504407853443E-4</v>
      </c>
      <c r="CG66" s="5">
        <f t="shared" si="32"/>
        <v>0.36701070642318601</v>
      </c>
    </row>
    <row r="67" spans="1:85">
      <c r="A67" s="9" t="s">
        <v>100</v>
      </c>
      <c r="B67" s="5">
        <v>50.28</v>
      </c>
      <c r="C67" s="5">
        <v>0.96</v>
      </c>
      <c r="D67" s="5">
        <v>14.66</v>
      </c>
      <c r="E67" s="5">
        <v>8.2200000000000006</v>
      </c>
      <c r="F67" s="5">
        <v>0</v>
      </c>
      <c r="G67" s="5">
        <v>8.6</v>
      </c>
      <c r="H67" s="5">
        <v>11.88</v>
      </c>
      <c r="I67" s="5">
        <v>1.72</v>
      </c>
      <c r="J67" s="5">
        <v>0</v>
      </c>
      <c r="K67" s="5">
        <v>1.62</v>
      </c>
      <c r="L67" s="5">
        <v>0</v>
      </c>
      <c r="M67" s="5">
        <v>0.28000000000000003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f t="shared" si="42"/>
        <v>98.22</v>
      </c>
      <c r="T67" s="5">
        <v>1400</v>
      </c>
      <c r="U67" s="5">
        <v>2</v>
      </c>
      <c r="V67" s="6">
        <v>0.20609074247698878</v>
      </c>
      <c r="W67" s="6">
        <v>0.65668019941688327</v>
      </c>
      <c r="X67" s="7">
        <f t="shared" si="36"/>
        <v>1.5479027561546843E-3</v>
      </c>
      <c r="Y67" s="7">
        <f t="shared" si="41"/>
        <v>2.1768949018305657E-7</v>
      </c>
      <c r="Z67" s="5">
        <f t="shared" si="5"/>
        <v>-6.6621625377282383</v>
      </c>
      <c r="AA67" s="6">
        <f t="shared" ref="AA67:AA96" si="43">K67/(SQRT(X67))*(Y67^0.25)</f>
        <v>0.88941109616615188</v>
      </c>
      <c r="AB67" s="6">
        <f t="shared" si="7"/>
        <v>-5.0897456657188381E-2</v>
      </c>
      <c r="AC67" s="8" t="s">
        <v>90</v>
      </c>
      <c r="AD67" s="6">
        <f t="shared" si="8"/>
        <v>0.8370234726152822</v>
      </c>
      <c r="AE67" s="6">
        <f t="shared" si="9"/>
        <v>1.2022993975979061E-2</v>
      </c>
      <c r="AF67" s="6">
        <f t="shared" si="10"/>
        <v>0.28764838614735599</v>
      </c>
      <c r="AG67" s="6">
        <f t="shared" si="11"/>
        <v>0.11442889956149511</v>
      </c>
      <c r="AH67" s="6">
        <f t="shared" si="12"/>
        <v>0</v>
      </c>
      <c r="AI67" s="6">
        <f t="shared" si="13"/>
        <v>0.21342598337262686</v>
      </c>
      <c r="AJ67" s="6">
        <f t="shared" si="14"/>
        <v>0.21188556752514803</v>
      </c>
      <c r="AK67" s="6">
        <f t="shared" si="15"/>
        <v>5.5510730998870418E-2</v>
      </c>
      <c r="AL67" s="6">
        <f t="shared" si="16"/>
        <v>0</v>
      </c>
      <c r="AM67" s="6">
        <f t="shared" si="17"/>
        <v>4.5698166431593794E-2</v>
      </c>
      <c r="AN67" s="6">
        <f t="shared" si="18"/>
        <v>0</v>
      </c>
      <c r="AO67" s="6">
        <f t="shared" si="19"/>
        <v>2.4166055323005223E-3</v>
      </c>
      <c r="AP67" s="6">
        <f t="shared" si="20"/>
        <v>0</v>
      </c>
      <c r="AQ67" s="6">
        <f t="shared" si="21"/>
        <v>0</v>
      </c>
      <c r="AR67" s="6">
        <f t="shared" si="22"/>
        <v>0</v>
      </c>
      <c r="AS67" s="6">
        <f t="shared" si="23"/>
        <v>0</v>
      </c>
      <c r="AT67" s="6">
        <f t="shared" si="24"/>
        <v>0</v>
      </c>
      <c r="AU67" s="6">
        <f t="shared" si="25"/>
        <v>1.7343626397290584</v>
      </c>
      <c r="AV67" s="6">
        <f t="shared" ref="AV67:BJ83" si="44">AD67/$AU67</f>
        <v>0.48261156775496605</v>
      </c>
      <c r="AW67" s="6">
        <f t="shared" si="44"/>
        <v>6.9322261103694494E-3</v>
      </c>
      <c r="AX67" s="6">
        <f t="shared" si="44"/>
        <v>0.16585250371415539</v>
      </c>
      <c r="AY67" s="6">
        <f t="shared" si="44"/>
        <v>6.5977493368613596E-2</v>
      </c>
      <c r="AZ67" s="6">
        <f t="shared" si="44"/>
        <v>0</v>
      </c>
      <c r="BA67" s="6">
        <f t="shared" si="44"/>
        <v>0.1230572998308867</v>
      </c>
      <c r="BB67" s="6">
        <f t="shared" si="44"/>
        <v>0.12216912580534411</v>
      </c>
      <c r="BC67" s="6">
        <f t="shared" si="44"/>
        <v>3.2006415340878357E-2</v>
      </c>
      <c r="BD67" s="6">
        <f t="shared" si="44"/>
        <v>0</v>
      </c>
      <c r="BE67" s="6">
        <f t="shared" si="44"/>
        <v>2.6348680134584052E-2</v>
      </c>
      <c r="BF67" s="6">
        <f t="shared" si="44"/>
        <v>0</v>
      </c>
      <c r="BG67" s="6">
        <f t="shared" si="44"/>
        <v>1.3933680747862764E-3</v>
      </c>
      <c r="BH67" s="6">
        <f t="shared" si="44"/>
        <v>0</v>
      </c>
      <c r="BI67" s="6">
        <f t="shared" si="44"/>
        <v>0</v>
      </c>
      <c r="BJ67" s="6">
        <f t="shared" si="44"/>
        <v>0</v>
      </c>
      <c r="BK67" s="6">
        <f t="shared" si="37"/>
        <v>0</v>
      </c>
      <c r="BL67" s="6">
        <f t="shared" si="27"/>
        <v>0</v>
      </c>
      <c r="BM67" s="6">
        <f t="shared" si="28"/>
        <v>1.0263486801345838</v>
      </c>
      <c r="BN67" s="5">
        <f t="shared" ref="BN67:CB83" si="45">AV67/($T67+273.15)</f>
        <v>2.8844489003075998E-4</v>
      </c>
      <c r="BO67" s="5">
        <f t="shared" si="45"/>
        <v>4.1432185460774278E-6</v>
      </c>
      <c r="BP67" s="5">
        <f t="shared" si="45"/>
        <v>9.9125902467893124E-5</v>
      </c>
      <c r="BQ67" s="5">
        <f t="shared" si="45"/>
        <v>3.943310125727735E-5</v>
      </c>
      <c r="BR67" s="5">
        <f t="shared" si="45"/>
        <v>0</v>
      </c>
      <c r="BS67" s="5">
        <f t="shared" si="45"/>
        <v>7.354827710061064E-5</v>
      </c>
      <c r="BT67" s="5">
        <f t="shared" si="45"/>
        <v>7.3017437650745067E-5</v>
      </c>
      <c r="BU67" s="5">
        <f t="shared" si="45"/>
        <v>1.9129435699655353E-5</v>
      </c>
      <c r="BV67" s="5">
        <f t="shared" si="45"/>
        <v>0</v>
      </c>
      <c r="BW67" s="5">
        <f t="shared" si="45"/>
        <v>1.5747948560848727E-5</v>
      </c>
      <c r="BX67" s="5">
        <f t="shared" si="45"/>
        <v>0</v>
      </c>
      <c r="BY67" s="5">
        <f t="shared" si="45"/>
        <v>8.3278132551551051E-7</v>
      </c>
      <c r="BZ67" s="5">
        <f t="shared" si="45"/>
        <v>0</v>
      </c>
      <c r="CA67" s="5">
        <f t="shared" si="45"/>
        <v>0</v>
      </c>
      <c r="CB67" s="5">
        <f t="shared" si="45"/>
        <v>0</v>
      </c>
      <c r="CC67" s="5">
        <f t="shared" si="38"/>
        <v>0</v>
      </c>
      <c r="CD67" s="5">
        <f t="shared" si="33"/>
        <v>0</v>
      </c>
      <c r="CE67" s="5">
        <f t="shared" si="30"/>
        <v>5.9767504407853443E-4</v>
      </c>
      <c r="CF67" s="5">
        <f t="shared" si="31"/>
        <v>1.1953500881570689E-3</v>
      </c>
      <c r="CG67" s="5">
        <f t="shared" si="32"/>
        <v>6.5855051019026112E-2</v>
      </c>
    </row>
    <row r="68" spans="1:85">
      <c r="A68" s="9" t="s">
        <v>100</v>
      </c>
      <c r="B68" s="5">
        <v>50.52</v>
      </c>
      <c r="C68" s="5">
        <v>1.01</v>
      </c>
      <c r="D68" s="5">
        <v>14.63</v>
      </c>
      <c r="E68" s="5">
        <v>8.24</v>
      </c>
      <c r="F68" s="5">
        <v>0</v>
      </c>
      <c r="G68" s="5">
        <v>8.67</v>
      </c>
      <c r="H68" s="5">
        <v>12.02</v>
      </c>
      <c r="I68" s="5">
        <v>1.17</v>
      </c>
      <c r="J68" s="5">
        <v>0</v>
      </c>
      <c r="K68" s="5">
        <v>2.19</v>
      </c>
      <c r="L68" s="5">
        <v>0.22</v>
      </c>
      <c r="M68" s="5">
        <v>0.17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f t="shared" si="42"/>
        <v>98.839999999999989</v>
      </c>
      <c r="T68" s="5">
        <v>1350</v>
      </c>
      <c r="U68" s="5">
        <v>0.5</v>
      </c>
      <c r="V68" s="6">
        <v>0.13975661930537217</v>
      </c>
      <c r="W68" s="6">
        <v>0.87855472874368301</v>
      </c>
      <c r="X68" s="7">
        <f t="shared" si="36"/>
        <v>8.8397343009161243E-6</v>
      </c>
      <c r="Y68" s="10">
        <f t="shared" ref="Y68" si="46">10^(4.325-(21803/(T68+273.15))+0.17*((U68*10000-1)/(T68+273.15)))</f>
        <v>2.606424743792273E-9</v>
      </c>
      <c r="Z68" s="5">
        <f t="shared" ref="Z68:Z122" si="47">LOG10(Y68)</f>
        <v>-8.5839548100914911</v>
      </c>
      <c r="AA68" s="6">
        <f t="shared" si="43"/>
        <v>5.2630295276491159</v>
      </c>
      <c r="AB68" s="6">
        <f t="shared" ref="AB68:AB96" si="48">LOG10(AA68)</f>
        <v>0.72123580658560382</v>
      </c>
      <c r="AC68" s="8" t="s">
        <v>91</v>
      </c>
      <c r="AD68" s="6">
        <f t="shared" ref="AD68:AD96" si="49">B68/(B$1)</f>
        <v>0.84101881138671553</v>
      </c>
      <c r="AE68" s="6">
        <f t="shared" ref="AE68:AE96" si="50">C68/(C$1)</f>
        <v>1.2649191578894638E-2</v>
      </c>
      <c r="AF68" s="6">
        <f t="shared" ref="AF68:AF96" si="51">D68/(D$1/2)</f>
        <v>0.28705974688511721</v>
      </c>
      <c r="AG68" s="6">
        <f t="shared" ref="AG68:AG96" si="52">E68/E$1</f>
        <v>0.11470731537551335</v>
      </c>
      <c r="AH68" s="6">
        <f t="shared" ref="AH68:AH96" si="53">F68/F$1</f>
        <v>0</v>
      </c>
      <c r="AI68" s="6">
        <f t="shared" ref="AI68:AI96" si="54">G68/G$1</f>
        <v>0.21516317160938081</v>
      </c>
      <c r="AJ68" s="6">
        <f t="shared" ref="AJ68:AJ96" si="55">H68/H$1</f>
        <v>0.21438253549261607</v>
      </c>
      <c r="AK68" s="6">
        <f t="shared" ref="AK68:AK96" si="56">I68/(I$1/2)</f>
        <v>3.77602065515572E-2</v>
      </c>
      <c r="AL68" s="6">
        <f t="shared" ref="AL68:AL96" si="57">J68/(J$1/2)</f>
        <v>0</v>
      </c>
      <c r="AM68" s="6">
        <f t="shared" ref="AM68:AM96" si="58">K68/K$1</f>
        <v>6.17771509167842E-2</v>
      </c>
      <c r="AN68" s="6">
        <f t="shared" ref="AN68:AN96" si="59">L68/(L$1/2)</f>
        <v>1.6308981059342451E-3</v>
      </c>
      <c r="AO68" s="6">
        <f t="shared" ref="AO68:AO96" si="60">M68/(M$1/2)</f>
        <v>1.4672247874681743E-3</v>
      </c>
      <c r="AP68" s="6">
        <f t="shared" ref="AP68:AP96" si="61">N68/N$1</f>
        <v>0</v>
      </c>
      <c r="AQ68" s="6">
        <f t="shared" ref="AQ68:AQ96" si="62">O68/(O$1/2)</f>
        <v>0</v>
      </c>
      <c r="AR68" s="6">
        <f t="shared" ref="AR68:AR96" si="63">P68/(P$1/2)</f>
        <v>0</v>
      </c>
      <c r="AS68" s="6">
        <f t="shared" ref="AS68:AS96" si="64">Q68/Q$1</f>
        <v>0</v>
      </c>
      <c r="AT68" s="6">
        <f t="shared" ref="AT68:AT96" si="65">R68/R$1</f>
        <v>0</v>
      </c>
      <c r="AU68" s="6">
        <f t="shared" ref="AU68:AU96" si="66">SUM(AD68:AT68)-AM68</f>
        <v>1.7258391017731973</v>
      </c>
      <c r="AV68" s="6">
        <f t="shared" si="44"/>
        <v>0.48731009195620761</v>
      </c>
      <c r="AW68" s="6">
        <f t="shared" si="44"/>
        <v>7.3292994496986091E-3</v>
      </c>
      <c r="AX68" s="6">
        <f t="shared" si="44"/>
        <v>0.16633053833939695</v>
      </c>
      <c r="AY68" s="6">
        <f t="shared" si="44"/>
        <v>6.6464663628062651E-2</v>
      </c>
      <c r="AZ68" s="6">
        <f t="shared" si="44"/>
        <v>0</v>
      </c>
      <c r="BA68" s="6">
        <f t="shared" si="44"/>
        <v>0.12467162865200668</v>
      </c>
      <c r="BB68" s="6">
        <f t="shared" si="44"/>
        <v>0.12421930600155642</v>
      </c>
      <c r="BC68" s="6">
        <f t="shared" si="44"/>
        <v>2.1879331921939204E-2</v>
      </c>
      <c r="BD68" s="6">
        <f t="shared" si="44"/>
        <v>0</v>
      </c>
      <c r="BE68" s="6">
        <f t="shared" si="44"/>
        <v>3.5795428932692414E-2</v>
      </c>
      <c r="BF68" s="6">
        <f t="shared" si="44"/>
        <v>9.4498850110569059E-4</v>
      </c>
      <c r="BG68" s="6">
        <f t="shared" si="44"/>
        <v>8.5015155002612225E-4</v>
      </c>
      <c r="BH68" s="6">
        <f t="shared" si="44"/>
        <v>0</v>
      </c>
      <c r="BI68" s="6">
        <f t="shared" si="44"/>
        <v>0</v>
      </c>
      <c r="BJ68" s="6">
        <f t="shared" si="44"/>
        <v>0</v>
      </c>
      <c r="BK68" s="6">
        <f t="shared" si="37"/>
        <v>0</v>
      </c>
      <c r="BL68" s="6">
        <f t="shared" ref="BL68:BL96" si="67">AT68/$AU68</f>
        <v>0</v>
      </c>
      <c r="BM68" s="6">
        <f t="shared" ref="BM68:BM96" si="68">SUM(AV68:BL68)</f>
        <v>1.0357954289326925</v>
      </c>
      <c r="BN68" s="5">
        <f t="shared" si="45"/>
        <v>3.0022492804497895E-4</v>
      </c>
      <c r="BO68" s="5">
        <f t="shared" si="45"/>
        <v>4.5154788218578745E-6</v>
      </c>
      <c r="BP68" s="5">
        <f t="shared" si="45"/>
        <v>1.0247391697587835E-4</v>
      </c>
      <c r="BQ68" s="5">
        <f t="shared" si="45"/>
        <v>4.0947949128584943E-5</v>
      </c>
      <c r="BR68" s="5">
        <f t="shared" si="45"/>
        <v>0</v>
      </c>
      <c r="BS68" s="5">
        <f t="shared" si="45"/>
        <v>7.6808445708657035E-5</v>
      </c>
      <c r="BT68" s="5">
        <f t="shared" si="45"/>
        <v>7.6529776053695846E-5</v>
      </c>
      <c r="BU68" s="5">
        <f t="shared" si="45"/>
        <v>1.3479550209123743E-5</v>
      </c>
      <c r="BV68" s="5">
        <f t="shared" si="45"/>
        <v>0</v>
      </c>
      <c r="BW68" s="5">
        <f t="shared" si="45"/>
        <v>2.2053062830109608E-5</v>
      </c>
      <c r="BX68" s="5">
        <f t="shared" si="45"/>
        <v>5.8219419099016765E-7</v>
      </c>
      <c r="BY68" s="5">
        <f t="shared" si="45"/>
        <v>5.2376647261566844E-7</v>
      </c>
      <c r="BZ68" s="5">
        <f t="shared" si="45"/>
        <v>0</v>
      </c>
      <c r="CA68" s="5">
        <f t="shared" si="45"/>
        <v>0</v>
      </c>
      <c r="CB68" s="5">
        <f t="shared" si="45"/>
        <v>0</v>
      </c>
      <c r="CC68" s="5">
        <f t="shared" si="38"/>
        <v>0</v>
      </c>
      <c r="CD68" s="5">
        <f t="shared" si="33"/>
        <v>0</v>
      </c>
      <c r="CE68" s="5">
        <f t="shared" ref="CE68:CE96" si="69">1/(T68+273.15)</f>
        <v>6.1608600560638261E-4</v>
      </c>
      <c r="CF68" s="5">
        <f t="shared" ref="CF68:CF96" si="70">U68/(T68+273.15)</f>
        <v>3.080430028031913E-4</v>
      </c>
      <c r="CG68" s="5">
        <f t="shared" ref="CG68:CG96" si="71">1.15+(-3055*BN68+2059*BQ68+163*BS68+4359*BT68-3875*BV68-514*CF68)</f>
        <v>0.5049036391060765</v>
      </c>
    </row>
    <row r="69" spans="1:85">
      <c r="A69" s="9" t="s">
        <v>100</v>
      </c>
      <c r="B69" s="5">
        <v>48.68</v>
      </c>
      <c r="C69" s="5">
        <v>0</v>
      </c>
      <c r="D69" s="5">
        <v>17.13</v>
      </c>
      <c r="E69" s="5">
        <v>0</v>
      </c>
      <c r="F69" s="5">
        <v>0</v>
      </c>
      <c r="G69" s="5">
        <v>17.43</v>
      </c>
      <c r="H69" s="5">
        <v>15.91</v>
      </c>
      <c r="I69" s="5">
        <v>0</v>
      </c>
      <c r="J69" s="5">
        <v>0</v>
      </c>
      <c r="K69" s="5">
        <v>1.23</v>
      </c>
      <c r="L69" s="5">
        <v>0.06</v>
      </c>
      <c r="M69" s="5">
        <v>0.16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f t="shared" si="42"/>
        <v>100.60000000000001</v>
      </c>
      <c r="T69" s="5">
        <v>1400</v>
      </c>
      <c r="U69" s="5">
        <v>1</v>
      </c>
      <c r="V69" s="6">
        <v>6.4620504499289633E-2</v>
      </c>
      <c r="W69" s="6">
        <v>0.86494938723492598</v>
      </c>
      <c r="X69" s="7">
        <f t="shared" si="36"/>
        <v>1.0740926116562073E-5</v>
      </c>
      <c r="Y69" s="7">
        <f>10^(4.325-(21803/(T69+273.15))+0.171*((U69*10000-1)/(T69+273.15)))</f>
        <v>2.0692508244068045E-8</v>
      </c>
      <c r="Z69" s="5">
        <f t="shared" si="47"/>
        <v>-7.684186863102533</v>
      </c>
      <c r="AA69" s="6">
        <f t="shared" si="43"/>
        <v>4.5012955696147365</v>
      </c>
      <c r="AB69" s="6">
        <f t="shared" si="48"/>
        <v>0.65333753105405323</v>
      </c>
      <c r="AC69" s="8" t="s">
        <v>92</v>
      </c>
      <c r="AD69" s="6">
        <f t="shared" si="49"/>
        <v>0.81038788080572666</v>
      </c>
      <c r="AE69" s="6">
        <f t="shared" si="50"/>
        <v>0</v>
      </c>
      <c r="AF69" s="6">
        <f t="shared" si="51"/>
        <v>0.33611301873834981</v>
      </c>
      <c r="AG69" s="6">
        <f t="shared" si="52"/>
        <v>0</v>
      </c>
      <c r="AH69" s="6">
        <f t="shared" si="53"/>
        <v>0</v>
      </c>
      <c r="AI69" s="6">
        <f t="shared" si="54"/>
        <v>0.43255987095173098</v>
      </c>
      <c r="AJ69" s="6">
        <f t="shared" si="55"/>
        <v>0.28376257401726473</v>
      </c>
      <c r="AK69" s="6">
        <f t="shared" si="56"/>
        <v>0</v>
      </c>
      <c r="AL69" s="6">
        <f t="shared" si="57"/>
        <v>0</v>
      </c>
      <c r="AM69" s="6">
        <f t="shared" si="58"/>
        <v>3.4696755994358244E-2</v>
      </c>
      <c r="AN69" s="6">
        <f t="shared" si="59"/>
        <v>4.4479039252752137E-4</v>
      </c>
      <c r="AO69" s="6">
        <f t="shared" si="60"/>
        <v>1.3809174470288698E-3</v>
      </c>
      <c r="AP69" s="6">
        <f t="shared" si="61"/>
        <v>0</v>
      </c>
      <c r="AQ69" s="6">
        <f t="shared" si="62"/>
        <v>0</v>
      </c>
      <c r="AR69" s="6">
        <f t="shared" si="63"/>
        <v>0</v>
      </c>
      <c r="AS69" s="6">
        <f t="shared" si="64"/>
        <v>0</v>
      </c>
      <c r="AT69" s="6">
        <f t="shared" si="65"/>
        <v>0</v>
      </c>
      <c r="AU69" s="6">
        <f t="shared" si="66"/>
        <v>1.8646490523526285</v>
      </c>
      <c r="AV69" s="6">
        <f t="shared" si="44"/>
        <v>0.43460611517393044</v>
      </c>
      <c r="AW69" s="6">
        <f t="shared" si="44"/>
        <v>0</v>
      </c>
      <c r="AX69" s="6">
        <f t="shared" si="44"/>
        <v>0.18025537744718015</v>
      </c>
      <c r="AY69" s="6">
        <f t="shared" si="44"/>
        <v>0</v>
      </c>
      <c r="AZ69" s="6">
        <f t="shared" si="44"/>
        <v>0</v>
      </c>
      <c r="BA69" s="6">
        <f t="shared" si="44"/>
        <v>0.23197924049352345</v>
      </c>
      <c r="BB69" s="6">
        <f t="shared" si="44"/>
        <v>0.15218015082207634</v>
      </c>
      <c r="BC69" s="6">
        <f t="shared" si="44"/>
        <v>0</v>
      </c>
      <c r="BD69" s="6">
        <f t="shared" si="44"/>
        <v>0</v>
      </c>
      <c r="BE69" s="6">
        <f t="shared" si="44"/>
        <v>1.8607660219268251E-2</v>
      </c>
      <c r="BF69" s="6">
        <f t="shared" si="44"/>
        <v>2.3853839518290541E-4</v>
      </c>
      <c r="BG69" s="6">
        <f t="shared" si="44"/>
        <v>7.4057766810680314E-4</v>
      </c>
      <c r="BH69" s="6">
        <f t="shared" si="44"/>
        <v>0</v>
      </c>
      <c r="BI69" s="6">
        <f t="shared" si="44"/>
        <v>0</v>
      </c>
      <c r="BJ69" s="6">
        <f t="shared" si="44"/>
        <v>0</v>
      </c>
      <c r="BK69" s="6">
        <f t="shared" si="37"/>
        <v>0</v>
      </c>
      <c r="BL69" s="6">
        <f t="shared" si="67"/>
        <v>0</v>
      </c>
      <c r="BM69" s="6">
        <f t="shared" si="68"/>
        <v>1.0186076602192684</v>
      </c>
      <c r="BN69" s="5">
        <f t="shared" si="45"/>
        <v>2.5975322904337952E-4</v>
      </c>
      <c r="BO69" s="5">
        <f t="shared" si="45"/>
        <v>0</v>
      </c>
      <c r="BP69" s="5">
        <f t="shared" si="45"/>
        <v>1.0773414066113626E-4</v>
      </c>
      <c r="BQ69" s="5">
        <f t="shared" si="45"/>
        <v>0</v>
      </c>
      <c r="BR69" s="5">
        <f t="shared" si="45"/>
        <v>0</v>
      </c>
      <c r="BS69" s="5">
        <f t="shared" si="45"/>
        <v>1.3864820278727157E-4</v>
      </c>
      <c r="BT69" s="5">
        <f t="shared" si="45"/>
        <v>9.0954278350462495E-5</v>
      </c>
      <c r="BU69" s="5">
        <f t="shared" si="45"/>
        <v>0</v>
      </c>
      <c r="BV69" s="5">
        <f t="shared" si="45"/>
        <v>0</v>
      </c>
      <c r="BW69" s="5">
        <f t="shared" si="45"/>
        <v>1.1121334141749543E-5</v>
      </c>
      <c r="BX69" s="5">
        <f t="shared" si="45"/>
        <v>1.4256844585536585E-7</v>
      </c>
      <c r="BY69" s="5">
        <f t="shared" si="45"/>
        <v>4.4262479042931186E-7</v>
      </c>
      <c r="BZ69" s="5">
        <f t="shared" si="45"/>
        <v>0</v>
      </c>
      <c r="CA69" s="5">
        <f t="shared" si="45"/>
        <v>0</v>
      </c>
      <c r="CB69" s="5">
        <f t="shared" si="45"/>
        <v>0</v>
      </c>
      <c r="CC69" s="5">
        <f t="shared" si="38"/>
        <v>0</v>
      </c>
      <c r="CD69" s="5">
        <f t="shared" si="33"/>
        <v>0</v>
      </c>
      <c r="CE69" s="5">
        <f t="shared" si="69"/>
        <v>5.9767504407853443E-4</v>
      </c>
      <c r="CF69" s="5">
        <f t="shared" si="70"/>
        <v>5.9767504407853443E-4</v>
      </c>
      <c r="CG69" s="5">
        <f t="shared" si="71"/>
        <v>0.4683182690001001</v>
      </c>
    </row>
    <row r="70" spans="1:85">
      <c r="A70" s="9" t="s">
        <v>100</v>
      </c>
      <c r="B70" s="5">
        <v>47.61</v>
      </c>
      <c r="C70" s="5">
        <v>0</v>
      </c>
      <c r="D70" s="5">
        <v>17.03</v>
      </c>
      <c r="E70" s="5">
        <v>0</v>
      </c>
      <c r="F70" s="5">
        <v>0</v>
      </c>
      <c r="G70" s="5">
        <v>15.44</v>
      </c>
      <c r="H70" s="5">
        <v>15.83</v>
      </c>
      <c r="I70" s="5">
        <v>0</v>
      </c>
      <c r="J70" s="5">
        <v>0</v>
      </c>
      <c r="K70" s="5">
        <v>0.81</v>
      </c>
      <c r="L70" s="5">
        <v>0.03</v>
      </c>
      <c r="M70" s="5">
        <v>0.27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f t="shared" si="42"/>
        <v>97.02</v>
      </c>
      <c r="T70" s="5">
        <v>1400</v>
      </c>
      <c r="U70" s="5">
        <v>2</v>
      </c>
      <c r="V70" s="6">
        <v>9.721964891648209E-2</v>
      </c>
      <c r="W70" s="6">
        <v>0.852039801109581</v>
      </c>
      <c r="X70" s="7">
        <f t="shared" si="36"/>
        <v>2.0460812744103025E-4</v>
      </c>
      <c r="Y70" s="7">
        <f t="shared" ref="Y70:Y77" si="72">10^(4.325-(21803/(T70+273.15))+0.171*((U70*10000-1)/(T70+273.15)))</f>
        <v>2.1768949018305657E-7</v>
      </c>
      <c r="Z70" s="5">
        <f t="shared" si="47"/>
        <v>-6.6621625377282383</v>
      </c>
      <c r="AA70" s="6">
        <f t="shared" si="43"/>
        <v>1.2231590813035984</v>
      </c>
      <c r="AB70" s="6">
        <f t="shared" si="48"/>
        <v>8.7482944067690915E-2</v>
      </c>
      <c r="AC70" s="8" t="s">
        <v>93</v>
      </c>
      <c r="AD70" s="6">
        <f t="shared" si="49"/>
        <v>0.79257532878308634</v>
      </c>
      <c r="AE70" s="6">
        <f t="shared" si="50"/>
        <v>0</v>
      </c>
      <c r="AF70" s="6">
        <f t="shared" si="51"/>
        <v>0.33415088786422054</v>
      </c>
      <c r="AG70" s="6">
        <f t="shared" si="52"/>
        <v>0</v>
      </c>
      <c r="AH70" s="6">
        <f t="shared" si="53"/>
        <v>0</v>
      </c>
      <c r="AI70" s="6">
        <f t="shared" si="54"/>
        <v>0.38317409107829753</v>
      </c>
      <c r="AJ70" s="6">
        <f t="shared" si="55"/>
        <v>0.28233573517871152</v>
      </c>
      <c r="AK70" s="6">
        <f t="shared" si="56"/>
        <v>0</v>
      </c>
      <c r="AL70" s="6">
        <f t="shared" si="57"/>
        <v>0</v>
      </c>
      <c r="AM70" s="6">
        <f t="shared" si="58"/>
        <v>2.2849083215796897E-2</v>
      </c>
      <c r="AN70" s="6">
        <f t="shared" si="59"/>
        <v>2.2239519626376068E-4</v>
      </c>
      <c r="AO70" s="6">
        <f t="shared" si="60"/>
        <v>2.3302981918612176E-3</v>
      </c>
      <c r="AP70" s="6">
        <f t="shared" si="61"/>
        <v>0</v>
      </c>
      <c r="AQ70" s="6">
        <f t="shared" si="62"/>
        <v>0</v>
      </c>
      <c r="AR70" s="6">
        <f t="shared" si="63"/>
        <v>0</v>
      </c>
      <c r="AS70" s="6">
        <f t="shared" si="64"/>
        <v>0</v>
      </c>
      <c r="AT70" s="6">
        <f t="shared" si="65"/>
        <v>0</v>
      </c>
      <c r="AU70" s="6">
        <f t="shared" si="66"/>
        <v>1.7947887362924406</v>
      </c>
      <c r="AV70" s="6">
        <f t="shared" si="44"/>
        <v>0.4415981183503177</v>
      </c>
      <c r="AW70" s="6">
        <f t="shared" si="44"/>
        <v>0</v>
      </c>
      <c r="AX70" s="6">
        <f t="shared" si="44"/>
        <v>0.18617839587877513</v>
      </c>
      <c r="AY70" s="6">
        <f t="shared" si="44"/>
        <v>0</v>
      </c>
      <c r="AZ70" s="6">
        <f t="shared" si="44"/>
        <v>0</v>
      </c>
      <c r="BA70" s="6">
        <f t="shared" si="44"/>
        <v>0.21349258736147073</v>
      </c>
      <c r="BB70" s="6">
        <f t="shared" si="44"/>
        <v>0.15730861770502447</v>
      </c>
      <c r="BC70" s="6">
        <f t="shared" si="44"/>
        <v>0</v>
      </c>
      <c r="BD70" s="6">
        <f t="shared" si="44"/>
        <v>0</v>
      </c>
      <c r="BE70" s="6">
        <f t="shared" si="44"/>
        <v>1.2730792629664629E-2</v>
      </c>
      <c r="BF70" s="6">
        <f t="shared" si="44"/>
        <v>1.2391162913311481E-4</v>
      </c>
      <c r="BG70" s="6">
        <f t="shared" si="44"/>
        <v>1.2983690752790204E-3</v>
      </c>
      <c r="BH70" s="6">
        <f t="shared" si="44"/>
        <v>0</v>
      </c>
      <c r="BI70" s="6">
        <f t="shared" si="44"/>
        <v>0</v>
      </c>
      <c r="BJ70" s="6">
        <f t="shared" si="44"/>
        <v>0</v>
      </c>
      <c r="BK70" s="6">
        <f t="shared" si="37"/>
        <v>0</v>
      </c>
      <c r="BL70" s="6">
        <f t="shared" si="67"/>
        <v>0</v>
      </c>
      <c r="BM70" s="6">
        <f t="shared" si="68"/>
        <v>1.0127307926296649</v>
      </c>
      <c r="BN70" s="5">
        <f t="shared" si="45"/>
        <v>2.6393217485002403E-4</v>
      </c>
      <c r="BO70" s="5">
        <f t="shared" si="45"/>
        <v>0</v>
      </c>
      <c r="BP70" s="5">
        <f t="shared" si="45"/>
        <v>1.1127418096331777E-4</v>
      </c>
      <c r="BQ70" s="5">
        <f t="shared" si="45"/>
        <v>0</v>
      </c>
      <c r="BR70" s="5">
        <f t="shared" si="45"/>
        <v>0</v>
      </c>
      <c r="BS70" s="5">
        <f t="shared" si="45"/>
        <v>1.2759919156170738E-4</v>
      </c>
      <c r="BT70" s="5">
        <f t="shared" si="45"/>
        <v>9.4019435020783822E-5</v>
      </c>
      <c r="BU70" s="5">
        <f t="shared" si="45"/>
        <v>0</v>
      </c>
      <c r="BV70" s="5">
        <f t="shared" si="45"/>
        <v>0</v>
      </c>
      <c r="BW70" s="5">
        <f t="shared" si="45"/>
        <v>7.6088770460894891E-6</v>
      </c>
      <c r="BX70" s="5">
        <f t="shared" si="45"/>
        <v>7.4058888403977414E-8</v>
      </c>
      <c r="BY70" s="5">
        <f t="shared" si="45"/>
        <v>7.7600279429759458E-7</v>
      </c>
      <c r="BZ70" s="5">
        <f t="shared" si="45"/>
        <v>0</v>
      </c>
      <c r="CA70" s="5">
        <f t="shared" si="45"/>
        <v>0</v>
      </c>
      <c r="CB70" s="5">
        <f t="shared" si="45"/>
        <v>0</v>
      </c>
      <c r="CC70" s="5">
        <f t="shared" si="38"/>
        <v>0</v>
      </c>
      <c r="CD70" s="5">
        <f t="shared" si="33"/>
        <v>0</v>
      </c>
      <c r="CE70" s="5">
        <f t="shared" si="69"/>
        <v>5.9767504407853443E-4</v>
      </c>
      <c r="CF70" s="5">
        <f t="shared" si="70"/>
        <v>1.1953500881570689E-3</v>
      </c>
      <c r="CG70" s="5">
        <f t="shared" si="71"/>
        <v>0.15990664600059801</v>
      </c>
    </row>
    <row r="71" spans="1:85">
      <c r="A71" s="11" t="s">
        <v>101</v>
      </c>
      <c r="B71" s="5">
        <v>48.39</v>
      </c>
      <c r="C71" s="5">
        <v>1.01</v>
      </c>
      <c r="D71" s="5">
        <v>13.78</v>
      </c>
      <c r="E71" s="5">
        <v>8.57</v>
      </c>
      <c r="F71" s="5">
        <v>0</v>
      </c>
      <c r="G71" s="5">
        <v>8.7899999999999991</v>
      </c>
      <c r="H71" s="5">
        <v>12.02</v>
      </c>
      <c r="I71" s="5">
        <v>1.03</v>
      </c>
      <c r="J71" s="5">
        <v>0.02</v>
      </c>
      <c r="K71" s="5">
        <v>2.64</v>
      </c>
      <c r="L71" s="5">
        <v>0.3</v>
      </c>
      <c r="M71" s="5">
        <v>0.1</v>
      </c>
      <c r="N71" s="5">
        <v>0</v>
      </c>
      <c r="O71" s="5">
        <v>0</v>
      </c>
      <c r="P71" s="5">
        <v>0</v>
      </c>
      <c r="Q71" s="5">
        <v>0</v>
      </c>
      <c r="R71" s="5">
        <v>1.94</v>
      </c>
      <c r="S71" s="5">
        <f t="shared" si="42"/>
        <v>98.589999999999975</v>
      </c>
      <c r="T71" s="5">
        <v>1200</v>
      </c>
      <c r="U71" s="5">
        <v>1.05</v>
      </c>
      <c r="V71" s="6">
        <v>0.2619310130970236</v>
      </c>
      <c r="W71" s="6">
        <v>0.99</v>
      </c>
      <c r="X71" s="7">
        <f t="shared" si="36"/>
        <v>2.6133364997245083E-5</v>
      </c>
      <c r="Y71" s="7">
        <f t="shared" si="72"/>
        <v>5.5391457485762941E-10</v>
      </c>
      <c r="Z71" s="5">
        <f t="shared" si="47"/>
        <v>-9.2565572073448017</v>
      </c>
      <c r="AA71" s="6">
        <f t="shared" si="43"/>
        <v>2.5053416474941472</v>
      </c>
      <c r="AB71" s="6">
        <f t="shared" si="48"/>
        <v>0.3988669579494476</v>
      </c>
      <c r="AC71" s="8" t="s">
        <v>105</v>
      </c>
      <c r="AD71" s="6">
        <f t="shared" si="49"/>
        <v>0.80556017979024475</v>
      </c>
      <c r="AE71" s="6">
        <f t="shared" si="50"/>
        <v>1.2649191578894638E-2</v>
      </c>
      <c r="AF71" s="6">
        <f t="shared" si="51"/>
        <v>0.27038163445501812</v>
      </c>
      <c r="AG71" s="6">
        <f t="shared" si="52"/>
        <v>0.11930117630681424</v>
      </c>
      <c r="AH71" s="6">
        <f t="shared" si="53"/>
        <v>0</v>
      </c>
      <c r="AI71" s="6">
        <f t="shared" si="54"/>
        <v>0.21814120858667324</v>
      </c>
      <c r="AJ71" s="6">
        <f t="shared" si="55"/>
        <v>0.21438253549261607</v>
      </c>
      <c r="AK71" s="6">
        <f t="shared" si="56"/>
        <v>3.3241891237695657E-2</v>
      </c>
      <c r="AL71" s="6">
        <f t="shared" si="57"/>
        <v>4.2469156774892241E-4</v>
      </c>
      <c r="AM71" s="6">
        <f t="shared" si="58"/>
        <v>7.4471086036671366E-2</v>
      </c>
      <c r="AN71" s="6">
        <f t="shared" si="59"/>
        <v>2.2239519626376068E-3</v>
      </c>
      <c r="AO71" s="6">
        <f t="shared" si="60"/>
        <v>8.6307340439304358E-4</v>
      </c>
      <c r="AP71" s="6">
        <f t="shared" si="61"/>
        <v>0</v>
      </c>
      <c r="AQ71" s="6">
        <f t="shared" si="62"/>
        <v>0</v>
      </c>
      <c r="AR71" s="6">
        <f t="shared" si="63"/>
        <v>0</v>
      </c>
      <c r="AS71" s="6">
        <f t="shared" si="64"/>
        <v>0</v>
      </c>
      <c r="AT71" s="6">
        <f t="shared" si="65"/>
        <v>0.21548372764634011</v>
      </c>
      <c r="AU71" s="6">
        <f t="shared" si="66"/>
        <v>1.8926532620290764</v>
      </c>
      <c r="AV71" s="6">
        <f t="shared" si="44"/>
        <v>0.42562480722254403</v>
      </c>
      <c r="AW71" s="6">
        <f t="shared" si="44"/>
        <v>6.6833116412108621E-3</v>
      </c>
      <c r="AX71" s="6">
        <f t="shared" si="44"/>
        <v>0.14285851501671643</v>
      </c>
      <c r="AY71" s="6">
        <f t="shared" si="44"/>
        <v>6.3033825952310885E-2</v>
      </c>
      <c r="AZ71" s="6">
        <f t="shared" si="44"/>
        <v>0</v>
      </c>
      <c r="BA71" s="6">
        <f t="shared" si="44"/>
        <v>0.11525682646847228</v>
      </c>
      <c r="BB71" s="6">
        <f t="shared" si="44"/>
        <v>0.11327089847549823</v>
      </c>
      <c r="BC71" s="6">
        <f t="shared" si="44"/>
        <v>1.7563645652694821E-2</v>
      </c>
      <c r="BD71" s="6">
        <f t="shared" si="44"/>
        <v>2.2438952568291297E-4</v>
      </c>
      <c r="BE71" s="6">
        <f t="shared" si="44"/>
        <v>3.9347453403500002E-2</v>
      </c>
      <c r="BF71" s="6">
        <f t="shared" si="44"/>
        <v>1.1750445827849903E-3</v>
      </c>
      <c r="BG71" s="6">
        <f t="shared" si="44"/>
        <v>4.5601242536509807E-4</v>
      </c>
      <c r="BH71" s="6">
        <f t="shared" si="44"/>
        <v>0</v>
      </c>
      <c r="BI71" s="6">
        <f t="shared" si="44"/>
        <v>0</v>
      </c>
      <c r="BJ71" s="6">
        <f t="shared" si="44"/>
        <v>0</v>
      </c>
      <c r="BK71" s="6">
        <f t="shared" si="37"/>
        <v>0</v>
      </c>
      <c r="BL71" s="6">
        <f t="shared" si="67"/>
        <v>0.11385272303671949</v>
      </c>
      <c r="BM71" s="6">
        <f t="shared" si="68"/>
        <v>1.0393474534034999</v>
      </c>
      <c r="BN71" s="5">
        <f t="shared" si="45"/>
        <v>2.8892156754067405E-4</v>
      </c>
      <c r="BO71" s="5">
        <f t="shared" si="45"/>
        <v>4.5367488994405602E-6</v>
      </c>
      <c r="BP71" s="5">
        <f t="shared" si="45"/>
        <v>9.6974860005238041E-5</v>
      </c>
      <c r="BQ71" s="5">
        <f t="shared" si="45"/>
        <v>4.2788464143034232E-5</v>
      </c>
      <c r="BR71" s="5">
        <f t="shared" si="45"/>
        <v>0</v>
      </c>
      <c r="BS71" s="5">
        <f t="shared" si="45"/>
        <v>7.8238350791482388E-5</v>
      </c>
      <c r="BT71" s="5">
        <f t="shared" si="45"/>
        <v>7.689026811628024E-5</v>
      </c>
      <c r="BU71" s="5">
        <f t="shared" si="45"/>
        <v>1.1922510031357851E-5</v>
      </c>
      <c r="BV71" s="5">
        <f t="shared" si="45"/>
        <v>1.5231953683122082E-7</v>
      </c>
      <c r="BW71" s="5">
        <f t="shared" si="45"/>
        <v>2.6709739947391643E-5</v>
      </c>
      <c r="BX71" s="5">
        <f t="shared" si="45"/>
        <v>7.9764082597494494E-7</v>
      </c>
      <c r="BY71" s="5">
        <f t="shared" si="45"/>
        <v>3.0954921451657879E-7</v>
      </c>
      <c r="BZ71" s="5">
        <f t="shared" si="45"/>
        <v>0</v>
      </c>
      <c r="CA71" s="5">
        <f t="shared" si="45"/>
        <v>0</v>
      </c>
      <c r="CB71" s="5">
        <f t="shared" si="45"/>
        <v>0</v>
      </c>
      <c r="CC71" s="5">
        <f t="shared" si="38"/>
        <v>0</v>
      </c>
      <c r="CD71" s="5">
        <f t="shared" si="33"/>
        <v>7.7285220810317679E-5</v>
      </c>
      <c r="CE71" s="5">
        <f t="shared" si="69"/>
        <v>6.7881749991514776E-4</v>
      </c>
      <c r="CF71" s="5">
        <f t="shared" si="70"/>
        <v>7.1275837491090524E-4</v>
      </c>
      <c r="CG71" s="5">
        <f>1.15+(-3055*BN71+2059*BQ71+163*BS71+4359*BT71-3875*BV71-514*CF71)</f>
        <v>0.33641554582219912</v>
      </c>
    </row>
    <row r="72" spans="1:85">
      <c r="A72" s="11" t="s">
        <v>101</v>
      </c>
      <c r="B72" s="5">
        <v>48.45</v>
      </c>
      <c r="C72" s="5">
        <v>1</v>
      </c>
      <c r="D72" s="5">
        <v>14.03</v>
      </c>
      <c r="E72" s="5">
        <v>8.4600000000000009</v>
      </c>
      <c r="F72" s="5">
        <v>0</v>
      </c>
      <c r="G72" s="5">
        <v>8.57</v>
      </c>
      <c r="H72" s="5">
        <v>11.79</v>
      </c>
      <c r="I72" s="5">
        <v>1.05</v>
      </c>
      <c r="J72" s="5">
        <v>0.02</v>
      </c>
      <c r="K72" s="5">
        <v>2.68</v>
      </c>
      <c r="L72" s="5">
        <v>0.3</v>
      </c>
      <c r="M72" s="5">
        <v>0.1</v>
      </c>
      <c r="N72" s="5">
        <v>0</v>
      </c>
      <c r="O72" s="5">
        <v>0</v>
      </c>
      <c r="P72" s="5">
        <v>0</v>
      </c>
      <c r="Q72" s="5">
        <v>0</v>
      </c>
      <c r="R72" s="5">
        <v>2.4700000000000002</v>
      </c>
      <c r="S72" s="5">
        <f t="shared" si="42"/>
        <v>98.919999999999973</v>
      </c>
      <c r="T72" s="5">
        <v>1200</v>
      </c>
      <c r="U72" s="5">
        <v>1.05</v>
      </c>
      <c r="V72" s="6">
        <v>0.26147978889475459</v>
      </c>
      <c r="W72" s="6">
        <v>0.99</v>
      </c>
      <c r="X72" s="7">
        <f t="shared" si="36"/>
        <v>2.6043403524663795E-5</v>
      </c>
      <c r="Y72" s="7">
        <f t="shared" si="72"/>
        <v>5.5391457485762941E-10</v>
      </c>
      <c r="Z72" s="5">
        <f t="shared" si="47"/>
        <v>-9.2565572073448017</v>
      </c>
      <c r="AA72" s="6">
        <f t="shared" si="43"/>
        <v>2.5476902330409175</v>
      </c>
      <c r="AB72" s="6">
        <f t="shared" si="48"/>
        <v>0.40614662214869213</v>
      </c>
      <c r="AC72" s="8" t="s">
        <v>106</v>
      </c>
      <c r="AD72" s="6">
        <f t="shared" si="49"/>
        <v>0.80655901448310308</v>
      </c>
      <c r="AE72" s="6">
        <f t="shared" si="50"/>
        <v>1.2523952058311522E-2</v>
      </c>
      <c r="AF72" s="6">
        <f t="shared" si="51"/>
        <v>0.27528696164034139</v>
      </c>
      <c r="AG72" s="6">
        <f t="shared" si="52"/>
        <v>0.11776988932971395</v>
      </c>
      <c r="AH72" s="6">
        <f t="shared" si="53"/>
        <v>0</v>
      </c>
      <c r="AI72" s="6">
        <f t="shared" si="54"/>
        <v>0.21268147412830377</v>
      </c>
      <c r="AJ72" s="6">
        <f t="shared" si="55"/>
        <v>0.21028037383177567</v>
      </c>
      <c r="AK72" s="6">
        <f t="shared" si="56"/>
        <v>3.3887364853961599E-2</v>
      </c>
      <c r="AL72" s="6">
        <f t="shared" si="57"/>
        <v>4.2469156774892241E-4</v>
      </c>
      <c r="AM72" s="6">
        <f t="shared" si="58"/>
        <v>7.5599435825105782E-2</v>
      </c>
      <c r="AN72" s="6">
        <f t="shared" si="59"/>
        <v>2.2239519626376068E-3</v>
      </c>
      <c r="AO72" s="6">
        <f t="shared" si="60"/>
        <v>8.6307340439304358E-4</v>
      </c>
      <c r="AP72" s="6">
        <f t="shared" si="61"/>
        <v>0</v>
      </c>
      <c r="AQ72" s="6">
        <f t="shared" si="62"/>
        <v>0</v>
      </c>
      <c r="AR72" s="6">
        <f t="shared" si="63"/>
        <v>0</v>
      </c>
      <c r="AS72" s="6">
        <f t="shared" si="64"/>
        <v>0</v>
      </c>
      <c r="AT72" s="6">
        <f t="shared" si="65"/>
        <v>0.27435299344662895</v>
      </c>
      <c r="AU72" s="6">
        <f t="shared" si="66"/>
        <v>1.9468537407069193</v>
      </c>
      <c r="AV72" s="6">
        <f t="shared" si="44"/>
        <v>0.41428844787807972</v>
      </c>
      <c r="AW72" s="6">
        <f t="shared" si="44"/>
        <v>6.4329188148278503E-3</v>
      </c>
      <c r="AX72" s="6">
        <f t="shared" si="44"/>
        <v>0.14140094650375859</v>
      </c>
      <c r="AY72" s="6">
        <f t="shared" si="44"/>
        <v>6.0492417518200774E-2</v>
      </c>
      <c r="AZ72" s="6">
        <f t="shared" si="44"/>
        <v>0</v>
      </c>
      <c r="BA72" s="6">
        <f t="shared" si="44"/>
        <v>0.10924368363238078</v>
      </c>
      <c r="BB72" s="6">
        <f t="shared" si="44"/>
        <v>0.10801036022121573</v>
      </c>
      <c r="BC72" s="6">
        <f t="shared" si="44"/>
        <v>1.7406220172274885E-2</v>
      </c>
      <c r="BD72" s="6">
        <f t="shared" si="44"/>
        <v>2.1814251315803172E-4</v>
      </c>
      <c r="BE72" s="6">
        <f t="shared" si="44"/>
        <v>3.8831594918709703E-2</v>
      </c>
      <c r="BF72" s="6">
        <f t="shared" si="44"/>
        <v>1.1423312990271528E-3</v>
      </c>
      <c r="BG72" s="6">
        <f t="shared" si="44"/>
        <v>4.433170229211231E-4</v>
      </c>
      <c r="BH72" s="6">
        <f t="shared" si="44"/>
        <v>0</v>
      </c>
      <c r="BI72" s="6">
        <f t="shared" si="44"/>
        <v>0</v>
      </c>
      <c r="BJ72" s="6">
        <f t="shared" si="44"/>
        <v>0</v>
      </c>
      <c r="BK72" s="6">
        <f t="shared" si="37"/>
        <v>0</v>
      </c>
      <c r="BL72" s="6">
        <f t="shared" si="67"/>
        <v>0.14092121442415548</v>
      </c>
      <c r="BM72" s="6">
        <f t="shared" si="68"/>
        <v>1.0388315949187097</v>
      </c>
      <c r="BN72" s="5">
        <f t="shared" si="45"/>
        <v>2.8122624843232509E-4</v>
      </c>
      <c r="BO72" s="5">
        <f t="shared" si="45"/>
        <v>4.3667778670385567E-6</v>
      </c>
      <c r="BP72" s="5">
        <f t="shared" si="45"/>
        <v>9.5985436991316962E-5</v>
      </c>
      <c r="BQ72" s="5">
        <f t="shared" si="45"/>
        <v>4.1063311623528336E-5</v>
      </c>
      <c r="BR72" s="5">
        <f t="shared" si="45"/>
        <v>0</v>
      </c>
      <c r="BS72" s="5">
        <f t="shared" si="45"/>
        <v>7.4156524204854071E-5</v>
      </c>
      <c r="BT72" s="5">
        <f t="shared" si="45"/>
        <v>7.3319322690300188E-5</v>
      </c>
      <c r="BU72" s="5">
        <f t="shared" si="45"/>
        <v>1.181564686031625E-5</v>
      </c>
      <c r="BV72" s="5">
        <f t="shared" si="45"/>
        <v>1.4807895540714233E-7</v>
      </c>
      <c r="BW72" s="5">
        <f t="shared" si="45"/>
        <v>2.6359566180436278E-5</v>
      </c>
      <c r="BX72" s="5">
        <f t="shared" si="45"/>
        <v>7.754344764804349E-7</v>
      </c>
      <c r="BY72" s="5">
        <f t="shared" si="45"/>
        <v>3.0093135316914302E-7</v>
      </c>
      <c r="BZ72" s="5">
        <f t="shared" si="45"/>
        <v>0</v>
      </c>
      <c r="CA72" s="5">
        <f t="shared" si="45"/>
        <v>0</v>
      </c>
      <c r="CB72" s="5">
        <f t="shared" si="45"/>
        <v>0</v>
      </c>
      <c r="CC72" s="5">
        <f t="shared" si="38"/>
        <v>0</v>
      </c>
      <c r="CD72" s="5">
        <f t="shared" si="33"/>
        <v>9.5659786460411687E-5</v>
      </c>
      <c r="CE72" s="5">
        <f t="shared" si="69"/>
        <v>6.7881749991514776E-4</v>
      </c>
      <c r="CF72" s="5">
        <f t="shared" si="70"/>
        <v>7.1275837491090524E-4</v>
      </c>
      <c r="CG72" s="5">
        <f t="shared" si="71"/>
        <v>0.34015800006809327</v>
      </c>
    </row>
    <row r="73" spans="1:85">
      <c r="A73" s="11" t="s">
        <v>101</v>
      </c>
      <c r="B73" s="5">
        <v>48.28</v>
      </c>
      <c r="C73" s="5">
        <v>0.98</v>
      </c>
      <c r="D73" s="5">
        <v>13.26</v>
      </c>
      <c r="E73" s="5">
        <v>8.41</v>
      </c>
      <c r="F73" s="5">
        <v>0</v>
      </c>
      <c r="G73" s="5">
        <v>8.4499999999999993</v>
      </c>
      <c r="H73" s="5">
        <v>11.66</v>
      </c>
      <c r="I73" s="5">
        <v>1.06</v>
      </c>
      <c r="J73" s="5">
        <v>0.02</v>
      </c>
      <c r="K73" s="5">
        <v>2.85</v>
      </c>
      <c r="L73" s="5">
        <v>0.3</v>
      </c>
      <c r="M73" s="5">
        <v>0.1</v>
      </c>
      <c r="N73" s="5">
        <v>0</v>
      </c>
      <c r="O73" s="5">
        <v>0</v>
      </c>
      <c r="P73" s="5">
        <v>0</v>
      </c>
      <c r="Q73" s="5">
        <v>0</v>
      </c>
      <c r="R73" s="5">
        <v>3.75</v>
      </c>
      <c r="S73" s="5">
        <f t="shared" si="42"/>
        <v>99.119999999999976</v>
      </c>
      <c r="T73" s="5">
        <v>1200</v>
      </c>
      <c r="U73" s="5">
        <v>1.05</v>
      </c>
      <c r="V73" s="6">
        <v>0.25955591488755014</v>
      </c>
      <c r="W73" s="6">
        <v>0.99</v>
      </c>
      <c r="X73" s="7">
        <f t="shared" si="36"/>
        <v>2.5661577434834347E-5</v>
      </c>
      <c r="Y73" s="7">
        <f t="shared" si="72"/>
        <v>5.5391457485762941E-10</v>
      </c>
      <c r="Z73" s="5">
        <f t="shared" si="47"/>
        <v>-9.2565572073448017</v>
      </c>
      <c r="AA73" s="6">
        <f t="shared" si="43"/>
        <v>2.7293792376380139</v>
      </c>
      <c r="AB73" s="6">
        <f t="shared" si="48"/>
        <v>0.43606388355215753</v>
      </c>
      <c r="AC73" s="8" t="s">
        <v>107</v>
      </c>
      <c r="AD73" s="6">
        <f t="shared" si="49"/>
        <v>0.80372898285333783</v>
      </c>
      <c r="AE73" s="6">
        <f t="shared" si="50"/>
        <v>1.227347301714529E-2</v>
      </c>
      <c r="AF73" s="6">
        <f t="shared" si="51"/>
        <v>0.26017855390954575</v>
      </c>
      <c r="AG73" s="6">
        <f t="shared" si="52"/>
        <v>0.11707384979466835</v>
      </c>
      <c r="AH73" s="6">
        <f t="shared" si="53"/>
        <v>0</v>
      </c>
      <c r="AI73" s="6">
        <f t="shared" si="54"/>
        <v>0.20970343715101125</v>
      </c>
      <c r="AJ73" s="6">
        <f t="shared" si="55"/>
        <v>0.20796176071912675</v>
      </c>
      <c r="AK73" s="6">
        <f t="shared" si="56"/>
        <v>3.4210101662094566E-2</v>
      </c>
      <c r="AL73" s="6">
        <f t="shared" si="57"/>
        <v>4.2469156774892241E-4</v>
      </c>
      <c r="AM73" s="6">
        <f t="shared" si="58"/>
        <v>8.0394922425952045E-2</v>
      </c>
      <c r="AN73" s="6">
        <f t="shared" si="59"/>
        <v>2.2239519626376068E-3</v>
      </c>
      <c r="AO73" s="6">
        <f t="shared" si="60"/>
        <v>8.6307340439304358E-4</v>
      </c>
      <c r="AP73" s="6">
        <f t="shared" si="61"/>
        <v>0</v>
      </c>
      <c r="AQ73" s="6">
        <f t="shared" si="62"/>
        <v>0</v>
      </c>
      <c r="AR73" s="6">
        <f t="shared" si="63"/>
        <v>0</v>
      </c>
      <c r="AS73" s="6">
        <f t="shared" si="64"/>
        <v>0</v>
      </c>
      <c r="AT73" s="6">
        <f t="shared" si="65"/>
        <v>0.41652782405864713</v>
      </c>
      <c r="AU73" s="6">
        <f t="shared" si="66"/>
        <v>2.0651697001003564</v>
      </c>
      <c r="AV73" s="6">
        <f t="shared" si="44"/>
        <v>0.38918302104387875</v>
      </c>
      <c r="AW73" s="6">
        <f t="shared" si="44"/>
        <v>5.9430820704704625E-3</v>
      </c>
      <c r="AX73" s="6">
        <f t="shared" si="44"/>
        <v>0.12598410382299452</v>
      </c>
      <c r="AY73" s="6">
        <f t="shared" si="44"/>
        <v>5.6689699538483053E-2</v>
      </c>
      <c r="AZ73" s="6">
        <f t="shared" si="44"/>
        <v>0</v>
      </c>
      <c r="BA73" s="6">
        <f t="shared" si="44"/>
        <v>0.10154295656227223</v>
      </c>
      <c r="BB73" s="6">
        <f t="shared" si="44"/>
        <v>0.10069959902521372</v>
      </c>
      <c r="BC73" s="6">
        <f t="shared" si="44"/>
        <v>1.65652738660809E-2</v>
      </c>
      <c r="BD73" s="6">
        <f t="shared" si="44"/>
        <v>2.0564487641295756E-4</v>
      </c>
      <c r="BE73" s="6">
        <f t="shared" si="44"/>
        <v>3.8928966671380696E-2</v>
      </c>
      <c r="BF73" s="6">
        <f t="shared" si="44"/>
        <v>1.0768858184049158E-3</v>
      </c>
      <c r="BG73" s="6">
        <f t="shared" si="44"/>
        <v>4.1791887821669222E-4</v>
      </c>
      <c r="BH73" s="6">
        <f t="shared" si="44"/>
        <v>0</v>
      </c>
      <c r="BI73" s="6">
        <f t="shared" si="44"/>
        <v>0</v>
      </c>
      <c r="BJ73" s="6">
        <f t="shared" si="44"/>
        <v>0</v>
      </c>
      <c r="BK73" s="6">
        <f t="shared" si="37"/>
        <v>0</v>
      </c>
      <c r="BL73" s="6">
        <f t="shared" si="67"/>
        <v>0.20169181449757184</v>
      </c>
      <c r="BM73" s="6">
        <f t="shared" si="68"/>
        <v>1.0389289666713806</v>
      </c>
      <c r="BN73" s="5">
        <f t="shared" si="45"/>
        <v>2.6418424535443012E-4</v>
      </c>
      <c r="BO73" s="5">
        <f t="shared" si="45"/>
        <v>4.0342681128672991E-6</v>
      </c>
      <c r="BP73" s="5">
        <f t="shared" si="45"/>
        <v>8.5520214386175555E-5</v>
      </c>
      <c r="BQ73" s="5">
        <f t="shared" si="45"/>
        <v>3.8481960111653971E-5</v>
      </c>
      <c r="BR73" s="5">
        <f t="shared" si="45"/>
        <v>0</v>
      </c>
      <c r="BS73" s="5">
        <f t="shared" si="45"/>
        <v>6.8929135907594088E-5</v>
      </c>
      <c r="BT73" s="5">
        <f t="shared" si="45"/>
        <v>6.8356650052753428E-5</v>
      </c>
      <c r="BU73" s="5">
        <f t="shared" si="45"/>
        <v>1.1244797791182771E-5</v>
      </c>
      <c r="BV73" s="5">
        <f t="shared" si="45"/>
        <v>1.395953408770034E-7</v>
      </c>
      <c r="BW73" s="5">
        <f t="shared" si="45"/>
        <v>2.6425663830146755E-5</v>
      </c>
      <c r="BX73" s="5">
        <f t="shared" si="45"/>
        <v>7.3100893894370269E-7</v>
      </c>
      <c r="BY73" s="5">
        <f t="shared" si="45"/>
        <v>2.8369064807839813E-7</v>
      </c>
      <c r="BZ73" s="5">
        <f t="shared" si="45"/>
        <v>0</v>
      </c>
      <c r="CA73" s="5">
        <f t="shared" si="45"/>
        <v>0</v>
      </c>
      <c r="CB73" s="5">
        <f t="shared" si="45"/>
        <v>0</v>
      </c>
      <c r="CC73" s="5">
        <f t="shared" si="38"/>
        <v>0</v>
      </c>
      <c r="CD73" s="5">
        <f t="shared" si="33"/>
        <v>1.3691193327059148E-4</v>
      </c>
      <c r="CE73" s="5">
        <f t="shared" si="69"/>
        <v>6.7881749991514776E-4</v>
      </c>
      <c r="CF73" s="5">
        <f t="shared" si="70"/>
        <v>7.1275837491090524E-4</v>
      </c>
      <c r="CG73" s="5">
        <f t="shared" si="71"/>
        <v>0.36445483639489773</v>
      </c>
    </row>
    <row r="74" spans="1:85">
      <c r="A74" s="11" t="s">
        <v>101</v>
      </c>
      <c r="B74" s="5">
        <v>47.51</v>
      </c>
      <c r="C74" s="5">
        <v>0.98</v>
      </c>
      <c r="D74" s="5">
        <v>12.71</v>
      </c>
      <c r="E74" s="5">
        <v>8.1300000000000008</v>
      </c>
      <c r="F74" s="5">
        <v>0</v>
      </c>
      <c r="G74" s="5">
        <v>8.4499999999999993</v>
      </c>
      <c r="H74" s="5">
        <v>11.72</v>
      </c>
      <c r="I74" s="5">
        <v>0.99</v>
      </c>
      <c r="J74" s="5">
        <v>0.02</v>
      </c>
      <c r="K74" s="5">
        <v>3.13</v>
      </c>
      <c r="L74" s="5">
        <v>0.3</v>
      </c>
      <c r="M74" s="5">
        <v>0.1</v>
      </c>
      <c r="N74" s="5">
        <v>0</v>
      </c>
      <c r="O74" s="5">
        <v>0</v>
      </c>
      <c r="P74" s="5">
        <v>0</v>
      </c>
      <c r="Q74" s="5">
        <v>0</v>
      </c>
      <c r="R74" s="5">
        <v>3.87</v>
      </c>
      <c r="S74" s="5">
        <f t="shared" si="42"/>
        <v>97.909999999999982</v>
      </c>
      <c r="T74" s="5">
        <v>1200</v>
      </c>
      <c r="U74" s="5">
        <v>1.05</v>
      </c>
      <c r="V74" s="6">
        <v>0.25636523646096215</v>
      </c>
      <c r="W74" s="6">
        <v>0.99</v>
      </c>
      <c r="X74" s="7">
        <f t="shared" si="36"/>
        <v>2.5034548102144418E-5</v>
      </c>
      <c r="Y74" s="7">
        <f t="shared" si="72"/>
        <v>5.5391457485762941E-10</v>
      </c>
      <c r="Z74" s="5">
        <f t="shared" si="47"/>
        <v>-9.2565572073448017</v>
      </c>
      <c r="AA74" s="6">
        <f t="shared" si="43"/>
        <v>3.0348355135736442</v>
      </c>
      <c r="AB74" s="6">
        <f t="shared" si="48"/>
        <v>0.48213515752555541</v>
      </c>
      <c r="AC74" s="8" t="s">
        <v>108</v>
      </c>
      <c r="AD74" s="6">
        <f t="shared" si="49"/>
        <v>0.79091060429498916</v>
      </c>
      <c r="AE74" s="6">
        <f t="shared" si="50"/>
        <v>1.227347301714529E-2</v>
      </c>
      <c r="AF74" s="6">
        <f t="shared" si="51"/>
        <v>0.2493868341018346</v>
      </c>
      <c r="AG74" s="6">
        <f t="shared" si="52"/>
        <v>0.11317602839841305</v>
      </c>
      <c r="AH74" s="6">
        <f t="shared" si="53"/>
        <v>0</v>
      </c>
      <c r="AI74" s="6">
        <f t="shared" si="54"/>
        <v>0.20970343715101125</v>
      </c>
      <c r="AJ74" s="6">
        <f t="shared" si="55"/>
        <v>0.20903188984804166</v>
      </c>
      <c r="AK74" s="6">
        <f t="shared" si="56"/>
        <v>3.1950944005163788E-2</v>
      </c>
      <c r="AL74" s="6">
        <f t="shared" si="57"/>
        <v>4.2469156774892241E-4</v>
      </c>
      <c r="AM74" s="6">
        <f t="shared" si="58"/>
        <v>8.8293370944992941E-2</v>
      </c>
      <c r="AN74" s="6">
        <f t="shared" si="59"/>
        <v>2.2239519626376068E-3</v>
      </c>
      <c r="AO74" s="6">
        <f t="shared" si="60"/>
        <v>8.6307340439304358E-4</v>
      </c>
      <c r="AP74" s="6">
        <f t="shared" si="61"/>
        <v>0</v>
      </c>
      <c r="AQ74" s="6">
        <f t="shared" si="62"/>
        <v>0</v>
      </c>
      <c r="AR74" s="6">
        <f t="shared" si="63"/>
        <v>0</v>
      </c>
      <c r="AS74" s="6">
        <f t="shared" si="64"/>
        <v>0</v>
      </c>
      <c r="AT74" s="6">
        <f t="shared" si="65"/>
        <v>0.42985671442852386</v>
      </c>
      <c r="AU74" s="6">
        <f t="shared" si="66"/>
        <v>2.0498016421799017</v>
      </c>
      <c r="AV74" s="6">
        <f t="shared" si="44"/>
        <v>0.38584738543475838</v>
      </c>
      <c r="AW74" s="6">
        <f t="shared" si="44"/>
        <v>5.9876393718237171E-3</v>
      </c>
      <c r="AX74" s="6">
        <f t="shared" si="44"/>
        <v>0.12166388638298645</v>
      </c>
      <c r="AY74" s="6">
        <f t="shared" si="44"/>
        <v>5.5213161151560886E-2</v>
      </c>
      <c r="AZ74" s="6">
        <f t="shared" si="44"/>
        <v>0</v>
      </c>
      <c r="BA74" s="6">
        <f t="shared" si="44"/>
        <v>0.10230425853693728</v>
      </c>
      <c r="BB74" s="6">
        <f t="shared" si="44"/>
        <v>0.10197664278663696</v>
      </c>
      <c r="BC74" s="6">
        <f t="shared" si="44"/>
        <v>1.5587334573107733E-2</v>
      </c>
      <c r="BD74" s="6">
        <f t="shared" si="44"/>
        <v>2.0718666577770707E-4</v>
      </c>
      <c r="BE74" s="6">
        <f t="shared" si="44"/>
        <v>4.3074104892947412E-2</v>
      </c>
      <c r="BF74" s="6">
        <f t="shared" si="44"/>
        <v>1.08495959651613E-3</v>
      </c>
      <c r="BG74" s="6">
        <f t="shared" si="44"/>
        <v>4.2105215774692776E-4</v>
      </c>
      <c r="BH74" s="6">
        <f t="shared" si="44"/>
        <v>0</v>
      </c>
      <c r="BI74" s="6">
        <f t="shared" si="44"/>
        <v>0</v>
      </c>
      <c r="BJ74" s="6">
        <f t="shared" si="44"/>
        <v>0</v>
      </c>
      <c r="BK74" s="6">
        <f t="shared" si="37"/>
        <v>0</v>
      </c>
      <c r="BL74" s="6">
        <f t="shared" si="67"/>
        <v>0.20970649334214814</v>
      </c>
      <c r="BM74" s="6">
        <f t="shared" si="68"/>
        <v>1.0430741048929475</v>
      </c>
      <c r="BN74" s="5">
        <f t="shared" si="45"/>
        <v>2.6191995752961907E-4</v>
      </c>
      <c r="BO74" s="5">
        <f t="shared" si="45"/>
        <v>4.0645143887748817E-6</v>
      </c>
      <c r="BP74" s="5">
        <f t="shared" si="45"/>
        <v>8.2587575184459456E-5</v>
      </c>
      <c r="BQ74" s="5">
        <f t="shared" si="45"/>
        <v>3.7479660015314718E-5</v>
      </c>
      <c r="BR74" s="5">
        <f t="shared" si="45"/>
        <v>0</v>
      </c>
      <c r="BS74" s="5">
        <f t="shared" si="45"/>
        <v>6.9445921010716677E-5</v>
      </c>
      <c r="BT74" s="5">
        <f t="shared" si="45"/>
        <v>6.9223529706164983E-5</v>
      </c>
      <c r="BU74" s="5">
        <f t="shared" si="45"/>
        <v>1.0580955485257938E-5</v>
      </c>
      <c r="BV74" s="5">
        <f t="shared" si="45"/>
        <v>1.4064193447897841E-7</v>
      </c>
      <c r="BW74" s="5">
        <f t="shared" si="45"/>
        <v>2.9239456194513398E-5</v>
      </c>
      <c r="BX74" s="5">
        <f t="shared" si="45"/>
        <v>7.3648956081602687E-7</v>
      </c>
      <c r="BY74" s="5">
        <f t="shared" si="45"/>
        <v>2.8581757305564793E-7</v>
      </c>
      <c r="BZ74" s="5">
        <f t="shared" si="45"/>
        <v>0</v>
      </c>
      <c r="CA74" s="5">
        <f t="shared" si="45"/>
        <v>0</v>
      </c>
      <c r="CB74" s="5">
        <f t="shared" si="45"/>
        <v>0</v>
      </c>
      <c r="CC74" s="5">
        <f t="shared" si="38"/>
        <v>0</v>
      </c>
      <c r="CD74" s="5">
        <f t="shared" si="33"/>
        <v>1.4235243752648959E-4</v>
      </c>
      <c r="CE74" s="5">
        <f t="shared" si="69"/>
        <v>6.7881749991514776E-4</v>
      </c>
      <c r="CF74" s="5">
        <f t="shared" si="70"/>
        <v>7.1275837491090524E-4</v>
      </c>
      <c r="CG74" s="5">
        <f t="shared" si="71"/>
        <v>0.37316740863215525</v>
      </c>
    </row>
    <row r="75" spans="1:85">
      <c r="A75" s="11" t="s">
        <v>101</v>
      </c>
      <c r="B75" s="5">
        <v>51.17</v>
      </c>
      <c r="C75" s="5">
        <v>1.02</v>
      </c>
      <c r="D75" s="5">
        <v>14.55</v>
      </c>
      <c r="E75" s="5">
        <v>5.13</v>
      </c>
      <c r="F75" s="5">
        <v>0</v>
      </c>
      <c r="G75" s="5">
        <v>9.2799999999999994</v>
      </c>
      <c r="H75" s="5">
        <v>12.49</v>
      </c>
      <c r="I75" s="5">
        <v>1.37</v>
      </c>
      <c r="J75" s="5">
        <v>0.03</v>
      </c>
      <c r="K75" s="5">
        <v>1.7</v>
      </c>
      <c r="L75" s="5">
        <v>0.3</v>
      </c>
      <c r="M75" s="5">
        <v>0.1</v>
      </c>
      <c r="N75" s="5">
        <v>0</v>
      </c>
      <c r="O75" s="5">
        <v>0</v>
      </c>
      <c r="P75" s="5">
        <v>0</v>
      </c>
      <c r="Q75" s="5">
        <v>0</v>
      </c>
      <c r="R75" s="5">
        <v>1.01</v>
      </c>
      <c r="S75" s="5">
        <f t="shared" si="42"/>
        <v>98.15</v>
      </c>
      <c r="T75" s="5">
        <v>1300</v>
      </c>
      <c r="U75" s="5">
        <v>1.63</v>
      </c>
      <c r="V75" s="6">
        <v>0.27237829962307541</v>
      </c>
      <c r="W75" s="6">
        <v>0.95</v>
      </c>
      <c r="X75" s="7">
        <f t="shared" si="36"/>
        <v>3.0218150766617212E-4</v>
      </c>
      <c r="Y75" s="7">
        <f t="shared" si="72"/>
        <v>1.726763187149025E-8</v>
      </c>
      <c r="Z75" s="5">
        <f t="shared" si="47"/>
        <v>-7.762767218637765</v>
      </c>
      <c r="AA75" s="6">
        <f t="shared" si="43"/>
        <v>1.1210453326443031</v>
      </c>
      <c r="AB75" s="6">
        <f t="shared" si="48"/>
        <v>4.9623174877935883E-2</v>
      </c>
      <c r="AC75" s="8" t="s">
        <v>102</v>
      </c>
      <c r="AD75" s="6">
        <f t="shared" si="49"/>
        <v>0.85183952055934742</v>
      </c>
      <c r="AE75" s="6">
        <f t="shared" si="50"/>
        <v>1.2774431099477752E-2</v>
      </c>
      <c r="AF75" s="6">
        <f t="shared" si="51"/>
        <v>0.28549004218581381</v>
      </c>
      <c r="AG75" s="6">
        <f t="shared" si="52"/>
        <v>7.1413656295677599E-2</v>
      </c>
      <c r="AH75" s="6">
        <f t="shared" si="53"/>
        <v>0</v>
      </c>
      <c r="AI75" s="6">
        <f t="shared" si="54"/>
        <v>0.23030152624395084</v>
      </c>
      <c r="AJ75" s="6">
        <f t="shared" si="55"/>
        <v>0.22276521366911606</v>
      </c>
      <c r="AK75" s="6">
        <f t="shared" si="56"/>
        <v>4.4214942714216561E-2</v>
      </c>
      <c r="AL75" s="6">
        <f t="shared" si="57"/>
        <v>6.3703735162338353E-4</v>
      </c>
      <c r="AM75" s="6">
        <f t="shared" si="58"/>
        <v>4.7954866008462618E-2</v>
      </c>
      <c r="AN75" s="6">
        <f t="shared" si="59"/>
        <v>2.2239519626376068E-3</v>
      </c>
      <c r="AO75" s="6">
        <f t="shared" si="60"/>
        <v>8.6307340439304358E-4</v>
      </c>
      <c r="AP75" s="6">
        <f t="shared" si="61"/>
        <v>0</v>
      </c>
      <c r="AQ75" s="6">
        <f t="shared" si="62"/>
        <v>0</v>
      </c>
      <c r="AR75" s="6">
        <f t="shared" si="63"/>
        <v>0</v>
      </c>
      <c r="AS75" s="6">
        <f t="shared" si="64"/>
        <v>0</v>
      </c>
      <c r="AT75" s="6">
        <f t="shared" si="65"/>
        <v>0.11218482727979562</v>
      </c>
      <c r="AU75" s="6">
        <f t="shared" si="66"/>
        <v>1.8347082227660496</v>
      </c>
      <c r="AV75" s="6">
        <f t="shared" si="44"/>
        <v>0.46429154782720383</v>
      </c>
      <c r="AW75" s="6">
        <f t="shared" si="44"/>
        <v>6.9626499412635302E-3</v>
      </c>
      <c r="AX75" s="6">
        <f t="shared" si="44"/>
        <v>0.15560514671668188</v>
      </c>
      <c r="AY75" s="6">
        <f t="shared" si="44"/>
        <v>3.8923712996725264E-2</v>
      </c>
      <c r="AZ75" s="6">
        <f t="shared" si="44"/>
        <v>0</v>
      </c>
      <c r="BA75" s="6">
        <f t="shared" si="44"/>
        <v>0.1255248782265459</v>
      </c>
      <c r="BB75" s="6">
        <f t="shared" si="44"/>
        <v>0.12141724275551016</v>
      </c>
      <c r="BC75" s="6">
        <f t="shared" si="44"/>
        <v>2.4099168557470716E-2</v>
      </c>
      <c r="BD75" s="6">
        <f t="shared" si="44"/>
        <v>3.472145291107765E-4</v>
      </c>
      <c r="BE75" s="6">
        <f t="shared" si="44"/>
        <v>2.6137598018809074E-2</v>
      </c>
      <c r="BF75" s="6">
        <f t="shared" si="44"/>
        <v>1.2121556632502166E-3</v>
      </c>
      <c r="BG75" s="6">
        <f t="shared" si="44"/>
        <v>4.7041452896082501E-4</v>
      </c>
      <c r="BH75" s="6">
        <f t="shared" si="44"/>
        <v>0</v>
      </c>
      <c r="BI75" s="6">
        <f t="shared" si="44"/>
        <v>0</v>
      </c>
      <c r="BJ75" s="6">
        <f t="shared" si="44"/>
        <v>0</v>
      </c>
      <c r="BK75" s="6">
        <f t="shared" si="37"/>
        <v>0</v>
      </c>
      <c r="BL75" s="6">
        <f t="shared" si="67"/>
        <v>6.1145868257276963E-2</v>
      </c>
      <c r="BM75" s="6">
        <f t="shared" si="68"/>
        <v>1.026137598018809</v>
      </c>
      <c r="BN75" s="5">
        <f t="shared" si="45"/>
        <v>2.9513495078486085E-4</v>
      </c>
      <c r="BO75" s="5">
        <f t="shared" si="45"/>
        <v>4.4259288314932014E-6</v>
      </c>
      <c r="BP75" s="5">
        <f t="shared" si="45"/>
        <v>9.8913102194121268E-5</v>
      </c>
      <c r="BQ75" s="5">
        <f t="shared" si="45"/>
        <v>2.4742531225074063E-5</v>
      </c>
      <c r="BR75" s="5">
        <f t="shared" si="45"/>
        <v>0</v>
      </c>
      <c r="BS75" s="5">
        <f t="shared" si="45"/>
        <v>7.9792059388199407E-5</v>
      </c>
      <c r="BT75" s="5">
        <f t="shared" si="45"/>
        <v>7.7180969872873002E-5</v>
      </c>
      <c r="BU75" s="5">
        <f t="shared" si="45"/>
        <v>1.5319053210101208E-5</v>
      </c>
      <c r="BV75" s="5">
        <f t="shared" si="45"/>
        <v>2.2071291937245431E-7</v>
      </c>
      <c r="BW75" s="5">
        <f t="shared" si="45"/>
        <v>1.6614816145192177E-5</v>
      </c>
      <c r="BX75" s="5">
        <f t="shared" si="45"/>
        <v>7.7052770762496685E-7</v>
      </c>
      <c r="BY75" s="5">
        <f t="shared" si="45"/>
        <v>2.9902712961944188E-7</v>
      </c>
      <c r="BZ75" s="5">
        <f t="shared" si="45"/>
        <v>0</v>
      </c>
      <c r="CA75" s="5">
        <f t="shared" si="45"/>
        <v>0</v>
      </c>
      <c r="CB75" s="5">
        <f t="shared" si="45"/>
        <v>0</v>
      </c>
      <c r="CC75" s="5">
        <f t="shared" si="38"/>
        <v>0</v>
      </c>
      <c r="CD75" s="5">
        <f t="shared" si="33"/>
        <v>3.8868428476163724E-5</v>
      </c>
      <c r="CE75" s="5">
        <f t="shared" si="69"/>
        <v>6.3566729173950346E-4</v>
      </c>
      <c r="CF75" s="5">
        <f t="shared" si="70"/>
        <v>1.0361376855353907E-3</v>
      </c>
      <c r="CG75" s="5">
        <f t="shared" si="71"/>
        <v>0.11531551757304825</v>
      </c>
    </row>
    <row r="76" spans="1:85">
      <c r="A76" s="11" t="s">
        <v>101</v>
      </c>
      <c r="B76" s="5">
        <v>48.4</v>
      </c>
      <c r="C76" s="5">
        <v>0.96</v>
      </c>
      <c r="D76" s="5">
        <v>12.7</v>
      </c>
      <c r="E76" s="5">
        <v>7.92</v>
      </c>
      <c r="F76" s="5">
        <v>0</v>
      </c>
      <c r="G76" s="5">
        <v>8.92</v>
      </c>
      <c r="H76" s="5">
        <v>11.99</v>
      </c>
      <c r="I76" s="5">
        <v>1.24</v>
      </c>
      <c r="J76" s="5">
        <v>0.02</v>
      </c>
      <c r="K76" s="5">
        <v>2.23</v>
      </c>
      <c r="L76" s="5">
        <v>0.3</v>
      </c>
      <c r="M76" s="5">
        <v>0.1</v>
      </c>
      <c r="N76" s="5">
        <v>0</v>
      </c>
      <c r="O76" s="5">
        <v>0</v>
      </c>
      <c r="P76" s="5">
        <v>0</v>
      </c>
      <c r="Q76" s="5">
        <v>0</v>
      </c>
      <c r="R76" s="5">
        <v>1.21</v>
      </c>
      <c r="S76" s="5">
        <f t="shared" si="42"/>
        <v>95.989999999999981</v>
      </c>
      <c r="T76" s="5">
        <v>1300</v>
      </c>
      <c r="U76" s="5">
        <v>1.63</v>
      </c>
      <c r="V76" s="6">
        <v>0.26652446841904315</v>
      </c>
      <c r="W76" s="6">
        <v>0.95</v>
      </c>
      <c r="X76" s="7">
        <f t="shared" si="36"/>
        <v>2.8933238472206215E-4</v>
      </c>
      <c r="Y76" s="7">
        <f t="shared" si="72"/>
        <v>1.726763187149025E-8</v>
      </c>
      <c r="Z76" s="5">
        <f t="shared" si="47"/>
        <v>-7.762767218637765</v>
      </c>
      <c r="AA76" s="6">
        <f t="shared" si="43"/>
        <v>1.5028461915877613</v>
      </c>
      <c r="AB76" s="6">
        <f t="shared" si="48"/>
        <v>0.17691453510267094</v>
      </c>
      <c r="AC76" s="8" t="s">
        <v>103</v>
      </c>
      <c r="AD76" s="6">
        <f t="shared" si="49"/>
        <v>0.80572665223905438</v>
      </c>
      <c r="AE76" s="6">
        <f t="shared" si="50"/>
        <v>1.2022993975979061E-2</v>
      </c>
      <c r="AF76" s="6">
        <f t="shared" si="51"/>
        <v>0.24919062101442163</v>
      </c>
      <c r="AG76" s="6">
        <f t="shared" si="52"/>
        <v>0.11025266235122155</v>
      </c>
      <c r="AH76" s="6">
        <f t="shared" si="53"/>
        <v>0</v>
      </c>
      <c r="AI76" s="6">
        <f t="shared" si="54"/>
        <v>0.22136741531207343</v>
      </c>
      <c r="AJ76" s="6">
        <f t="shared" si="55"/>
        <v>0.21384747092815864</v>
      </c>
      <c r="AK76" s="6">
        <f t="shared" si="56"/>
        <v>4.0019364208487979E-2</v>
      </c>
      <c r="AL76" s="6">
        <f t="shared" si="57"/>
        <v>4.2469156774892241E-4</v>
      </c>
      <c r="AM76" s="6">
        <f t="shared" si="58"/>
        <v>6.2905500705218609E-2</v>
      </c>
      <c r="AN76" s="6">
        <f t="shared" si="59"/>
        <v>2.2239519626376068E-3</v>
      </c>
      <c r="AO76" s="6">
        <f t="shared" si="60"/>
        <v>8.6307340439304358E-4</v>
      </c>
      <c r="AP76" s="6">
        <f t="shared" si="61"/>
        <v>0</v>
      </c>
      <c r="AQ76" s="6">
        <f t="shared" si="62"/>
        <v>0</v>
      </c>
      <c r="AR76" s="6">
        <f t="shared" si="63"/>
        <v>0</v>
      </c>
      <c r="AS76" s="6">
        <f t="shared" si="64"/>
        <v>0</v>
      </c>
      <c r="AT76" s="6">
        <f t="shared" si="65"/>
        <v>0.13439964456292347</v>
      </c>
      <c r="AU76" s="6">
        <f t="shared" si="66"/>
        <v>1.7903385415270998</v>
      </c>
      <c r="AV76" s="6">
        <f t="shared" si="44"/>
        <v>0.45004150530759174</v>
      </c>
      <c r="AW76" s="6">
        <f t="shared" si="44"/>
        <v>6.7154863156349432E-3</v>
      </c>
      <c r="AX76" s="6">
        <f t="shared" si="44"/>
        <v>0.13918631322200672</v>
      </c>
      <c r="AY76" s="6">
        <f t="shared" si="44"/>
        <v>6.1582019151070533E-2</v>
      </c>
      <c r="AZ76" s="6">
        <f t="shared" si="44"/>
        <v>0</v>
      </c>
      <c r="BA76" s="6">
        <f t="shared" si="44"/>
        <v>0.12364556209757643</v>
      </c>
      <c r="BB76" s="6">
        <f t="shared" si="44"/>
        <v>0.11944527024802459</v>
      </c>
      <c r="BC76" s="6">
        <f t="shared" si="44"/>
        <v>2.2352959108143187E-2</v>
      </c>
      <c r="BD76" s="6">
        <f t="shared" si="44"/>
        <v>2.3721299513927377E-4</v>
      </c>
      <c r="BE76" s="6">
        <f t="shared" si="44"/>
        <v>3.513609255798196E-2</v>
      </c>
      <c r="BF76" s="6">
        <f t="shared" si="44"/>
        <v>1.2421963282657419E-3</v>
      </c>
      <c r="BG76" s="6">
        <f t="shared" si="44"/>
        <v>4.8207273896749738E-4</v>
      </c>
      <c r="BH76" s="6">
        <f t="shared" si="44"/>
        <v>0</v>
      </c>
      <c r="BI76" s="6">
        <f t="shared" si="44"/>
        <v>0</v>
      </c>
      <c r="BJ76" s="6">
        <f t="shared" si="44"/>
        <v>0</v>
      </c>
      <c r="BK76" s="6">
        <f t="shared" si="37"/>
        <v>0</v>
      </c>
      <c r="BL76" s="6">
        <f t="shared" si="67"/>
        <v>7.5069402487579248E-2</v>
      </c>
      <c r="BM76" s="6">
        <f t="shared" si="68"/>
        <v>1.035136092557982</v>
      </c>
      <c r="BN76" s="5">
        <f t="shared" si="45"/>
        <v>2.8607666484924626E-4</v>
      </c>
      <c r="BO76" s="5">
        <f t="shared" si="45"/>
        <v>4.2688149989733612E-6</v>
      </c>
      <c r="BP76" s="5">
        <f t="shared" si="45"/>
        <v>8.8476186773039266E-5</v>
      </c>
      <c r="BQ76" s="5">
        <f t="shared" si="45"/>
        <v>3.9145675333611243E-5</v>
      </c>
      <c r="BR76" s="5">
        <f t="shared" si="45"/>
        <v>0</v>
      </c>
      <c r="BS76" s="5">
        <f t="shared" si="45"/>
        <v>7.8597439594175019E-5</v>
      </c>
      <c r="BT76" s="5">
        <f t="shared" si="45"/>
        <v>7.5927451449654888E-5</v>
      </c>
      <c r="BU76" s="5">
        <f t="shared" si="45"/>
        <v>1.4209044978637248E-5</v>
      </c>
      <c r="BV76" s="5">
        <f t="shared" si="45"/>
        <v>1.5078854218559817E-7</v>
      </c>
      <c r="BW76" s="5">
        <f t="shared" si="45"/>
        <v>2.2334864798640915E-5</v>
      </c>
      <c r="BX76" s="5">
        <f t="shared" si="45"/>
        <v>7.8962357579743948E-7</v>
      </c>
      <c r="BY76" s="5">
        <f t="shared" si="45"/>
        <v>3.0643787240091366E-7</v>
      </c>
      <c r="BZ76" s="5">
        <f t="shared" si="45"/>
        <v>0</v>
      </c>
      <c r="CA76" s="5">
        <f t="shared" si="45"/>
        <v>0</v>
      </c>
      <c r="CB76" s="5">
        <f t="shared" si="45"/>
        <v>0</v>
      </c>
      <c r="CC76" s="5">
        <f t="shared" si="38"/>
        <v>0</v>
      </c>
      <c r="CD76" s="5">
        <f t="shared" si="33"/>
        <v>4.771916377178225E-5</v>
      </c>
      <c r="CE76" s="5">
        <f t="shared" si="69"/>
        <v>6.3566729173950346E-4</v>
      </c>
      <c r="CF76" s="5">
        <f t="shared" si="70"/>
        <v>1.0361376855353907E-3</v>
      </c>
      <c r="CG76" s="5">
        <f t="shared" si="71"/>
        <v>0.16725680195419423</v>
      </c>
    </row>
    <row r="77" spans="1:85">
      <c r="A77" s="11" t="s">
        <v>101</v>
      </c>
      <c r="B77" s="5">
        <v>46.79</v>
      </c>
      <c r="C77" s="5">
        <v>0.95</v>
      </c>
      <c r="D77" s="5">
        <v>12.32</v>
      </c>
      <c r="E77" s="5">
        <v>7.74</v>
      </c>
      <c r="F77" s="5">
        <v>0</v>
      </c>
      <c r="G77" s="5">
        <v>8.65</v>
      </c>
      <c r="H77" s="5">
        <v>11.71</v>
      </c>
      <c r="I77" s="5">
        <v>1.23</v>
      </c>
      <c r="J77" s="5">
        <v>0.03</v>
      </c>
      <c r="K77" s="5">
        <v>2.7</v>
      </c>
      <c r="L77" s="5">
        <v>0.3</v>
      </c>
      <c r="M77" s="5">
        <v>0.1</v>
      </c>
      <c r="N77" s="5">
        <v>0</v>
      </c>
      <c r="O77" s="5">
        <v>0</v>
      </c>
      <c r="P77" s="5">
        <v>0</v>
      </c>
      <c r="Q77" s="5">
        <v>0</v>
      </c>
      <c r="R77" s="5">
        <v>3.92</v>
      </c>
      <c r="S77" s="5">
        <f t="shared" si="42"/>
        <v>96.44</v>
      </c>
      <c r="T77" s="5">
        <v>1300</v>
      </c>
      <c r="U77" s="5">
        <v>1.63</v>
      </c>
      <c r="V77" s="6">
        <v>0.26125396983579435</v>
      </c>
      <c r="W77" s="6">
        <v>0.95</v>
      </c>
      <c r="X77" s="7">
        <f t="shared" si="36"/>
        <v>2.7800248099639062E-4</v>
      </c>
      <c r="Y77" s="7">
        <f t="shared" si="72"/>
        <v>1.726763187149025E-8</v>
      </c>
      <c r="Z77" s="5">
        <f t="shared" si="47"/>
        <v>-7.762767218637765</v>
      </c>
      <c r="AA77" s="6">
        <f t="shared" si="43"/>
        <v>1.8562976874334942</v>
      </c>
      <c r="AB77" s="6">
        <f t="shared" si="48"/>
        <v>0.26864762363001493</v>
      </c>
      <c r="AC77" s="8" t="s">
        <v>104</v>
      </c>
      <c r="AD77" s="6">
        <f t="shared" si="49"/>
        <v>0.7789245879806892</v>
      </c>
      <c r="AE77" s="6">
        <f t="shared" si="50"/>
        <v>1.1897754455395945E-2</v>
      </c>
      <c r="AF77" s="6">
        <f t="shared" si="51"/>
        <v>0.2417345236927303</v>
      </c>
      <c r="AG77" s="6">
        <f t="shared" si="52"/>
        <v>0.10774692002505744</v>
      </c>
      <c r="AH77" s="6">
        <f t="shared" si="53"/>
        <v>0</v>
      </c>
      <c r="AI77" s="6">
        <f t="shared" si="54"/>
        <v>0.2146668321131654</v>
      </c>
      <c r="AJ77" s="6">
        <f t="shared" si="55"/>
        <v>0.20885353499322251</v>
      </c>
      <c r="AK77" s="6">
        <f t="shared" si="56"/>
        <v>3.9696627400355011E-2</v>
      </c>
      <c r="AL77" s="6">
        <f t="shared" si="57"/>
        <v>6.3703735162338353E-4</v>
      </c>
      <c r="AM77" s="6">
        <f t="shared" si="58"/>
        <v>7.6163610719322983E-2</v>
      </c>
      <c r="AN77" s="6">
        <f t="shared" si="59"/>
        <v>2.2239519626376068E-3</v>
      </c>
      <c r="AO77" s="6">
        <f t="shared" si="60"/>
        <v>8.6307340439304358E-4</v>
      </c>
      <c r="AP77" s="6">
        <f t="shared" si="61"/>
        <v>0</v>
      </c>
      <c r="AQ77" s="6">
        <f t="shared" si="62"/>
        <v>0</v>
      </c>
      <c r="AR77" s="6">
        <f t="shared" si="63"/>
        <v>0</v>
      </c>
      <c r="AS77" s="6">
        <f t="shared" si="64"/>
        <v>0</v>
      </c>
      <c r="AT77" s="6">
        <f t="shared" si="65"/>
        <v>0.43541041874930575</v>
      </c>
      <c r="AU77" s="6">
        <f t="shared" si="66"/>
        <v>2.0426552621285756</v>
      </c>
      <c r="AV77" s="6">
        <f t="shared" si="44"/>
        <v>0.38132944037213634</v>
      </c>
      <c r="AW77" s="6">
        <f t="shared" si="44"/>
        <v>5.8246512154957238E-3</v>
      </c>
      <c r="AX77" s="6">
        <f t="shared" si="44"/>
        <v>0.11834328003092782</v>
      </c>
      <c r="AY77" s="6">
        <f t="shared" si="44"/>
        <v>5.274846031178964E-2</v>
      </c>
      <c r="AZ77" s="6">
        <f t="shared" si="44"/>
        <v>0</v>
      </c>
      <c r="BA77" s="6">
        <f t="shared" si="44"/>
        <v>0.10509205155326554</v>
      </c>
      <c r="BB77" s="6">
        <f t="shared" si="44"/>
        <v>0.10224610038973682</v>
      </c>
      <c r="BC77" s="6">
        <f t="shared" si="44"/>
        <v>1.9433836015475575E-2</v>
      </c>
      <c r="BD77" s="6">
        <f t="shared" si="44"/>
        <v>3.1186728540749968E-4</v>
      </c>
      <c r="BE77" s="6">
        <f t="shared" si="44"/>
        <v>3.7286571127012245E-2</v>
      </c>
      <c r="BF77" s="6">
        <f t="shared" si="44"/>
        <v>1.0887554076648787E-3</v>
      </c>
      <c r="BG77" s="6">
        <f t="shared" si="44"/>
        <v>4.2252523976741267E-4</v>
      </c>
      <c r="BH77" s="6">
        <f t="shared" si="44"/>
        <v>0</v>
      </c>
      <c r="BI77" s="6">
        <f t="shared" si="44"/>
        <v>0</v>
      </c>
      <c r="BJ77" s="6">
        <f t="shared" si="44"/>
        <v>0</v>
      </c>
      <c r="BK77" s="6">
        <f t="shared" si="37"/>
        <v>0</v>
      </c>
      <c r="BL77" s="6">
        <f t="shared" si="67"/>
        <v>0.21315903217833274</v>
      </c>
      <c r="BM77" s="6">
        <f t="shared" si="68"/>
        <v>1.0372865711270121</v>
      </c>
      <c r="BN77" s="5">
        <f t="shared" si="45"/>
        <v>2.4239865262189639E-4</v>
      </c>
      <c r="BO77" s="5">
        <f t="shared" si="45"/>
        <v>3.7025402634813741E-6</v>
      </c>
      <c r="BP77" s="5">
        <f t="shared" si="45"/>
        <v>7.5226952312829561E-5</v>
      </c>
      <c r="BQ77" s="5">
        <f t="shared" si="45"/>
        <v>3.3530470909824006E-5</v>
      </c>
      <c r="BR77" s="5">
        <f t="shared" si="45"/>
        <v>0</v>
      </c>
      <c r="BS77" s="5">
        <f t="shared" si="45"/>
        <v>6.680357979421259E-5</v>
      </c>
      <c r="BT77" s="5">
        <f t="shared" si="45"/>
        <v>6.4994501725669401E-5</v>
      </c>
      <c r="BU77" s="5">
        <f t="shared" si="45"/>
        <v>1.2353453908066983E-5</v>
      </c>
      <c r="BV77" s="5">
        <f t="shared" si="45"/>
        <v>1.9824383269713611E-7</v>
      </c>
      <c r="BW77" s="5">
        <f t="shared" si="45"/>
        <v>2.370185368656024E-5</v>
      </c>
      <c r="BX77" s="5">
        <f t="shared" si="45"/>
        <v>6.9208620135707249E-7</v>
      </c>
      <c r="BY77" s="5">
        <f t="shared" si="45"/>
        <v>2.6858547485453559E-7</v>
      </c>
      <c r="BZ77" s="5">
        <f t="shared" si="45"/>
        <v>0</v>
      </c>
      <c r="CA77" s="5">
        <f t="shared" si="45"/>
        <v>0</v>
      </c>
      <c r="CB77" s="5">
        <f t="shared" si="45"/>
        <v>0</v>
      </c>
      <c r="CC77" s="5">
        <f t="shared" si="38"/>
        <v>0</v>
      </c>
      <c r="CD77" s="5">
        <f t="shared" si="33"/>
        <v>1.3549822469461446E-4</v>
      </c>
      <c r="CE77" s="5">
        <f t="shared" si="69"/>
        <v>6.3566729173950346E-4</v>
      </c>
      <c r="CF77" s="5">
        <f t="shared" si="70"/>
        <v>1.0361376855353907E-3</v>
      </c>
      <c r="CG77" s="5">
        <f t="shared" si="71"/>
        <v>0.23936840715519137</v>
      </c>
    </row>
    <row r="78" spans="1:85">
      <c r="A78" s="11" t="s">
        <v>101</v>
      </c>
      <c r="B78" s="5">
        <v>49.6</v>
      </c>
      <c r="C78" s="5">
        <v>1.02</v>
      </c>
      <c r="D78" s="5">
        <v>13.59</v>
      </c>
      <c r="E78" s="5">
        <v>8.1300000000000008</v>
      </c>
      <c r="F78" s="5">
        <v>0</v>
      </c>
      <c r="G78" s="5">
        <v>8.9700000000000006</v>
      </c>
      <c r="H78" s="5">
        <v>12.12</v>
      </c>
      <c r="I78" s="5">
        <v>0.79</v>
      </c>
      <c r="J78" s="5">
        <v>0.01</v>
      </c>
      <c r="K78" s="5">
        <v>2.93</v>
      </c>
      <c r="L78" s="5">
        <v>0.3</v>
      </c>
      <c r="M78" s="5">
        <v>0.1</v>
      </c>
      <c r="N78" s="5">
        <v>0</v>
      </c>
      <c r="O78" s="5">
        <v>0</v>
      </c>
      <c r="P78" s="5">
        <v>0</v>
      </c>
      <c r="Q78" s="5">
        <v>0</v>
      </c>
      <c r="R78" s="5">
        <v>1.41</v>
      </c>
      <c r="S78" s="5">
        <f t="shared" si="42"/>
        <v>98.970000000000013</v>
      </c>
      <c r="T78" s="5">
        <v>1200</v>
      </c>
      <c r="U78" s="5">
        <v>0.5</v>
      </c>
      <c r="V78" s="6">
        <v>0.25864708980565954</v>
      </c>
      <c r="W78" s="6">
        <v>0.99</v>
      </c>
      <c r="X78" s="7">
        <f t="shared" si="36"/>
        <v>5.2954504262896742E-6</v>
      </c>
      <c r="Y78" s="10">
        <v>7.7964822872510355E-11</v>
      </c>
      <c r="Z78" s="5">
        <f t="shared" si="47"/>
        <v>-10.108101303441885</v>
      </c>
      <c r="AA78" s="6">
        <f t="shared" si="43"/>
        <v>3.7834747604479495</v>
      </c>
      <c r="AB78" s="6">
        <f t="shared" si="48"/>
        <v>0.57789084113568778</v>
      </c>
      <c r="AC78" s="8" t="s">
        <v>109</v>
      </c>
      <c r="AD78" s="6">
        <f t="shared" si="49"/>
        <v>0.82570334609622109</v>
      </c>
      <c r="AE78" s="6">
        <f t="shared" si="50"/>
        <v>1.2774431099477752E-2</v>
      </c>
      <c r="AF78" s="6">
        <f t="shared" si="51"/>
        <v>0.26665358579417248</v>
      </c>
      <c r="AG78" s="6">
        <f t="shared" si="52"/>
        <v>0.11317602839841305</v>
      </c>
      <c r="AH78" s="6">
        <f t="shared" si="53"/>
        <v>0</v>
      </c>
      <c r="AI78" s="6">
        <f t="shared" si="54"/>
        <v>0.222608264052612</v>
      </c>
      <c r="AJ78" s="6">
        <f t="shared" si="55"/>
        <v>0.21616608404080756</v>
      </c>
      <c r="AK78" s="6">
        <f t="shared" si="56"/>
        <v>2.5496207842504438E-2</v>
      </c>
      <c r="AL78" s="6">
        <f t="shared" si="57"/>
        <v>2.123457838744612E-4</v>
      </c>
      <c r="AM78" s="6">
        <f t="shared" si="58"/>
        <v>8.2651622002820876E-2</v>
      </c>
      <c r="AN78" s="6">
        <f t="shared" si="59"/>
        <v>2.2239519626376068E-3</v>
      </c>
      <c r="AO78" s="6">
        <f t="shared" si="60"/>
        <v>8.6307340439304358E-4</v>
      </c>
      <c r="AP78" s="6">
        <f t="shared" si="61"/>
        <v>0</v>
      </c>
      <c r="AQ78" s="6">
        <f t="shared" si="62"/>
        <v>0</v>
      </c>
      <c r="AR78" s="6">
        <f t="shared" si="63"/>
        <v>0</v>
      </c>
      <c r="AS78" s="6">
        <f t="shared" si="64"/>
        <v>0</v>
      </c>
      <c r="AT78" s="6">
        <f t="shared" si="65"/>
        <v>0.15661446184605129</v>
      </c>
      <c r="AU78" s="6">
        <f t="shared" si="66"/>
        <v>1.8424917803211649</v>
      </c>
      <c r="AV78" s="6">
        <f t="shared" si="44"/>
        <v>0.44814492792597027</v>
      </c>
      <c r="AW78" s="6">
        <f t="shared" si="44"/>
        <v>6.9332364116441482E-3</v>
      </c>
      <c r="AX78" s="6">
        <f t="shared" si="44"/>
        <v>0.14472443711401092</v>
      </c>
      <c r="AY78" s="6">
        <f t="shared" si="44"/>
        <v>6.1425526890917979E-2</v>
      </c>
      <c r="AZ78" s="6">
        <f t="shared" si="44"/>
        <v>0</v>
      </c>
      <c r="BA78" s="6">
        <f t="shared" si="44"/>
        <v>0.12081913549367863</v>
      </c>
      <c r="BB78" s="6">
        <f t="shared" si="44"/>
        <v>0.11732268569639298</v>
      </c>
      <c r="BC78" s="6">
        <f t="shared" si="44"/>
        <v>1.3837895026082663E-2</v>
      </c>
      <c r="BD78" s="6">
        <f t="shared" si="44"/>
        <v>1.1524924352034135E-4</v>
      </c>
      <c r="BE78" s="6">
        <f t="shared" si="44"/>
        <v>4.4858610977582689E-2</v>
      </c>
      <c r="BF78" s="6">
        <f t="shared" si="44"/>
        <v>1.2070349438682161E-3</v>
      </c>
      <c r="BG78" s="6">
        <f t="shared" si="44"/>
        <v>4.6842727528618945E-4</v>
      </c>
      <c r="BH78" s="6">
        <f t="shared" si="44"/>
        <v>0</v>
      </c>
      <c r="BI78" s="6">
        <f t="shared" si="44"/>
        <v>0</v>
      </c>
      <c r="BJ78" s="6">
        <f t="shared" si="44"/>
        <v>0</v>
      </c>
      <c r="BK78" s="6">
        <f t="shared" si="37"/>
        <v>0</v>
      </c>
      <c r="BL78" s="6">
        <f t="shared" si="67"/>
        <v>8.5001443978627578E-2</v>
      </c>
      <c r="BM78" s="6">
        <f t="shared" si="68"/>
        <v>1.0448586109775826</v>
      </c>
      <c r="BN78" s="5">
        <f t="shared" si="45"/>
        <v>3.042086195743612E-4</v>
      </c>
      <c r="BO78" s="5">
        <f t="shared" si="45"/>
        <v>4.7064022072729509E-6</v>
      </c>
      <c r="BP78" s="5">
        <f t="shared" si="45"/>
        <v>9.8241480578359914E-5</v>
      </c>
      <c r="BQ78" s="5">
        <f t="shared" si="45"/>
        <v>4.1696722595063621E-5</v>
      </c>
      <c r="BR78" s="5">
        <f t="shared" si="45"/>
        <v>0</v>
      </c>
      <c r="BS78" s="5">
        <f t="shared" si="45"/>
        <v>8.2014143497728421E-5</v>
      </c>
      <c r="BT78" s="5">
        <f t="shared" si="45"/>
        <v>7.9640692187756145E-5</v>
      </c>
      <c r="BU78" s="5">
        <f t="shared" si="45"/>
        <v>9.3934053056936918E-6</v>
      </c>
      <c r="BV78" s="5">
        <f t="shared" si="45"/>
        <v>7.8233203353590163E-8</v>
      </c>
      <c r="BW78" s="5">
        <f t="shared" si="45"/>
        <v>3.0450810153468882E-5</v>
      </c>
      <c r="BX78" s="5">
        <f t="shared" si="45"/>
        <v>8.1935644290684312E-7</v>
      </c>
      <c r="BY78" s="5">
        <f t="shared" si="45"/>
        <v>3.1797663190183582E-7</v>
      </c>
      <c r="BZ78" s="5">
        <f t="shared" si="45"/>
        <v>0</v>
      </c>
      <c r="CA78" s="5">
        <f t="shared" si="45"/>
        <v>0</v>
      </c>
      <c r="CB78" s="5">
        <f t="shared" si="45"/>
        <v>0</v>
      </c>
      <c r="CC78" s="5">
        <f t="shared" si="38"/>
        <v>0</v>
      </c>
      <c r="CD78" s="5">
        <f t="shared" si="33"/>
        <v>5.7700467690749464E-5</v>
      </c>
      <c r="CE78" s="5">
        <f t="shared" si="69"/>
        <v>6.7881749991514776E-4</v>
      </c>
      <c r="CF78" s="5">
        <f t="shared" si="70"/>
        <v>3.3940874995757388E-4</v>
      </c>
      <c r="CG78" s="5">
        <f t="shared" si="71"/>
        <v>0.49225905051893304</v>
      </c>
    </row>
    <row r="79" spans="1:85">
      <c r="A79" s="11" t="s">
        <v>101</v>
      </c>
      <c r="B79" s="5">
        <v>50.26</v>
      </c>
      <c r="C79" s="5">
        <v>1.03</v>
      </c>
      <c r="D79" s="5">
        <v>13.8</v>
      </c>
      <c r="E79" s="5">
        <v>6.04</v>
      </c>
      <c r="F79" s="5">
        <v>0</v>
      </c>
      <c r="G79" s="5">
        <v>8.7799999999999994</v>
      </c>
      <c r="H79" s="5">
        <v>11.88</v>
      </c>
      <c r="I79" s="5">
        <v>1.2</v>
      </c>
      <c r="J79" s="5">
        <v>0.03</v>
      </c>
      <c r="K79" s="5">
        <v>3.26</v>
      </c>
      <c r="L79" s="5">
        <v>0.3</v>
      </c>
      <c r="M79" s="5">
        <v>0.1</v>
      </c>
      <c r="N79" s="5">
        <v>0</v>
      </c>
      <c r="O79" s="5">
        <v>0</v>
      </c>
      <c r="P79" s="5">
        <v>0</v>
      </c>
      <c r="Q79" s="5">
        <v>0</v>
      </c>
      <c r="R79" s="5">
        <v>3.1</v>
      </c>
      <c r="S79" s="5">
        <f t="shared" si="42"/>
        <v>99.78</v>
      </c>
      <c r="T79" s="5">
        <v>1200</v>
      </c>
      <c r="U79" s="5">
        <v>0.5</v>
      </c>
      <c r="V79" s="6">
        <v>0.25487448403679852</v>
      </c>
      <c r="W79" s="6">
        <v>0.99</v>
      </c>
      <c r="X79" s="7">
        <f t="shared" si="36"/>
        <v>5.142098995486413E-6</v>
      </c>
      <c r="Y79" s="10">
        <v>6.6480204347334097E-11</v>
      </c>
      <c r="Z79" s="5">
        <f t="shared" si="47"/>
        <v>-10.177307654284366</v>
      </c>
      <c r="AA79" s="6">
        <f t="shared" si="43"/>
        <v>4.1050690798056717</v>
      </c>
      <c r="AB79" s="6">
        <f t="shared" si="48"/>
        <v>0.61332046979309307</v>
      </c>
      <c r="AC79" s="8" t="s">
        <v>110</v>
      </c>
      <c r="AD79" s="6">
        <f t="shared" si="49"/>
        <v>0.83669052771766272</v>
      </c>
      <c r="AE79" s="6">
        <f t="shared" si="50"/>
        <v>1.2899670620060867E-2</v>
      </c>
      <c r="AF79" s="6">
        <f t="shared" si="51"/>
        <v>0.27077406062984399</v>
      </c>
      <c r="AG79" s="6">
        <f t="shared" si="52"/>
        <v>8.4081575833507352E-2</v>
      </c>
      <c r="AH79" s="6">
        <f t="shared" si="53"/>
        <v>0</v>
      </c>
      <c r="AI79" s="6">
        <f t="shared" si="54"/>
        <v>0.21789303883856556</v>
      </c>
      <c r="AJ79" s="6">
        <f t="shared" si="55"/>
        <v>0.21188556752514803</v>
      </c>
      <c r="AK79" s="6">
        <f t="shared" si="56"/>
        <v>3.8728416975956109E-2</v>
      </c>
      <c r="AL79" s="6">
        <f t="shared" si="57"/>
        <v>6.3703735162338353E-4</v>
      </c>
      <c r="AM79" s="6">
        <f t="shared" si="58"/>
        <v>9.1960507757404789E-2</v>
      </c>
      <c r="AN79" s="6">
        <f t="shared" si="59"/>
        <v>2.2239519626376068E-3</v>
      </c>
      <c r="AO79" s="6">
        <f t="shared" si="60"/>
        <v>8.6307340439304358E-4</v>
      </c>
      <c r="AP79" s="6">
        <f t="shared" si="61"/>
        <v>0</v>
      </c>
      <c r="AQ79" s="6">
        <f t="shared" si="62"/>
        <v>0</v>
      </c>
      <c r="AR79" s="6">
        <f t="shared" si="63"/>
        <v>0</v>
      </c>
      <c r="AS79" s="6">
        <f t="shared" si="64"/>
        <v>0</v>
      </c>
      <c r="AT79" s="6">
        <f t="shared" si="65"/>
        <v>0.34432966788848163</v>
      </c>
      <c r="AU79" s="6">
        <f t="shared" si="66"/>
        <v>2.0210065887478805</v>
      </c>
      <c r="AV79" s="6">
        <f t="shared" si="44"/>
        <v>0.41399693220992234</v>
      </c>
      <c r="AW79" s="6">
        <f t="shared" si="44"/>
        <v>6.3827949358902826E-3</v>
      </c>
      <c r="AX79" s="6">
        <f t="shared" si="44"/>
        <v>0.13397980102459869</v>
      </c>
      <c r="AY79" s="6">
        <f t="shared" si="44"/>
        <v>4.1603810844377455E-2</v>
      </c>
      <c r="AZ79" s="6">
        <f t="shared" si="44"/>
        <v>0</v>
      </c>
      <c r="BA79" s="6">
        <f t="shared" si="44"/>
        <v>0.10781411602104757</v>
      </c>
      <c r="BB79" s="6">
        <f t="shared" si="44"/>
        <v>0.10484160155876693</v>
      </c>
      <c r="BC79" s="6">
        <f t="shared" si="44"/>
        <v>1.9162934545379387E-2</v>
      </c>
      <c r="BD79" s="6">
        <f t="shared" si="44"/>
        <v>3.1520795388305069E-4</v>
      </c>
      <c r="BE79" s="6">
        <f t="shared" si="44"/>
        <v>4.5502329517084425E-2</v>
      </c>
      <c r="BF79" s="6">
        <f t="shared" si="44"/>
        <v>1.1004179674720712E-3</v>
      </c>
      <c r="BG79" s="6">
        <f t="shared" si="44"/>
        <v>4.2705125713012287E-4</v>
      </c>
      <c r="BH79" s="6">
        <f t="shared" si="44"/>
        <v>0</v>
      </c>
      <c r="BI79" s="6">
        <f t="shared" si="44"/>
        <v>0</v>
      </c>
      <c r="BJ79" s="6">
        <f t="shared" si="44"/>
        <v>0</v>
      </c>
      <c r="BK79" s="6">
        <f t="shared" si="37"/>
        <v>0</v>
      </c>
      <c r="BL79" s="6">
        <f t="shared" si="67"/>
        <v>0.17037533168153196</v>
      </c>
      <c r="BM79" s="6">
        <f t="shared" si="68"/>
        <v>1.0455023295170847</v>
      </c>
      <c r="BN79" s="5">
        <f t="shared" si="45"/>
        <v>2.8102836249528038E-4</v>
      </c>
      <c r="BO79" s="5">
        <f t="shared" si="45"/>
        <v>4.3327529008521076E-6</v>
      </c>
      <c r="BP79" s="5">
        <f t="shared" si="45"/>
        <v>9.0947833570647032E-5</v>
      </c>
      <c r="BQ79" s="5">
        <f t="shared" si="45"/>
        <v>2.8241394864323018E-5</v>
      </c>
      <c r="BR79" s="5">
        <f t="shared" si="45"/>
        <v>0</v>
      </c>
      <c r="BS79" s="5">
        <f t="shared" si="45"/>
        <v>7.318610869296919E-5</v>
      </c>
      <c r="BT79" s="5">
        <f t="shared" si="45"/>
        <v>7.1168313857222228E-5</v>
      </c>
      <c r="BU79" s="5">
        <f t="shared" si="45"/>
        <v>1.3008135319132054E-5</v>
      </c>
      <c r="BV79" s="5">
        <f t="shared" si="45"/>
        <v>2.1396867520826167E-7</v>
      </c>
      <c r="BW79" s="5">
        <f t="shared" si="45"/>
        <v>3.0887777563102485E-5</v>
      </c>
      <c r="BX79" s="5">
        <f t="shared" si="45"/>
        <v>7.4698297354109975E-7</v>
      </c>
      <c r="BY79" s="5">
        <f t="shared" si="45"/>
        <v>2.8988986670069091E-7</v>
      </c>
      <c r="BZ79" s="5">
        <f t="shared" si="45"/>
        <v>0</v>
      </c>
      <c r="CA79" s="5">
        <f t="shared" si="45"/>
        <v>0</v>
      </c>
      <c r="CB79" s="5">
        <f t="shared" si="45"/>
        <v>0</v>
      </c>
      <c r="CC79" s="5">
        <f t="shared" si="38"/>
        <v>0</v>
      </c>
      <c r="CD79" s="5">
        <f t="shared" si="33"/>
        <v>1.156537566992716E-4</v>
      </c>
      <c r="CE79" s="5">
        <f t="shared" si="69"/>
        <v>6.7881749991514776E-4</v>
      </c>
      <c r="CF79" s="5">
        <f t="shared" si="70"/>
        <v>3.3940874995757388E-4</v>
      </c>
      <c r="CG79" s="5">
        <f t="shared" si="71"/>
        <v>0.49647417432852015</v>
      </c>
    </row>
    <row r="80" spans="1:85">
      <c r="A80" s="11" t="s">
        <v>101</v>
      </c>
      <c r="B80" s="5">
        <v>49.34</v>
      </c>
      <c r="C80" s="5">
        <v>1.01</v>
      </c>
      <c r="D80" s="5">
        <v>12.71</v>
      </c>
      <c r="E80" s="5">
        <v>6.52</v>
      </c>
      <c r="F80" s="5">
        <v>0</v>
      </c>
      <c r="G80" s="5">
        <v>9.34</v>
      </c>
      <c r="H80" s="5">
        <v>11.81</v>
      </c>
      <c r="I80" s="5">
        <v>0.7</v>
      </c>
      <c r="J80" s="5">
        <v>0.02</v>
      </c>
      <c r="K80" s="5">
        <v>3.37</v>
      </c>
      <c r="L80" s="5">
        <v>0.3</v>
      </c>
      <c r="M80" s="5">
        <v>0.1</v>
      </c>
      <c r="N80" s="5">
        <v>0</v>
      </c>
      <c r="O80" s="5">
        <v>0</v>
      </c>
      <c r="P80" s="5">
        <v>0</v>
      </c>
      <c r="Q80" s="5">
        <v>0</v>
      </c>
      <c r="R80" s="5">
        <v>3.18</v>
      </c>
      <c r="S80" s="5">
        <f t="shared" si="42"/>
        <v>98.4</v>
      </c>
      <c r="T80" s="5">
        <v>1200</v>
      </c>
      <c r="U80" s="5">
        <v>0.5</v>
      </c>
      <c r="V80" s="6">
        <v>0.25360840180143623</v>
      </c>
      <c r="W80" s="6">
        <v>0.99</v>
      </c>
      <c r="X80" s="7">
        <f t="shared" si="36"/>
        <v>5.0911394002659218E-6</v>
      </c>
      <c r="Y80" s="10">
        <v>6.5289595786246424E-11</v>
      </c>
      <c r="Z80" s="5">
        <f t="shared" si="47"/>
        <v>-10.185156020143371</v>
      </c>
      <c r="AA80" s="6">
        <f t="shared" si="43"/>
        <v>4.2455445411039419</v>
      </c>
      <c r="AB80" s="6">
        <f t="shared" si="48"/>
        <v>0.62793340153628996</v>
      </c>
      <c r="AC80" s="8" t="s">
        <v>111</v>
      </c>
      <c r="AD80" s="6">
        <f t="shared" si="49"/>
        <v>0.8213750624271684</v>
      </c>
      <c r="AE80" s="6">
        <f t="shared" si="50"/>
        <v>1.2649191578894638E-2</v>
      </c>
      <c r="AF80" s="6">
        <f t="shared" si="51"/>
        <v>0.2493868341018346</v>
      </c>
      <c r="AG80" s="6">
        <f t="shared" si="52"/>
        <v>9.0763555369945015E-2</v>
      </c>
      <c r="AH80" s="6">
        <f t="shared" si="53"/>
        <v>0</v>
      </c>
      <c r="AI80" s="6">
        <f t="shared" si="54"/>
        <v>0.23179054473259708</v>
      </c>
      <c r="AJ80" s="6">
        <f t="shared" si="55"/>
        <v>0.210637083541414</v>
      </c>
      <c r="AK80" s="6">
        <f t="shared" si="56"/>
        <v>2.2591576569307728E-2</v>
      </c>
      <c r="AL80" s="6">
        <f t="shared" si="57"/>
        <v>4.2469156774892241E-4</v>
      </c>
      <c r="AM80" s="6">
        <f t="shared" si="58"/>
        <v>9.5063469675599435E-2</v>
      </c>
      <c r="AN80" s="6">
        <f t="shared" si="59"/>
        <v>2.2239519626376068E-3</v>
      </c>
      <c r="AO80" s="6">
        <f t="shared" si="60"/>
        <v>8.6307340439304358E-4</v>
      </c>
      <c r="AP80" s="6">
        <f t="shared" si="61"/>
        <v>0</v>
      </c>
      <c r="AQ80" s="6">
        <f t="shared" si="62"/>
        <v>0</v>
      </c>
      <c r="AR80" s="6">
        <f t="shared" si="63"/>
        <v>0</v>
      </c>
      <c r="AS80" s="6">
        <f t="shared" si="64"/>
        <v>0</v>
      </c>
      <c r="AT80" s="6">
        <f t="shared" si="65"/>
        <v>0.35321559480173276</v>
      </c>
      <c r="AU80" s="6">
        <f t="shared" si="66"/>
        <v>1.9959211600576738</v>
      </c>
      <c r="AV80" s="6">
        <f t="shared" si="44"/>
        <v>0.41152680720286272</v>
      </c>
      <c r="AW80" s="6">
        <f t="shared" si="44"/>
        <v>6.3375206556400901E-3</v>
      </c>
      <c r="AX80" s="6">
        <f t="shared" si="44"/>
        <v>0.12494823898486469</v>
      </c>
      <c r="AY80" s="6">
        <f t="shared" si="44"/>
        <v>4.5474519327868806E-2</v>
      </c>
      <c r="AZ80" s="6">
        <f t="shared" si="44"/>
        <v>0</v>
      </c>
      <c r="BA80" s="6">
        <f t="shared" si="44"/>
        <v>0.11613211451994392</v>
      </c>
      <c r="BB80" s="6">
        <f t="shared" si="44"/>
        <v>0.10553376944775086</v>
      </c>
      <c r="BC80" s="6">
        <f t="shared" si="44"/>
        <v>1.131887221870774E-2</v>
      </c>
      <c r="BD80" s="6">
        <f t="shared" si="44"/>
        <v>2.1277973110754063E-4</v>
      </c>
      <c r="BE80" s="6">
        <f t="shared" si="44"/>
        <v>4.762887010669925E-2</v>
      </c>
      <c r="BF80" s="6">
        <f t="shared" si="44"/>
        <v>1.1142484017621938E-3</v>
      </c>
      <c r="BG80" s="6">
        <f t="shared" si="44"/>
        <v>4.3241858529527509E-4</v>
      </c>
      <c r="BH80" s="6">
        <f t="shared" si="44"/>
        <v>0</v>
      </c>
      <c r="BI80" s="6">
        <f t="shared" si="44"/>
        <v>0</v>
      </c>
      <c r="BJ80" s="6">
        <f t="shared" si="44"/>
        <v>0</v>
      </c>
      <c r="BK80" s="6">
        <f t="shared" si="37"/>
        <v>0</v>
      </c>
      <c r="BL80" s="6">
        <f t="shared" si="67"/>
        <v>0.17696871092419617</v>
      </c>
      <c r="BM80" s="6">
        <f t="shared" si="68"/>
        <v>1.0476288701066994</v>
      </c>
      <c r="BN80" s="5">
        <f t="shared" si="45"/>
        <v>2.7935159841351032E-4</v>
      </c>
      <c r="BO80" s="5">
        <f t="shared" si="45"/>
        <v>4.3020199271222138E-6</v>
      </c>
      <c r="BP80" s="5">
        <f t="shared" si="45"/>
        <v>8.481705120650625E-5</v>
      </c>
      <c r="BQ80" s="5">
        <f t="shared" si="45"/>
        <v>3.0868899519986969E-5</v>
      </c>
      <c r="BR80" s="5">
        <f t="shared" si="45"/>
        <v>0</v>
      </c>
      <c r="BS80" s="5">
        <f t="shared" si="45"/>
        <v>7.8832511638287964E-5</v>
      </c>
      <c r="BT80" s="5">
        <f t="shared" si="45"/>
        <v>7.1638169533143852E-5</v>
      </c>
      <c r="BU80" s="5">
        <f t="shared" si="45"/>
        <v>7.6834485413622106E-6</v>
      </c>
      <c r="BV80" s="5">
        <f t="shared" si="45"/>
        <v>1.4443860510303813E-7</v>
      </c>
      <c r="BW80" s="5">
        <f t="shared" si="45"/>
        <v>3.2331310529612901E-5</v>
      </c>
      <c r="BX80" s="5">
        <f t="shared" si="45"/>
        <v>7.5637131436866155E-7</v>
      </c>
      <c r="BY80" s="5">
        <f t="shared" si="45"/>
        <v>2.9353330298698372E-7</v>
      </c>
      <c r="BZ80" s="5">
        <f t="shared" si="45"/>
        <v>0</v>
      </c>
      <c r="CA80" s="5">
        <f t="shared" si="45"/>
        <v>0</v>
      </c>
      <c r="CB80" s="5">
        <f t="shared" si="45"/>
        <v>0</v>
      </c>
      <c r="CC80" s="5">
        <f t="shared" si="38"/>
        <v>0</v>
      </c>
      <c r="CD80" s="5">
        <f t="shared" si="33"/>
        <v>1.2012945791276934E-4</v>
      </c>
      <c r="CE80" s="5">
        <f t="shared" si="69"/>
        <v>6.7881749991514776E-4</v>
      </c>
      <c r="CF80" s="5">
        <f t="shared" si="70"/>
        <v>3.3940874995757388E-4</v>
      </c>
      <c r="CG80" s="5">
        <f t="shared" si="71"/>
        <v>0.51024461427742684</v>
      </c>
    </row>
    <row r="81" spans="1:85">
      <c r="A81" s="12" t="s">
        <v>95</v>
      </c>
      <c r="B81" s="5">
        <v>56.16</v>
      </c>
      <c r="C81" s="5">
        <v>0.56000000000000005</v>
      </c>
      <c r="D81" s="5">
        <v>14.47</v>
      </c>
      <c r="E81" s="5">
        <v>2.77</v>
      </c>
      <c r="F81" s="5">
        <v>0</v>
      </c>
      <c r="G81" s="5">
        <v>7.89</v>
      </c>
      <c r="H81" s="5">
        <v>6.16</v>
      </c>
      <c r="I81" s="5">
        <v>1.97</v>
      </c>
      <c r="J81" s="5">
        <v>0.48</v>
      </c>
      <c r="K81" s="5">
        <v>1.83</v>
      </c>
      <c r="L81" s="5">
        <v>0.3</v>
      </c>
      <c r="M81" s="5">
        <v>0.1</v>
      </c>
      <c r="N81" s="5">
        <v>0</v>
      </c>
      <c r="O81" s="5">
        <v>0</v>
      </c>
      <c r="P81" s="5">
        <v>0</v>
      </c>
      <c r="Q81" s="5">
        <v>0</v>
      </c>
      <c r="R81" s="5">
        <v>7.18</v>
      </c>
      <c r="S81" s="5">
        <f t="shared" si="42"/>
        <v>99.869999999999976</v>
      </c>
      <c r="T81" s="5">
        <v>1200</v>
      </c>
      <c r="U81" s="5">
        <v>1.05</v>
      </c>
      <c r="V81" s="6">
        <v>0.27090326736575082</v>
      </c>
      <c r="W81" s="6">
        <v>0.99</v>
      </c>
      <c r="X81" s="7">
        <f t="shared" si="36"/>
        <v>2.7954387109498255E-5</v>
      </c>
      <c r="Y81" s="7">
        <f>10^(4.325-(21803/(T81+273.15))+0.171*((U81*10000-1)/(T81+273.15)))</f>
        <v>5.5391457485762941E-10</v>
      </c>
      <c r="Z81" s="5">
        <f t="shared" si="47"/>
        <v>-9.2565572073448017</v>
      </c>
      <c r="AA81" s="6">
        <f t="shared" si="43"/>
        <v>1.6791395864316481</v>
      </c>
      <c r="AB81" s="6">
        <f t="shared" si="48"/>
        <v>0.22508680042465626</v>
      </c>
      <c r="AC81" s="8" t="s">
        <v>112</v>
      </c>
      <c r="AD81" s="6">
        <f t="shared" si="49"/>
        <v>0.93490927251539868</v>
      </c>
      <c r="AE81" s="6">
        <f t="shared" si="50"/>
        <v>7.0134131526544529E-3</v>
      </c>
      <c r="AF81" s="6">
        <f t="shared" si="51"/>
        <v>0.28392033748651035</v>
      </c>
      <c r="AG81" s="6">
        <f t="shared" si="52"/>
        <v>3.8560590241525722E-2</v>
      </c>
      <c r="AH81" s="6">
        <f t="shared" si="53"/>
        <v>0</v>
      </c>
      <c r="AI81" s="6">
        <f t="shared" si="54"/>
        <v>0.19580593125697976</v>
      </c>
      <c r="AJ81" s="6">
        <f t="shared" si="55"/>
        <v>0.10986659056859527</v>
      </c>
      <c r="AK81" s="6">
        <f t="shared" si="56"/>
        <v>6.3579151202194609E-2</v>
      </c>
      <c r="AL81" s="6">
        <f t="shared" si="57"/>
        <v>1.0192597625974137E-2</v>
      </c>
      <c r="AM81" s="6">
        <f t="shared" si="58"/>
        <v>5.1622002820874466E-2</v>
      </c>
      <c r="AN81" s="6">
        <f t="shared" si="59"/>
        <v>2.2239519626376068E-3</v>
      </c>
      <c r="AO81" s="6">
        <f t="shared" si="60"/>
        <v>8.6307340439304358E-4</v>
      </c>
      <c r="AP81" s="6">
        <f t="shared" si="61"/>
        <v>0</v>
      </c>
      <c r="AQ81" s="6">
        <f t="shared" si="62"/>
        <v>0</v>
      </c>
      <c r="AR81" s="6">
        <f t="shared" si="63"/>
        <v>0</v>
      </c>
      <c r="AS81" s="6">
        <f t="shared" si="64"/>
        <v>0</v>
      </c>
      <c r="AT81" s="6">
        <f t="shared" si="65"/>
        <v>0.79751194046428964</v>
      </c>
      <c r="AU81" s="6">
        <f t="shared" si="66"/>
        <v>2.444446849881154</v>
      </c>
      <c r="AV81" s="6">
        <f t="shared" si="44"/>
        <v>0.38246250785156272</v>
      </c>
      <c r="AW81" s="6">
        <f t="shared" si="44"/>
        <v>2.8691207391134056E-3</v>
      </c>
      <c r="AX81" s="6">
        <f t="shared" si="44"/>
        <v>0.11614911467611341</v>
      </c>
      <c r="AY81" s="6">
        <f t="shared" si="44"/>
        <v>1.5774771393945623E-2</v>
      </c>
      <c r="AZ81" s="6">
        <f t="shared" si="44"/>
        <v>0</v>
      </c>
      <c r="BA81" s="6">
        <f t="shared" si="44"/>
        <v>8.0102347599212309E-2</v>
      </c>
      <c r="BB81" s="6">
        <f t="shared" si="44"/>
        <v>4.4945379186271464E-2</v>
      </c>
      <c r="BC81" s="6">
        <f t="shared" si="44"/>
        <v>2.600962716996107E-2</v>
      </c>
      <c r="BD81" s="6">
        <f t="shared" si="44"/>
        <v>4.1696949256514572E-3</v>
      </c>
      <c r="BE81" s="6">
        <f t="shared" si="44"/>
        <v>2.1118071282009779E-2</v>
      </c>
      <c r="BF81" s="6">
        <f t="shared" si="44"/>
        <v>9.0979763489058179E-4</v>
      </c>
      <c r="BG81" s="6">
        <f t="shared" si="44"/>
        <v>3.5307513617447036E-4</v>
      </c>
      <c r="BH81" s="6">
        <f t="shared" si="44"/>
        <v>0</v>
      </c>
      <c r="BI81" s="6">
        <f t="shared" si="44"/>
        <v>0</v>
      </c>
      <c r="BJ81" s="6">
        <f t="shared" si="44"/>
        <v>0</v>
      </c>
      <c r="BK81" s="6">
        <f t="shared" si="37"/>
        <v>0</v>
      </c>
      <c r="BL81" s="6">
        <f t="shared" si="67"/>
        <v>0.32625456368710315</v>
      </c>
      <c r="BM81" s="6">
        <f t="shared" si="68"/>
        <v>1.0211180712820096</v>
      </c>
      <c r="BN81" s="5">
        <f t="shared" si="45"/>
        <v>2.596222433910754E-4</v>
      </c>
      <c r="BO81" s="5">
        <f t="shared" si="45"/>
        <v>1.947609367079663E-6</v>
      </c>
      <c r="BP81" s="5">
        <f t="shared" si="45"/>
        <v>7.88440516417971E-5</v>
      </c>
      <c r="BQ81" s="5">
        <f t="shared" si="45"/>
        <v>1.0708190879371159E-5</v>
      </c>
      <c r="BR81" s="5">
        <f t="shared" si="45"/>
        <v>0</v>
      </c>
      <c r="BS81" s="5">
        <f t="shared" si="45"/>
        <v>5.4374875334631437E-5</v>
      </c>
      <c r="BT81" s="5">
        <f t="shared" si="45"/>
        <v>3.0509709931963113E-5</v>
      </c>
      <c r="BU81" s="5">
        <f t="shared" si="45"/>
        <v>1.7655790089238073E-5</v>
      </c>
      <c r="BV81" s="5">
        <f t="shared" si="45"/>
        <v>2.8304618848396003E-6</v>
      </c>
      <c r="BW81" s="5">
        <f t="shared" si="45"/>
        <v>1.4335316350683758E-5</v>
      </c>
      <c r="BX81" s="5">
        <f t="shared" si="45"/>
        <v>6.1758655594513912E-7</v>
      </c>
      <c r="BY81" s="5">
        <f t="shared" si="45"/>
        <v>2.3967358122015434E-7</v>
      </c>
      <c r="BZ81" s="5">
        <f t="shared" si="45"/>
        <v>0</v>
      </c>
      <c r="CA81" s="5">
        <f t="shared" si="45"/>
        <v>0</v>
      </c>
      <c r="CB81" s="5">
        <f t="shared" si="45"/>
        <v>0</v>
      </c>
      <c r="CC81" s="5">
        <f t="shared" si="38"/>
        <v>0</v>
      </c>
      <c r="CD81" s="5">
        <f t="shared" si="33"/>
        <v>2.2146730725798673E-4</v>
      </c>
      <c r="CE81" s="5">
        <f t="shared" si="69"/>
        <v>6.7881749991514776E-4</v>
      </c>
      <c r="CF81" s="5">
        <f t="shared" si="70"/>
        <v>7.1275837491090524E-4</v>
      </c>
      <c r="CG81" s="5">
        <f t="shared" si="71"/>
        <v>0.14343129722590309</v>
      </c>
    </row>
    <row r="82" spans="1:85">
      <c r="A82" s="12" t="s">
        <v>95</v>
      </c>
      <c r="B82" s="5">
        <v>73.27</v>
      </c>
      <c r="C82" s="5">
        <v>0.08</v>
      </c>
      <c r="D82" s="5">
        <v>11.75</v>
      </c>
      <c r="E82" s="5">
        <v>1.45</v>
      </c>
      <c r="F82" s="5">
        <v>0</v>
      </c>
      <c r="G82" s="5">
        <v>0.28000000000000003</v>
      </c>
      <c r="H82" s="5">
        <v>1.1000000000000001</v>
      </c>
      <c r="I82" s="5">
        <v>3.11</v>
      </c>
      <c r="J82" s="5">
        <v>2.93</v>
      </c>
      <c r="K82" s="5">
        <v>0.18</v>
      </c>
      <c r="L82" s="5">
        <v>0.3</v>
      </c>
      <c r="M82" s="5">
        <v>0.1</v>
      </c>
      <c r="N82" s="5">
        <v>0</v>
      </c>
      <c r="O82" s="5">
        <v>0</v>
      </c>
      <c r="P82" s="5">
        <v>0</v>
      </c>
      <c r="Q82" s="5">
        <v>0</v>
      </c>
      <c r="R82" s="5">
        <v>4.8099999999999996</v>
      </c>
      <c r="S82" s="5">
        <f t="shared" si="42"/>
        <v>99.36</v>
      </c>
      <c r="T82" s="5">
        <v>1200</v>
      </c>
      <c r="U82" s="5">
        <v>1.63</v>
      </c>
      <c r="V82" s="6">
        <v>0.28867953813362213</v>
      </c>
      <c r="W82" s="6">
        <v>0.99</v>
      </c>
      <c r="X82" s="7">
        <f t="shared" si="36"/>
        <v>1.3448284837343859E-4</v>
      </c>
      <c r="Y82" s="7">
        <f t="shared" ref="Y82:Y94" si="73">10^(4.325-(21803/(T82+273.15))+0.171*((U82*10000-1)/(T82+273.15)))</f>
        <v>2.6103214314790946E-9</v>
      </c>
      <c r="Z82" s="5">
        <f t="shared" si="47"/>
        <v>-8.5833060109289594</v>
      </c>
      <c r="AA82" s="6">
        <f t="shared" si="43"/>
        <v>0.11094623091381453</v>
      </c>
      <c r="AB82" s="6">
        <f t="shared" si="48"/>
        <v>-0.95488744711503981</v>
      </c>
      <c r="AC82" s="8" t="s">
        <v>113</v>
      </c>
      <c r="AD82" s="6">
        <f t="shared" si="49"/>
        <v>1.2197436324288329</v>
      </c>
      <c r="AE82" s="6">
        <f t="shared" si="50"/>
        <v>1.0019161646649217E-3</v>
      </c>
      <c r="AF82" s="6">
        <f t="shared" si="51"/>
        <v>0.23055037771019327</v>
      </c>
      <c r="AG82" s="6">
        <f t="shared" si="52"/>
        <v>2.0185146516322128E-2</v>
      </c>
      <c r="AH82" s="6">
        <f t="shared" si="53"/>
        <v>0</v>
      </c>
      <c r="AI82" s="6">
        <f t="shared" si="54"/>
        <v>6.9487529470157591E-3</v>
      </c>
      <c r="AJ82" s="6">
        <f t="shared" si="55"/>
        <v>1.96190340301063E-2</v>
      </c>
      <c r="AK82" s="6">
        <f t="shared" si="56"/>
        <v>0.10037114732935291</v>
      </c>
      <c r="AL82" s="6">
        <f t="shared" si="57"/>
        <v>6.2217314675217135E-2</v>
      </c>
      <c r="AM82" s="6">
        <f t="shared" si="58"/>
        <v>5.0775740479548654E-3</v>
      </c>
      <c r="AN82" s="6">
        <f t="shared" si="59"/>
        <v>2.2239519626376068E-3</v>
      </c>
      <c r="AO82" s="6">
        <f t="shared" si="60"/>
        <v>8.6307340439304358E-4</v>
      </c>
      <c r="AP82" s="6">
        <f t="shared" si="61"/>
        <v>0</v>
      </c>
      <c r="AQ82" s="6">
        <f t="shared" si="62"/>
        <v>0</v>
      </c>
      <c r="AR82" s="6">
        <f t="shared" si="63"/>
        <v>0</v>
      </c>
      <c r="AS82" s="6">
        <f t="shared" si="64"/>
        <v>0</v>
      </c>
      <c r="AT82" s="6">
        <f t="shared" si="65"/>
        <v>0.53426635565922465</v>
      </c>
      <c r="AU82" s="6">
        <f t="shared" si="66"/>
        <v>2.1979907028279611</v>
      </c>
      <c r="AV82" s="6">
        <f t="shared" si="44"/>
        <v>0.55493575603367939</v>
      </c>
      <c r="AW82" s="6">
        <f t="shared" si="44"/>
        <v>4.5583275824408377E-4</v>
      </c>
      <c r="AX82" s="6">
        <f t="shared" si="44"/>
        <v>0.10489142534295727</v>
      </c>
      <c r="AY82" s="6">
        <f t="shared" si="44"/>
        <v>9.1834540020354401E-3</v>
      </c>
      <c r="AZ82" s="6">
        <f t="shared" si="44"/>
        <v>0</v>
      </c>
      <c r="BA82" s="6">
        <f t="shared" si="44"/>
        <v>3.1614114373074514E-3</v>
      </c>
      <c r="BB82" s="6">
        <f t="shared" si="44"/>
        <v>8.9258949115954937E-3</v>
      </c>
      <c r="BC82" s="6">
        <f t="shared" si="44"/>
        <v>4.5664955361373549E-2</v>
      </c>
      <c r="BD82" s="6">
        <f t="shared" si="44"/>
        <v>2.8306450339015354E-2</v>
      </c>
      <c r="BE82" s="6">
        <f t="shared" si="44"/>
        <v>2.3100980552019615E-3</v>
      </c>
      <c r="BF82" s="6">
        <f t="shared" si="44"/>
        <v>1.0118113601555474E-3</v>
      </c>
      <c r="BG82" s="6">
        <f t="shared" si="44"/>
        <v>3.9266472022952736E-4</v>
      </c>
      <c r="BH82" s="6">
        <f t="shared" si="44"/>
        <v>0</v>
      </c>
      <c r="BI82" s="6">
        <f t="shared" si="44"/>
        <v>0</v>
      </c>
      <c r="BJ82" s="6">
        <f t="shared" si="44"/>
        <v>0</v>
      </c>
      <c r="BK82" s="6">
        <f t="shared" si="37"/>
        <v>0</v>
      </c>
      <c r="BL82" s="6">
        <f t="shared" si="67"/>
        <v>0.24307034373340669</v>
      </c>
      <c r="BM82" s="6">
        <f t="shared" si="68"/>
        <v>1.0023100980552018</v>
      </c>
      <c r="BN82" s="5">
        <f t="shared" si="45"/>
        <v>3.7670010252430463E-4</v>
      </c>
      <c r="BO82" s="5">
        <f t="shared" si="45"/>
        <v>3.0942725333067491E-7</v>
      </c>
      <c r="BP82" s="5">
        <f t="shared" si="45"/>
        <v>7.1202135113842627E-5</v>
      </c>
      <c r="BQ82" s="5">
        <f t="shared" si="45"/>
        <v>6.2338892862474556E-6</v>
      </c>
      <c r="BR82" s="5">
        <f t="shared" si="45"/>
        <v>0</v>
      </c>
      <c r="BS82" s="5">
        <f t="shared" si="45"/>
        <v>2.1460214080761983E-6</v>
      </c>
      <c r="BT82" s="5">
        <f t="shared" si="45"/>
        <v>6.0590536683945922E-6</v>
      </c>
      <c r="BU82" s="5">
        <f t="shared" si="45"/>
        <v>3.0998170832144414E-5</v>
      </c>
      <c r="BV82" s="5">
        <f t="shared" si="45"/>
        <v>1.921491385060269E-5</v>
      </c>
      <c r="BW82" s="5">
        <f t="shared" si="45"/>
        <v>1.5681349863910405E-6</v>
      </c>
      <c r="BX82" s="5">
        <f t="shared" si="45"/>
        <v>6.8683525788653383E-7</v>
      </c>
      <c r="BY82" s="5">
        <f t="shared" si="45"/>
        <v>2.665476836910887E-7</v>
      </c>
      <c r="BZ82" s="5">
        <f t="shared" si="45"/>
        <v>0</v>
      </c>
      <c r="CA82" s="5">
        <f t="shared" si="45"/>
        <v>0</v>
      </c>
      <c r="CB82" s="5">
        <f t="shared" si="45"/>
        <v>0</v>
      </c>
      <c r="CC82" s="5">
        <f t="shared" si="38"/>
        <v>0</v>
      </c>
      <c r="CD82" s="5">
        <f t="shared" si="38"/>
        <v>1.6500040303662672E-4</v>
      </c>
      <c r="CE82" s="5">
        <f t="shared" si="69"/>
        <v>6.7881749991514776E-4</v>
      </c>
      <c r="CF82" s="5">
        <f t="shared" si="70"/>
        <v>1.1064725248616908E-3</v>
      </c>
      <c r="CG82" s="5">
        <f t="shared" si="71"/>
        <v>-0.60440668769131323</v>
      </c>
    </row>
    <row r="83" spans="1:85">
      <c r="A83" s="12" t="s">
        <v>95</v>
      </c>
      <c r="B83" s="5">
        <v>58.44</v>
      </c>
      <c r="C83" s="5">
        <v>0.6</v>
      </c>
      <c r="D83" s="5">
        <v>14.67</v>
      </c>
      <c r="E83" s="5">
        <v>3.35</v>
      </c>
      <c r="F83" s="5">
        <v>0</v>
      </c>
      <c r="G83" s="5">
        <v>3.42</v>
      </c>
      <c r="H83" s="5">
        <v>6.65</v>
      </c>
      <c r="I83" s="5">
        <v>2.52</v>
      </c>
      <c r="J83" s="5">
        <v>0.69</v>
      </c>
      <c r="K83" s="5">
        <v>1.39</v>
      </c>
      <c r="L83" s="5">
        <v>0.3</v>
      </c>
      <c r="M83" s="5">
        <v>0.1</v>
      </c>
      <c r="N83" s="5">
        <v>0</v>
      </c>
      <c r="O83" s="5">
        <v>0</v>
      </c>
      <c r="P83" s="5">
        <v>0</v>
      </c>
      <c r="Q83" s="5">
        <v>0</v>
      </c>
      <c r="R83" s="5">
        <v>6.87</v>
      </c>
      <c r="S83" s="5">
        <f t="shared" si="42"/>
        <v>98.999999999999986</v>
      </c>
      <c r="T83" s="5">
        <v>1200</v>
      </c>
      <c r="U83" s="5">
        <v>1.63</v>
      </c>
      <c r="V83" s="6">
        <v>0.27580078483748677</v>
      </c>
      <c r="W83" s="6">
        <v>0.99</v>
      </c>
      <c r="X83" s="7">
        <f t="shared" si="36"/>
        <v>1.2275124080695808E-4</v>
      </c>
      <c r="Y83" s="7">
        <f t="shared" si="73"/>
        <v>2.6103214314790946E-9</v>
      </c>
      <c r="Z83" s="5">
        <f t="shared" si="47"/>
        <v>-8.5833060109289594</v>
      </c>
      <c r="AA83" s="6">
        <f t="shared" si="43"/>
        <v>0.89675819080521124</v>
      </c>
      <c r="AB83" s="6">
        <f t="shared" si="48"/>
        <v>-4.7324647877242443E-2</v>
      </c>
      <c r="AC83" s="8" t="s">
        <v>114</v>
      </c>
      <c r="AD83" s="6">
        <f t="shared" si="49"/>
        <v>0.97286499084401523</v>
      </c>
      <c r="AE83" s="6">
        <f t="shared" si="50"/>
        <v>7.5143712349869125E-3</v>
      </c>
      <c r="AF83" s="6">
        <f t="shared" si="51"/>
        <v>0.28784459923476896</v>
      </c>
      <c r="AG83" s="6">
        <f t="shared" si="52"/>
        <v>4.6634648848054572E-2</v>
      </c>
      <c r="AH83" s="6">
        <f t="shared" si="53"/>
        <v>0</v>
      </c>
      <c r="AI83" s="6">
        <f t="shared" si="54"/>
        <v>8.4874053852835335E-2</v>
      </c>
      <c r="AJ83" s="6">
        <f t="shared" si="55"/>
        <v>0.11860597845473353</v>
      </c>
      <c r="AK83" s="6">
        <f t="shared" si="56"/>
        <v>8.1329675649507827E-2</v>
      </c>
      <c r="AL83" s="6">
        <f t="shared" si="57"/>
        <v>1.4651859087337821E-2</v>
      </c>
      <c r="AM83" s="6">
        <f t="shared" si="58"/>
        <v>3.9210155148095907E-2</v>
      </c>
      <c r="AN83" s="6">
        <f t="shared" si="59"/>
        <v>2.2239519626376068E-3</v>
      </c>
      <c r="AO83" s="6">
        <f t="shared" si="60"/>
        <v>8.6307340439304358E-4</v>
      </c>
      <c r="AP83" s="6">
        <f t="shared" si="61"/>
        <v>0</v>
      </c>
      <c r="AQ83" s="6">
        <f t="shared" si="62"/>
        <v>0</v>
      </c>
      <c r="AR83" s="6">
        <f t="shared" si="63"/>
        <v>0</v>
      </c>
      <c r="AS83" s="6">
        <f t="shared" si="64"/>
        <v>0</v>
      </c>
      <c r="AT83" s="6">
        <f t="shared" si="65"/>
        <v>0.76307897367544153</v>
      </c>
      <c r="AU83" s="6">
        <f t="shared" si="66"/>
        <v>2.3804861762487128</v>
      </c>
      <c r="AV83" s="6">
        <f t="shared" si="44"/>
        <v>0.40868331879040931</v>
      </c>
      <c r="AW83" s="6">
        <f t="shared" si="44"/>
        <v>3.1566540104124561E-3</v>
      </c>
      <c r="AX83" s="6">
        <f t="shared" si="44"/>
        <v>0.12091840822548637</v>
      </c>
      <c r="AY83" s="6">
        <f t="shared" si="44"/>
        <v>1.9590388431300929E-2</v>
      </c>
      <c r="AZ83" s="6">
        <f t="shared" si="44"/>
        <v>0</v>
      </c>
      <c r="BA83" s="6">
        <f t="shared" si="44"/>
        <v>3.5654083900871054E-2</v>
      </c>
      <c r="BB83" s="6">
        <f t="shared" si="44"/>
        <v>4.9824266840162314E-2</v>
      </c>
      <c r="BC83" s="6">
        <f t="shared" si="44"/>
        <v>3.4165153514006591E-2</v>
      </c>
      <c r="BD83" s="6">
        <f t="shared" si="44"/>
        <v>6.1549859997199986E-3</v>
      </c>
      <c r="BE83" s="6">
        <f t="shared" si="44"/>
        <v>1.6471490378442439E-2</v>
      </c>
      <c r="BF83" s="6">
        <f t="shared" si="44"/>
        <v>9.3424275462175533E-4</v>
      </c>
      <c r="BG83" s="6">
        <f t="shared" si="44"/>
        <v>3.6256182161625367E-4</v>
      </c>
      <c r="BH83" s="6">
        <f t="shared" si="44"/>
        <v>0</v>
      </c>
      <c r="BI83" s="6">
        <f t="shared" si="44"/>
        <v>0</v>
      </c>
      <c r="BJ83" s="6">
        <f t="shared" si="44"/>
        <v>0</v>
      </c>
      <c r="BK83" s="6">
        <f t="shared" si="37"/>
        <v>0</v>
      </c>
      <c r="BL83" s="6">
        <f t="shared" si="67"/>
        <v>0.32055593571139274</v>
      </c>
      <c r="BM83" s="6">
        <f t="shared" si="68"/>
        <v>1.016471490378442</v>
      </c>
      <c r="BN83" s="5">
        <f t="shared" si="45"/>
        <v>2.7742138871833099E-4</v>
      </c>
      <c r="BO83" s="5">
        <f t="shared" si="45"/>
        <v>2.1427919834453084E-6</v>
      </c>
      <c r="BP83" s="5">
        <f t="shared" si="45"/>
        <v>8.2081531565343896E-5</v>
      </c>
      <c r="BQ83" s="5">
        <f t="shared" si="45"/>
        <v>1.3298298497302331E-5</v>
      </c>
      <c r="BR83" s="5">
        <f t="shared" si="45"/>
        <v>0</v>
      </c>
      <c r="BS83" s="5">
        <f t="shared" si="45"/>
        <v>2.4202616095354207E-5</v>
      </c>
      <c r="BT83" s="5">
        <f t="shared" si="45"/>
        <v>3.3821584251544178E-5</v>
      </c>
      <c r="BU83" s="5">
        <f t="shared" si="45"/>
        <v>2.319190409259518E-5</v>
      </c>
      <c r="BV83" s="5">
        <f t="shared" si="45"/>
        <v>4.1781122083426656E-6</v>
      </c>
      <c r="BW83" s="5">
        <f t="shared" si="45"/>
        <v>1.1181135918570708E-5</v>
      </c>
      <c r="BX83" s="5">
        <f t="shared" si="45"/>
        <v>6.3418033100618081E-7</v>
      </c>
      <c r="BY83" s="5">
        <f t="shared" si="45"/>
        <v>2.4611330931422711E-7</v>
      </c>
      <c r="BZ83" s="5">
        <f t="shared" si="45"/>
        <v>0</v>
      </c>
      <c r="CA83" s="5">
        <f t="shared" si="45"/>
        <v>0</v>
      </c>
      <c r="CB83" s="5">
        <f t="shared" si="45"/>
        <v>0</v>
      </c>
      <c r="CC83" s="5">
        <f t="shared" si="38"/>
        <v>0</v>
      </c>
      <c r="CD83" s="5">
        <f t="shared" si="38"/>
        <v>2.1759897886256845E-4</v>
      </c>
      <c r="CE83" s="5">
        <f t="shared" si="69"/>
        <v>6.7881749991514776E-4</v>
      </c>
      <c r="CF83" s="5">
        <f t="shared" si="70"/>
        <v>1.1064725248616908E-3</v>
      </c>
      <c r="CG83" s="5">
        <f t="shared" si="71"/>
        <v>-0.10368489633876887</v>
      </c>
    </row>
    <row r="84" spans="1:85">
      <c r="A84" s="12" t="s">
        <v>95</v>
      </c>
      <c r="B84" s="5">
        <v>57.45</v>
      </c>
      <c r="C84" s="5">
        <v>0.57999999999999996</v>
      </c>
      <c r="D84" s="5">
        <v>15.49</v>
      </c>
      <c r="E84" s="5">
        <v>3.4</v>
      </c>
      <c r="F84" s="5">
        <v>0</v>
      </c>
      <c r="G84" s="5">
        <v>3.16</v>
      </c>
      <c r="H84" s="5">
        <v>6.34</v>
      </c>
      <c r="I84" s="5">
        <v>2.4300000000000002</v>
      </c>
      <c r="J84" s="5">
        <v>0.68</v>
      </c>
      <c r="K84" s="5">
        <v>1.32</v>
      </c>
      <c r="L84" s="5">
        <v>0.3</v>
      </c>
      <c r="M84" s="5">
        <v>0.1</v>
      </c>
      <c r="N84" s="5">
        <v>0</v>
      </c>
      <c r="O84" s="5">
        <v>0</v>
      </c>
      <c r="P84" s="5">
        <v>0</v>
      </c>
      <c r="Q84" s="5">
        <v>0</v>
      </c>
      <c r="R84" s="5">
        <v>7.23</v>
      </c>
      <c r="S84" s="5">
        <f t="shared" si="42"/>
        <v>98.48</v>
      </c>
      <c r="T84" s="5">
        <v>1200</v>
      </c>
      <c r="U84" s="5">
        <v>1.63</v>
      </c>
      <c r="V84" s="6">
        <v>0.27652627022741172</v>
      </c>
      <c r="W84" s="6">
        <v>0.99</v>
      </c>
      <c r="X84" s="7">
        <f t="shared" si="36"/>
        <v>1.2339787681306803E-4</v>
      </c>
      <c r="Y84" s="7">
        <f t="shared" si="73"/>
        <v>2.6103214314790946E-9</v>
      </c>
      <c r="Z84" s="5">
        <f t="shared" si="47"/>
        <v>-8.5833060109289594</v>
      </c>
      <c r="AA84" s="6">
        <f t="shared" si="43"/>
        <v>0.84936348214293189</v>
      </c>
      <c r="AB84" s="6">
        <f t="shared" si="48"/>
        <v>-7.0906415166325343E-2</v>
      </c>
      <c r="AC84" s="8" t="s">
        <v>115</v>
      </c>
      <c r="AD84" s="6">
        <f t="shared" si="49"/>
        <v>0.95638421841185284</v>
      </c>
      <c r="AE84" s="6">
        <f t="shared" si="50"/>
        <v>7.2638921938206818E-3</v>
      </c>
      <c r="AF84" s="6">
        <f t="shared" si="51"/>
        <v>0.30393407240262926</v>
      </c>
      <c r="AG84" s="6">
        <f t="shared" si="52"/>
        <v>4.7330688383100165E-2</v>
      </c>
      <c r="AH84" s="6">
        <f t="shared" si="53"/>
        <v>0</v>
      </c>
      <c r="AI84" s="6">
        <f t="shared" si="54"/>
        <v>7.8421640402034989E-2</v>
      </c>
      <c r="AJ84" s="6">
        <f t="shared" si="55"/>
        <v>0.11307697795533993</v>
      </c>
      <c r="AK84" s="6">
        <f t="shared" si="56"/>
        <v>7.842504437631112E-2</v>
      </c>
      <c r="AL84" s="6">
        <f t="shared" si="57"/>
        <v>1.4439513303463361E-2</v>
      </c>
      <c r="AM84" s="6">
        <f t="shared" si="58"/>
        <v>3.7235543018335683E-2</v>
      </c>
      <c r="AN84" s="6">
        <f t="shared" si="59"/>
        <v>2.2239519626376068E-3</v>
      </c>
      <c r="AO84" s="6">
        <f t="shared" si="60"/>
        <v>8.6307340439304358E-4</v>
      </c>
      <c r="AP84" s="6">
        <f t="shared" si="61"/>
        <v>0</v>
      </c>
      <c r="AQ84" s="6">
        <f t="shared" si="62"/>
        <v>0</v>
      </c>
      <c r="AR84" s="6">
        <f t="shared" si="63"/>
        <v>0</v>
      </c>
      <c r="AS84" s="6">
        <f t="shared" si="64"/>
        <v>0</v>
      </c>
      <c r="AT84" s="6">
        <f t="shared" si="65"/>
        <v>0.8030656447850717</v>
      </c>
      <c r="AU84" s="6">
        <f t="shared" si="66"/>
        <v>2.405428717580655</v>
      </c>
      <c r="AV84" s="6">
        <f t="shared" ref="AV84:BJ96" si="74">AD84/$AU84</f>
        <v>0.39759408018283332</v>
      </c>
      <c r="AW84" s="6">
        <f t="shared" si="74"/>
        <v>3.0197910836977943E-3</v>
      </c>
      <c r="AX84" s="6">
        <f t="shared" si="74"/>
        <v>0.12635338980583957</v>
      </c>
      <c r="AY84" s="6">
        <f t="shared" si="74"/>
        <v>1.9676612338238267E-2</v>
      </c>
      <c r="AZ84" s="6">
        <f t="shared" si="74"/>
        <v>0</v>
      </c>
      <c r="BA84" s="6">
        <f t="shared" si="74"/>
        <v>3.2601939034348243E-2</v>
      </c>
      <c r="BB84" s="6">
        <f t="shared" si="74"/>
        <v>4.7009074569073529E-2</v>
      </c>
      <c r="BC84" s="6">
        <f t="shared" si="74"/>
        <v>3.2603354156006702E-2</v>
      </c>
      <c r="BD84" s="6">
        <f t="shared" si="74"/>
        <v>6.002885555464064E-3</v>
      </c>
      <c r="BE84" s="6">
        <f t="shared" si="74"/>
        <v>1.5479794826672996E-2</v>
      </c>
      <c r="BF84" s="6">
        <f t="shared" si="74"/>
        <v>9.2455533867344245E-4</v>
      </c>
      <c r="BG84" s="6">
        <f t="shared" si="74"/>
        <v>3.5880231997109863E-4</v>
      </c>
      <c r="BH84" s="6">
        <f t="shared" si="74"/>
        <v>0</v>
      </c>
      <c r="BI84" s="6">
        <f t="shared" si="74"/>
        <v>0</v>
      </c>
      <c r="BJ84" s="6">
        <f t="shared" si="74"/>
        <v>0</v>
      </c>
      <c r="BK84" s="6">
        <f t="shared" si="37"/>
        <v>0</v>
      </c>
      <c r="BL84" s="6">
        <f t="shared" si="67"/>
        <v>0.33385551561585386</v>
      </c>
      <c r="BM84" s="6">
        <f t="shared" si="68"/>
        <v>1.0154797948266727</v>
      </c>
      <c r="BN84" s="5">
        <f t="shared" ref="BN84:CB96" si="75">AV84/($T84+273.15)</f>
        <v>2.6989381949077369E-4</v>
      </c>
      <c r="BO84" s="5">
        <f t="shared" si="75"/>
        <v>2.0498870337017913E-6</v>
      </c>
      <c r="BP84" s="5">
        <f t="shared" si="75"/>
        <v>8.5770892173804141E-5</v>
      </c>
      <c r="BQ84" s="5">
        <f t="shared" si="75"/>
        <v>1.3356828794242449E-5</v>
      </c>
      <c r="BR84" s="5">
        <f t="shared" si="75"/>
        <v>0</v>
      </c>
      <c r="BS84" s="5">
        <f t="shared" si="75"/>
        <v>2.2130766747682341E-5</v>
      </c>
      <c r="BT84" s="5">
        <f t="shared" si="75"/>
        <v>3.1910582472303244E-5</v>
      </c>
      <c r="BU84" s="5">
        <f t="shared" si="75"/>
        <v>2.2131727357028613E-5</v>
      </c>
      <c r="BV84" s="5">
        <f t="shared" si="75"/>
        <v>4.0748637650368691E-6</v>
      </c>
      <c r="BW84" s="5">
        <f t="shared" si="75"/>
        <v>1.0507955623441601E-5</v>
      </c>
      <c r="BX84" s="5">
        <f t="shared" si="75"/>
        <v>6.2760434353150895E-7</v>
      </c>
      <c r="BY84" s="5">
        <f t="shared" si="75"/>
        <v>2.4356129380653606E-7</v>
      </c>
      <c r="BZ84" s="5">
        <f t="shared" si="75"/>
        <v>0</v>
      </c>
      <c r="CA84" s="5">
        <f t="shared" si="75"/>
        <v>0</v>
      </c>
      <c r="CB84" s="5">
        <f t="shared" si="75"/>
        <v>0</v>
      </c>
      <c r="CC84" s="5">
        <f t="shared" si="38"/>
        <v>0</v>
      </c>
      <c r="CD84" s="5">
        <f t="shared" si="38"/>
        <v>2.2662696644323648E-4</v>
      </c>
      <c r="CE84" s="5">
        <f t="shared" si="69"/>
        <v>6.7881749991514776E-4</v>
      </c>
      <c r="CF84" s="5">
        <f t="shared" si="70"/>
        <v>1.1064725248616908E-3</v>
      </c>
      <c r="CG84" s="5">
        <f t="shared" si="71"/>
        <v>-8.8835338948753506E-2</v>
      </c>
    </row>
    <row r="85" spans="1:85">
      <c r="A85" s="12" t="s">
        <v>95</v>
      </c>
      <c r="B85" s="5">
        <v>60.32</v>
      </c>
      <c r="C85" s="5">
        <v>0.6</v>
      </c>
      <c r="D85" s="5">
        <v>15.79</v>
      </c>
      <c r="E85" s="5">
        <v>3.47</v>
      </c>
      <c r="F85" s="5">
        <v>0</v>
      </c>
      <c r="G85" s="5">
        <v>3.26</v>
      </c>
      <c r="H85" s="5">
        <v>6.55</v>
      </c>
      <c r="I85" s="5">
        <v>2.59</v>
      </c>
      <c r="J85" s="5">
        <v>0.8</v>
      </c>
      <c r="K85" s="5">
        <v>1.24</v>
      </c>
      <c r="L85" s="5">
        <v>0.3</v>
      </c>
      <c r="M85" s="5">
        <v>0.1</v>
      </c>
      <c r="N85" s="5">
        <v>0</v>
      </c>
      <c r="O85" s="5">
        <v>0</v>
      </c>
      <c r="P85" s="5">
        <v>0</v>
      </c>
      <c r="Q85" s="5">
        <v>0</v>
      </c>
      <c r="R85" s="5">
        <v>4.62</v>
      </c>
      <c r="S85" s="5">
        <f t="shared" si="42"/>
        <v>99.64</v>
      </c>
      <c r="T85" s="5">
        <v>1200</v>
      </c>
      <c r="U85" s="5">
        <v>1.63</v>
      </c>
      <c r="V85" s="6">
        <v>0.27741437984066114</v>
      </c>
      <c r="W85" s="6">
        <v>0.99</v>
      </c>
      <c r="X85" s="7">
        <f t="shared" si="36"/>
        <v>1.2419177480380695E-4</v>
      </c>
      <c r="Y85" s="7">
        <f t="shared" si="73"/>
        <v>2.6103214314790946E-9</v>
      </c>
      <c r="Z85" s="5">
        <f t="shared" si="47"/>
        <v>-8.5833060109289594</v>
      </c>
      <c r="AA85" s="6">
        <f t="shared" si="43"/>
        <v>0.79533256607688296</v>
      </c>
      <c r="AB85" s="6">
        <f t="shared" si="48"/>
        <v>-9.9451234348545567E-2</v>
      </c>
      <c r="AC85" s="8" t="s">
        <v>116</v>
      </c>
      <c r="AD85" s="6">
        <f t="shared" si="49"/>
        <v>1.0041618112202431</v>
      </c>
      <c r="AE85" s="6">
        <f t="shared" si="50"/>
        <v>7.5143712349869125E-3</v>
      </c>
      <c r="AF85" s="6">
        <f t="shared" si="51"/>
        <v>0.30982046502501714</v>
      </c>
      <c r="AG85" s="6">
        <f t="shared" si="52"/>
        <v>4.8305143732163991E-2</v>
      </c>
      <c r="AH85" s="6">
        <f t="shared" si="53"/>
        <v>0</v>
      </c>
      <c r="AI85" s="6">
        <f t="shared" si="54"/>
        <v>8.0903337883112034E-2</v>
      </c>
      <c r="AJ85" s="6">
        <f t="shared" si="55"/>
        <v>0.11682242990654204</v>
      </c>
      <c r="AK85" s="6">
        <f t="shared" si="56"/>
        <v>8.3588833306438598E-2</v>
      </c>
      <c r="AL85" s="6">
        <f t="shared" si="57"/>
        <v>1.6987662709956896E-2</v>
      </c>
      <c r="AM85" s="6">
        <f t="shared" si="58"/>
        <v>3.4978843441466852E-2</v>
      </c>
      <c r="AN85" s="6">
        <f t="shared" si="59"/>
        <v>2.2239519626376068E-3</v>
      </c>
      <c r="AO85" s="6">
        <f t="shared" si="60"/>
        <v>8.6307340439304358E-4</v>
      </c>
      <c r="AP85" s="6">
        <f t="shared" si="61"/>
        <v>0</v>
      </c>
      <c r="AQ85" s="6">
        <f t="shared" si="62"/>
        <v>0</v>
      </c>
      <c r="AR85" s="6">
        <f t="shared" si="63"/>
        <v>0</v>
      </c>
      <c r="AS85" s="6">
        <f t="shared" si="64"/>
        <v>0</v>
      </c>
      <c r="AT85" s="6">
        <f t="shared" si="65"/>
        <v>0.51316227924025326</v>
      </c>
      <c r="AU85" s="6">
        <f t="shared" si="66"/>
        <v>2.1843533596257445</v>
      </c>
      <c r="AV85" s="6">
        <f t="shared" si="74"/>
        <v>0.45970667099039819</v>
      </c>
      <c r="AW85" s="6">
        <f t="shared" si="74"/>
        <v>3.4400895816024861E-3</v>
      </c>
      <c r="AX85" s="6">
        <f t="shared" si="74"/>
        <v>0.14183623893072875</v>
      </c>
      <c r="AY85" s="6">
        <f t="shared" si="74"/>
        <v>2.2114161849912571E-2</v>
      </c>
      <c r="AZ85" s="6">
        <f t="shared" si="74"/>
        <v>0</v>
      </c>
      <c r="BA85" s="6">
        <f t="shared" si="74"/>
        <v>3.7037660379716945E-2</v>
      </c>
      <c r="BB85" s="6">
        <f t="shared" si="74"/>
        <v>5.3481470565072756E-2</v>
      </c>
      <c r="BC85" s="6">
        <f t="shared" si="74"/>
        <v>3.8267083912082916E-2</v>
      </c>
      <c r="BD85" s="6">
        <f t="shared" si="74"/>
        <v>7.7769755681230401E-3</v>
      </c>
      <c r="BE85" s="6">
        <f t="shared" si="74"/>
        <v>1.6013363079433237E-2</v>
      </c>
      <c r="BF85" s="6">
        <f t="shared" si="74"/>
        <v>1.0181282954231576E-3</v>
      </c>
      <c r="BG85" s="6">
        <f t="shared" si="74"/>
        <v>3.951162025089741E-4</v>
      </c>
      <c r="BH85" s="6">
        <f t="shared" si="74"/>
        <v>0</v>
      </c>
      <c r="BI85" s="6">
        <f t="shared" si="74"/>
        <v>0</v>
      </c>
      <c r="BJ85" s="6">
        <f t="shared" si="74"/>
        <v>0</v>
      </c>
      <c r="BK85" s="6">
        <f t="shared" si="37"/>
        <v>0</v>
      </c>
      <c r="BL85" s="6">
        <f t="shared" si="67"/>
        <v>0.23492640372443027</v>
      </c>
      <c r="BM85" s="6">
        <f t="shared" si="68"/>
        <v>1.0160133630794332</v>
      </c>
      <c r="BN85" s="5">
        <f t="shared" si="75"/>
        <v>3.1205693309601751E-4</v>
      </c>
      <c r="BO85" s="5">
        <f t="shared" si="75"/>
        <v>2.3351930092675464E-6</v>
      </c>
      <c r="BP85" s="5">
        <f t="shared" si="75"/>
        <v>9.6280921108324834E-5</v>
      </c>
      <c r="BQ85" s="5">
        <f t="shared" si="75"/>
        <v>1.501148005967659E-5</v>
      </c>
      <c r="BR85" s="5">
        <f t="shared" si="75"/>
        <v>0</v>
      </c>
      <c r="BS85" s="5">
        <f t="shared" si="75"/>
        <v>2.5141812021665778E-5</v>
      </c>
      <c r="BT85" s="5">
        <f t="shared" si="75"/>
        <v>3.6304158140768252E-5</v>
      </c>
      <c r="BU85" s="5">
        <f t="shared" si="75"/>
        <v>2.5976366230243299E-5</v>
      </c>
      <c r="BV85" s="5">
        <f t="shared" si="75"/>
        <v>5.2791471120544682E-6</v>
      </c>
      <c r="BW85" s="5">
        <f t="shared" si="75"/>
        <v>1.0870151090814401E-5</v>
      </c>
      <c r="BX85" s="5">
        <f t="shared" si="75"/>
        <v>6.9112330409201878E-7</v>
      </c>
      <c r="BY85" s="5">
        <f t="shared" si="75"/>
        <v>2.6821179276310901E-7</v>
      </c>
      <c r="BZ85" s="5">
        <f t="shared" si="75"/>
        <v>0</v>
      </c>
      <c r="CA85" s="5">
        <f t="shared" si="75"/>
        <v>0</v>
      </c>
      <c r="CB85" s="5">
        <f t="shared" si="75"/>
        <v>0</v>
      </c>
      <c r="CC85" s="5">
        <f t="shared" si="38"/>
        <v>0</v>
      </c>
      <c r="CD85" s="5">
        <f t="shared" si="38"/>
        <v>1.5947215404027443E-4</v>
      </c>
      <c r="CE85" s="5">
        <f t="shared" si="69"/>
        <v>6.7881749991514776E-4</v>
      </c>
      <c r="CF85" s="5">
        <f t="shared" si="70"/>
        <v>1.1064725248616908E-3</v>
      </c>
      <c r="CG85" s="5">
        <f t="shared" si="71"/>
        <v>-0.19926092530843942</v>
      </c>
    </row>
    <row r="86" spans="1:85">
      <c r="A86" s="12" t="s">
        <v>95</v>
      </c>
      <c r="B86" s="5">
        <v>60.58</v>
      </c>
      <c r="C86" s="5">
        <v>0.59</v>
      </c>
      <c r="D86" s="5">
        <v>16.47</v>
      </c>
      <c r="E86" s="5">
        <v>3.3</v>
      </c>
      <c r="F86" s="5">
        <v>0</v>
      </c>
      <c r="G86" s="5">
        <v>3.3</v>
      </c>
      <c r="H86" s="5">
        <v>6.77</v>
      </c>
      <c r="I86" s="5">
        <v>2.23</v>
      </c>
      <c r="J86" s="5">
        <v>0.56999999999999995</v>
      </c>
      <c r="K86" s="5">
        <v>1.31</v>
      </c>
      <c r="L86" s="5">
        <v>0.3</v>
      </c>
      <c r="M86" s="5">
        <v>0.1</v>
      </c>
      <c r="N86" s="5">
        <v>0</v>
      </c>
      <c r="O86" s="5">
        <v>0</v>
      </c>
      <c r="P86" s="5">
        <v>0</v>
      </c>
      <c r="Q86" s="5">
        <v>0</v>
      </c>
      <c r="R86" s="5">
        <v>5.32</v>
      </c>
      <c r="S86" s="5">
        <f t="shared" si="42"/>
        <v>100.83999999999997</v>
      </c>
      <c r="T86" s="5">
        <v>1200</v>
      </c>
      <c r="U86" s="5">
        <v>1.05</v>
      </c>
      <c r="V86" s="6">
        <v>0.27658203395108477</v>
      </c>
      <c r="W86" s="6">
        <v>0.99</v>
      </c>
      <c r="X86" s="7">
        <f t="shared" si="36"/>
        <v>2.9138649591559059E-5</v>
      </c>
      <c r="Y86" s="7">
        <f t="shared" si="73"/>
        <v>5.5391457485762941E-10</v>
      </c>
      <c r="Z86" s="5">
        <f t="shared" si="47"/>
        <v>-9.2565572073448017</v>
      </c>
      <c r="AA86" s="6">
        <f t="shared" si="43"/>
        <v>1.1773274864741523</v>
      </c>
      <c r="AB86" s="6">
        <f t="shared" si="48"/>
        <v>7.0897283392280755E-2</v>
      </c>
      <c r="AC86" s="8" t="s">
        <v>117</v>
      </c>
      <c r="AD86" s="6">
        <f t="shared" si="49"/>
        <v>1.0084900948892959</v>
      </c>
      <c r="AE86" s="6">
        <f t="shared" si="50"/>
        <v>7.3891317144037976E-3</v>
      </c>
      <c r="AF86" s="6">
        <f t="shared" si="51"/>
        <v>0.32316295496909642</v>
      </c>
      <c r="AG86" s="6">
        <f t="shared" si="52"/>
        <v>4.5938609313008978E-2</v>
      </c>
      <c r="AH86" s="6">
        <f t="shared" si="53"/>
        <v>0</v>
      </c>
      <c r="AI86" s="6">
        <f t="shared" si="54"/>
        <v>8.1896016875542862E-2</v>
      </c>
      <c r="AJ86" s="6">
        <f t="shared" si="55"/>
        <v>0.12074623671256329</v>
      </c>
      <c r="AK86" s="6">
        <f t="shared" si="56"/>
        <v>7.1970308213651774E-2</v>
      </c>
      <c r="AL86" s="6">
        <f t="shared" si="57"/>
        <v>1.2103709680844286E-2</v>
      </c>
      <c r="AM86" s="6">
        <f t="shared" si="58"/>
        <v>3.6953455571227076E-2</v>
      </c>
      <c r="AN86" s="6">
        <f t="shared" si="59"/>
        <v>2.2239519626376068E-3</v>
      </c>
      <c r="AO86" s="6">
        <f t="shared" si="60"/>
        <v>8.6307340439304358E-4</v>
      </c>
      <c r="AP86" s="6">
        <f t="shared" si="61"/>
        <v>0</v>
      </c>
      <c r="AQ86" s="6">
        <f t="shared" si="62"/>
        <v>0</v>
      </c>
      <c r="AR86" s="6">
        <f t="shared" si="63"/>
        <v>0</v>
      </c>
      <c r="AS86" s="6">
        <f t="shared" si="64"/>
        <v>0</v>
      </c>
      <c r="AT86" s="6">
        <f t="shared" si="65"/>
        <v>0.59091413973120077</v>
      </c>
      <c r="AU86" s="6">
        <f t="shared" si="66"/>
        <v>2.2656982274666388</v>
      </c>
      <c r="AV86" s="6">
        <f t="shared" si="74"/>
        <v>0.44511227605846082</v>
      </c>
      <c r="AW86" s="6">
        <f t="shared" si="74"/>
        <v>3.2613044512401191E-3</v>
      </c>
      <c r="AX86" s="6">
        <f t="shared" si="74"/>
        <v>0.14263283214483374</v>
      </c>
      <c r="AY86" s="6">
        <f t="shared" si="74"/>
        <v>2.027569636419526E-2</v>
      </c>
      <c r="AZ86" s="6">
        <f t="shared" si="74"/>
        <v>0</v>
      </c>
      <c r="BA86" s="6">
        <f t="shared" si="74"/>
        <v>3.6146039169176483E-2</v>
      </c>
      <c r="BB86" s="6">
        <f t="shared" si="74"/>
        <v>5.3293168193706948E-2</v>
      </c>
      <c r="BC86" s="6">
        <f t="shared" si="74"/>
        <v>3.1765178319499522E-2</v>
      </c>
      <c r="BD86" s="6">
        <f t="shared" si="74"/>
        <v>5.3421543672997852E-3</v>
      </c>
      <c r="BE86" s="6">
        <f t="shared" si="74"/>
        <v>1.630996357910652E-2</v>
      </c>
      <c r="BF86" s="6">
        <f t="shared" si="74"/>
        <v>9.8157465794740449E-4</v>
      </c>
      <c r="BG86" s="6">
        <f t="shared" si="74"/>
        <v>3.8093043192167651E-4</v>
      </c>
      <c r="BH86" s="6">
        <f t="shared" si="74"/>
        <v>0</v>
      </c>
      <c r="BI86" s="6">
        <f t="shared" si="74"/>
        <v>0</v>
      </c>
      <c r="BJ86" s="6">
        <f t="shared" si="74"/>
        <v>0</v>
      </c>
      <c r="BK86" s="6">
        <f t="shared" si="37"/>
        <v>0</v>
      </c>
      <c r="BL86" s="6">
        <f t="shared" si="67"/>
        <v>0.26080884584171821</v>
      </c>
      <c r="BM86" s="6">
        <f t="shared" si="68"/>
        <v>1.0163099635791066</v>
      </c>
      <c r="BN86" s="5">
        <f t="shared" si="75"/>
        <v>3.0215000241554546E-4</v>
      </c>
      <c r="BO86" s="5">
        <f t="shared" si="75"/>
        <v>2.2138305340529606E-6</v>
      </c>
      <c r="BP86" s="5">
        <f t="shared" si="75"/>
        <v>9.6821662522372968E-5</v>
      </c>
      <c r="BQ86" s="5">
        <f t="shared" si="75"/>
        <v>1.3763497514981678E-5</v>
      </c>
      <c r="BR86" s="5">
        <f t="shared" si="75"/>
        <v>0</v>
      </c>
      <c r="BS86" s="5">
        <f t="shared" si="75"/>
        <v>2.4536563940655384E-5</v>
      </c>
      <c r="BT86" s="5">
        <f t="shared" si="75"/>
        <v>3.617633519580962E-5</v>
      </c>
      <c r="BU86" s="5">
        <f t="shared" si="75"/>
        <v>2.1562758931201522E-5</v>
      </c>
      <c r="BV86" s="5">
        <f t="shared" si="75"/>
        <v>3.6263478717712282E-6</v>
      </c>
      <c r="BW86" s="5">
        <f t="shared" si="75"/>
        <v>1.1071488700476203E-5</v>
      </c>
      <c r="BX86" s="5">
        <f t="shared" si="75"/>
        <v>6.6631005528792347E-7</v>
      </c>
      <c r="BY86" s="5">
        <f t="shared" si="75"/>
        <v>2.5858224343866985E-7</v>
      </c>
      <c r="BZ86" s="5">
        <f t="shared" si="75"/>
        <v>0</v>
      </c>
      <c r="CA86" s="5">
        <f t="shared" si="75"/>
        <v>0</v>
      </c>
      <c r="CB86" s="5">
        <f t="shared" si="75"/>
        <v>0</v>
      </c>
      <c r="CC86" s="5">
        <f t="shared" si="38"/>
        <v>0</v>
      </c>
      <c r="CD86" s="5">
        <f t="shared" si="38"/>
        <v>1.7704160869003033E-4</v>
      </c>
      <c r="CE86" s="5">
        <f t="shared" si="69"/>
        <v>6.7881749991514776E-4</v>
      </c>
      <c r="CF86" s="5">
        <f t="shared" si="70"/>
        <v>7.1275837491090524E-4</v>
      </c>
      <c r="CG86" s="5">
        <f t="shared" si="71"/>
        <v>3.6552986337397897E-2</v>
      </c>
    </row>
    <row r="87" spans="1:85">
      <c r="A87" s="12" t="s">
        <v>95</v>
      </c>
      <c r="B87" s="5">
        <v>58.78</v>
      </c>
      <c r="C87" s="5">
        <v>0.62</v>
      </c>
      <c r="D87" s="5">
        <v>14.78</v>
      </c>
      <c r="E87" s="5">
        <v>3.06</v>
      </c>
      <c r="F87" s="5">
        <v>0</v>
      </c>
      <c r="G87" s="5">
        <v>3.46</v>
      </c>
      <c r="H87" s="5">
        <v>6.41</v>
      </c>
      <c r="I87" s="5">
        <v>2.2000000000000002</v>
      </c>
      <c r="J87" s="5">
        <v>0.55000000000000004</v>
      </c>
      <c r="K87" s="5">
        <v>1.52</v>
      </c>
      <c r="L87" s="5">
        <v>0.3</v>
      </c>
      <c r="M87" s="5">
        <v>0.1</v>
      </c>
      <c r="N87" s="5">
        <v>0</v>
      </c>
      <c r="O87" s="5">
        <v>0</v>
      </c>
      <c r="P87" s="5">
        <v>0</v>
      </c>
      <c r="Q87" s="5">
        <v>0</v>
      </c>
      <c r="R87" s="5">
        <v>6.85</v>
      </c>
      <c r="S87" s="5">
        <f t="shared" si="42"/>
        <v>98.629999999999967</v>
      </c>
      <c r="T87" s="5">
        <v>1200</v>
      </c>
      <c r="U87" s="5">
        <v>1.05</v>
      </c>
      <c r="V87" s="6">
        <v>0.27433989651712565</v>
      </c>
      <c r="W87" s="6">
        <v>0.99</v>
      </c>
      <c r="X87" s="7">
        <f t="shared" si="36"/>
        <v>2.8668134260403604E-5</v>
      </c>
      <c r="Y87" s="7">
        <f t="shared" si="73"/>
        <v>5.5391457485762941E-10</v>
      </c>
      <c r="Z87" s="5">
        <f t="shared" si="47"/>
        <v>-9.2565572073448017</v>
      </c>
      <c r="AA87" s="6">
        <f t="shared" si="43"/>
        <v>1.3772239650526523</v>
      </c>
      <c r="AB87" s="6">
        <f t="shared" si="48"/>
        <v>0.13900457124986734</v>
      </c>
      <c r="AC87" s="8" t="s">
        <v>118</v>
      </c>
      <c r="AD87" s="6">
        <f t="shared" si="49"/>
        <v>0.97852505410354584</v>
      </c>
      <c r="AE87" s="6">
        <f t="shared" si="50"/>
        <v>7.7648502761531431E-3</v>
      </c>
      <c r="AF87" s="6">
        <f t="shared" si="51"/>
        <v>0.29000294319631115</v>
      </c>
      <c r="AG87" s="6">
        <f t="shared" si="52"/>
        <v>4.2597619544790147E-2</v>
      </c>
      <c r="AH87" s="6">
        <f t="shared" si="53"/>
        <v>0</v>
      </c>
      <c r="AI87" s="6">
        <f t="shared" si="54"/>
        <v>8.5866732845266164E-2</v>
      </c>
      <c r="AJ87" s="6">
        <f t="shared" si="55"/>
        <v>0.11432546193907397</v>
      </c>
      <c r="AK87" s="6">
        <f t="shared" si="56"/>
        <v>7.1002097789252872E-2</v>
      </c>
      <c r="AL87" s="6">
        <f t="shared" si="57"/>
        <v>1.1679018113095366E-2</v>
      </c>
      <c r="AM87" s="6">
        <f t="shared" si="58"/>
        <v>4.2877291960507755E-2</v>
      </c>
      <c r="AN87" s="6">
        <f t="shared" si="59"/>
        <v>2.2239519626376068E-3</v>
      </c>
      <c r="AO87" s="6">
        <f t="shared" si="60"/>
        <v>8.6307340439304358E-4</v>
      </c>
      <c r="AP87" s="6">
        <f t="shared" si="61"/>
        <v>0</v>
      </c>
      <c r="AQ87" s="6">
        <f t="shared" si="62"/>
        <v>0</v>
      </c>
      <c r="AR87" s="6">
        <f t="shared" si="63"/>
        <v>0</v>
      </c>
      <c r="AS87" s="6">
        <f t="shared" si="64"/>
        <v>0</v>
      </c>
      <c r="AT87" s="6">
        <f t="shared" si="65"/>
        <v>0.76085749194712871</v>
      </c>
      <c r="AU87" s="6">
        <f t="shared" si="66"/>
        <v>2.3657082951216482</v>
      </c>
      <c r="AV87" s="6">
        <f t="shared" si="74"/>
        <v>0.41362878767486788</v>
      </c>
      <c r="AW87" s="6">
        <f t="shared" si="74"/>
        <v>3.2822517857189417E-3</v>
      </c>
      <c r="AX87" s="6">
        <f t="shared" si="74"/>
        <v>0.12258609558681823</v>
      </c>
      <c r="AY87" s="6">
        <f t="shared" si="74"/>
        <v>1.8006285742257887E-2</v>
      </c>
      <c r="AZ87" s="6">
        <f t="shared" si="74"/>
        <v>0</v>
      </c>
      <c r="BA87" s="6">
        <f t="shared" si="74"/>
        <v>3.6296416182135749E-2</v>
      </c>
      <c r="BB87" s="6">
        <f t="shared" si="74"/>
        <v>4.8326102662287533E-2</v>
      </c>
      <c r="BC87" s="6">
        <f t="shared" si="74"/>
        <v>3.0013040042031827E-2</v>
      </c>
      <c r="BD87" s="6">
        <f t="shared" si="74"/>
        <v>4.9367955200473324E-3</v>
      </c>
      <c r="BE87" s="6">
        <f t="shared" si="74"/>
        <v>1.8124505057925133E-2</v>
      </c>
      <c r="BF87" s="6">
        <f t="shared" si="74"/>
        <v>9.4007869322842617E-4</v>
      </c>
      <c r="BG87" s="6">
        <f t="shared" si="74"/>
        <v>3.6482663825155296E-4</v>
      </c>
      <c r="BH87" s="6">
        <f t="shared" si="74"/>
        <v>0</v>
      </c>
      <c r="BI87" s="6">
        <f t="shared" si="74"/>
        <v>0</v>
      </c>
      <c r="BJ87" s="6">
        <f t="shared" si="74"/>
        <v>0</v>
      </c>
      <c r="BK87" s="6">
        <f t="shared" si="37"/>
        <v>0</v>
      </c>
      <c r="BL87" s="6">
        <f t="shared" si="67"/>
        <v>0.32161931947235461</v>
      </c>
      <c r="BM87" s="6">
        <f t="shared" si="68"/>
        <v>1.0181245050579253</v>
      </c>
      <c r="BN87" s="5">
        <f t="shared" si="75"/>
        <v>2.807784595423873E-4</v>
      </c>
      <c r="BO87" s="5">
        <f t="shared" si="75"/>
        <v>2.2280499512737612E-6</v>
      </c>
      <c r="BP87" s="5">
        <f t="shared" si="75"/>
        <v>8.3213586930603272E-5</v>
      </c>
      <c r="BQ87" s="5">
        <f t="shared" si="75"/>
        <v>1.2222981870317271E-5</v>
      </c>
      <c r="BR87" s="5">
        <f t="shared" si="75"/>
        <v>0</v>
      </c>
      <c r="BS87" s="5">
        <f t="shared" si="75"/>
        <v>2.4638642488637102E-5</v>
      </c>
      <c r="BT87" s="5">
        <f t="shared" si="75"/>
        <v>3.2804604189856789E-5</v>
      </c>
      <c r="BU87" s="5">
        <f t="shared" si="75"/>
        <v>2.0373376806185266E-5</v>
      </c>
      <c r="BV87" s="5">
        <f t="shared" si="75"/>
        <v>3.3511831925108318E-6</v>
      </c>
      <c r="BW87" s="5">
        <f t="shared" si="75"/>
        <v>1.230323121062019E-5</v>
      </c>
      <c r="BX87" s="5">
        <f t="shared" si="75"/>
        <v>6.3814186826081936E-7</v>
      </c>
      <c r="BY87" s="5">
        <f t="shared" si="75"/>
        <v>2.476507064803672E-7</v>
      </c>
      <c r="BZ87" s="5">
        <f t="shared" si="75"/>
        <v>0</v>
      </c>
      <c r="CA87" s="5">
        <f t="shared" si="75"/>
        <v>0</v>
      </c>
      <c r="CB87" s="5">
        <f t="shared" si="75"/>
        <v>0</v>
      </c>
      <c r="CC87" s="5">
        <f t="shared" si="38"/>
        <v>0</v>
      </c>
      <c r="CD87" s="5">
        <f t="shared" si="38"/>
        <v>2.1832082236863495E-4</v>
      </c>
      <c r="CE87" s="5">
        <f t="shared" si="69"/>
        <v>6.7881749991514776E-4</v>
      </c>
      <c r="CF87" s="5">
        <f t="shared" si="70"/>
        <v>7.1275837491090524E-4</v>
      </c>
      <c r="CG87" s="5">
        <f t="shared" si="71"/>
        <v>8.5056654583038904E-2</v>
      </c>
    </row>
    <row r="88" spans="1:85">
      <c r="A88" s="12" t="s">
        <v>95</v>
      </c>
      <c r="B88" s="5">
        <v>64.44</v>
      </c>
      <c r="C88" s="5">
        <v>1.03</v>
      </c>
      <c r="D88" s="5">
        <v>12.84</v>
      </c>
      <c r="E88" s="5">
        <v>3.61</v>
      </c>
      <c r="F88" s="5">
        <v>0</v>
      </c>
      <c r="G88" s="5">
        <v>1.6</v>
      </c>
      <c r="H88" s="5">
        <v>3.93</v>
      </c>
      <c r="I88" s="5">
        <v>2.61</v>
      </c>
      <c r="J88" s="5">
        <v>1.17</v>
      </c>
      <c r="K88" s="5">
        <v>1.26</v>
      </c>
      <c r="L88" s="5">
        <v>0.3</v>
      </c>
      <c r="M88" s="5">
        <v>0.1</v>
      </c>
      <c r="N88" s="5">
        <v>0</v>
      </c>
      <c r="O88" s="5">
        <v>0</v>
      </c>
      <c r="P88" s="5">
        <v>0</v>
      </c>
      <c r="Q88" s="5">
        <v>0</v>
      </c>
      <c r="R88" s="5">
        <v>7.29</v>
      </c>
      <c r="S88" s="5">
        <f t="shared" si="42"/>
        <v>100.18</v>
      </c>
      <c r="T88" s="5">
        <v>1200</v>
      </c>
      <c r="U88" s="5">
        <v>1.05</v>
      </c>
      <c r="V88" s="6">
        <v>0.27711742938971268</v>
      </c>
      <c r="W88" s="6">
        <v>0.99</v>
      </c>
      <c r="X88" s="7">
        <f t="shared" si="36"/>
        <v>2.925156943261617E-5</v>
      </c>
      <c r="Y88" s="7">
        <f t="shared" si="73"/>
        <v>5.5391457485762941E-10</v>
      </c>
      <c r="Z88" s="5">
        <f t="shared" si="47"/>
        <v>-9.2565572073448017</v>
      </c>
      <c r="AA88" s="6">
        <f t="shared" si="43"/>
        <v>1.1302035241782307</v>
      </c>
      <c r="AB88" s="6">
        <f t="shared" si="48"/>
        <v>5.3156657172437408E-2</v>
      </c>
      <c r="AC88" s="8" t="s">
        <v>119</v>
      </c>
      <c r="AD88" s="6">
        <f t="shared" si="49"/>
        <v>1.0727484601298485</v>
      </c>
      <c r="AE88" s="6">
        <f t="shared" si="50"/>
        <v>1.2899670620060867E-2</v>
      </c>
      <c r="AF88" s="6">
        <f t="shared" si="51"/>
        <v>0.25193760423820266</v>
      </c>
      <c r="AG88" s="6">
        <f t="shared" si="52"/>
        <v>5.0254054430291642E-2</v>
      </c>
      <c r="AH88" s="6">
        <f t="shared" si="53"/>
        <v>0</v>
      </c>
      <c r="AI88" s="6">
        <f t="shared" si="54"/>
        <v>3.9707159697232909E-2</v>
      </c>
      <c r="AJ88" s="6">
        <f t="shared" si="55"/>
        <v>7.0093457943925228E-2</v>
      </c>
      <c r="AK88" s="6">
        <f t="shared" si="56"/>
        <v>8.4234306922704533E-2</v>
      </c>
      <c r="AL88" s="6">
        <f t="shared" si="57"/>
        <v>2.4844456713311959E-2</v>
      </c>
      <c r="AM88" s="6">
        <f t="shared" si="58"/>
        <v>3.554301833568406E-2</v>
      </c>
      <c r="AN88" s="6">
        <f t="shared" si="59"/>
        <v>2.2239519626376068E-3</v>
      </c>
      <c r="AO88" s="6">
        <f t="shared" si="60"/>
        <v>8.6307340439304358E-4</v>
      </c>
      <c r="AP88" s="6">
        <f t="shared" si="61"/>
        <v>0</v>
      </c>
      <c r="AQ88" s="6">
        <f t="shared" si="62"/>
        <v>0</v>
      </c>
      <c r="AR88" s="6">
        <f t="shared" si="63"/>
        <v>0</v>
      </c>
      <c r="AS88" s="6">
        <f t="shared" si="64"/>
        <v>0</v>
      </c>
      <c r="AT88" s="6">
        <f t="shared" si="65"/>
        <v>0.80973008997000995</v>
      </c>
      <c r="AU88" s="6">
        <f t="shared" si="66"/>
        <v>2.4195362860326184</v>
      </c>
      <c r="AV88" s="6">
        <f t="shared" si="74"/>
        <v>0.44336944493147662</v>
      </c>
      <c r="AW88" s="6">
        <f t="shared" si="74"/>
        <v>5.3314640059450484E-3</v>
      </c>
      <c r="AX88" s="6">
        <f t="shared" si="74"/>
        <v>0.10412640045639152</v>
      </c>
      <c r="AY88" s="6">
        <f t="shared" si="74"/>
        <v>2.0770118109158273E-2</v>
      </c>
      <c r="AZ88" s="6">
        <f t="shared" si="74"/>
        <v>0</v>
      </c>
      <c r="BA88" s="6">
        <f t="shared" si="74"/>
        <v>1.6411061874315534E-2</v>
      </c>
      <c r="BB88" s="6">
        <f t="shared" si="74"/>
        <v>2.8969789933946163E-2</v>
      </c>
      <c r="BC88" s="6">
        <f t="shared" si="74"/>
        <v>3.4814235855427443E-2</v>
      </c>
      <c r="BD88" s="6">
        <f t="shared" si="74"/>
        <v>1.0268272005976034E-2</v>
      </c>
      <c r="BE88" s="6">
        <f t="shared" si="74"/>
        <v>1.4690012520525139E-2</v>
      </c>
      <c r="BF88" s="6">
        <f t="shared" si="74"/>
        <v>9.1916454217939555E-4</v>
      </c>
      <c r="BG88" s="6">
        <f t="shared" si="74"/>
        <v>3.5671025451254932E-4</v>
      </c>
      <c r="BH88" s="6">
        <f t="shared" si="74"/>
        <v>0</v>
      </c>
      <c r="BI88" s="6">
        <f t="shared" si="74"/>
        <v>0</v>
      </c>
      <c r="BJ88" s="6">
        <f t="shared" si="74"/>
        <v>0</v>
      </c>
      <c r="BK88" s="6">
        <f t="shared" si="37"/>
        <v>0</v>
      </c>
      <c r="BL88" s="6">
        <f t="shared" si="67"/>
        <v>0.33466333803067161</v>
      </c>
      <c r="BM88" s="6">
        <f t="shared" si="68"/>
        <v>1.0146900125205254</v>
      </c>
      <c r="BN88" s="5">
        <f t="shared" si="75"/>
        <v>3.0096693814715176E-4</v>
      </c>
      <c r="BO88" s="5">
        <f t="shared" si="75"/>
        <v>3.6190910674032162E-6</v>
      </c>
      <c r="BP88" s="5">
        <f t="shared" si="75"/>
        <v>7.0682822832971191E-5</v>
      </c>
      <c r="BQ88" s="5">
        <f t="shared" si="75"/>
        <v>1.4099119647801156E-5</v>
      </c>
      <c r="BR88" s="5">
        <f t="shared" si="75"/>
        <v>0</v>
      </c>
      <c r="BS88" s="5">
        <f t="shared" si="75"/>
        <v>1.114011599247567E-5</v>
      </c>
      <c r="BT88" s="5">
        <f t="shared" si="75"/>
        <v>1.9665200376028347E-5</v>
      </c>
      <c r="BU88" s="5">
        <f t="shared" si="75"/>
        <v>2.3632512544837552E-5</v>
      </c>
      <c r="BV88" s="5">
        <f t="shared" si="75"/>
        <v>6.9702827315453504E-6</v>
      </c>
      <c r="BW88" s="5">
        <f t="shared" si="75"/>
        <v>9.971837572905094E-6</v>
      </c>
      <c r="BX88" s="5">
        <f t="shared" si="75"/>
        <v>6.239449765328687E-7</v>
      </c>
      <c r="BY88" s="5">
        <f t="shared" si="75"/>
        <v>2.4214116316230481E-7</v>
      </c>
      <c r="BZ88" s="5">
        <f t="shared" si="75"/>
        <v>0</v>
      </c>
      <c r="CA88" s="5">
        <f t="shared" si="75"/>
        <v>0</v>
      </c>
      <c r="CB88" s="5">
        <f t="shared" si="75"/>
        <v>0</v>
      </c>
      <c r="CC88" s="5">
        <f t="shared" si="38"/>
        <v>0</v>
      </c>
      <c r="CD88" s="5">
        <f t="shared" si="38"/>
        <v>2.271753304352385E-4</v>
      </c>
      <c r="CE88" s="5">
        <f t="shared" si="69"/>
        <v>6.7881749991514776E-4</v>
      </c>
      <c r="CF88" s="5">
        <f t="shared" si="70"/>
        <v>7.1275837491090524E-4</v>
      </c>
      <c r="CG88" s="5">
        <f t="shared" si="71"/>
        <v>-4.6255111627788725E-2</v>
      </c>
    </row>
    <row r="89" spans="1:85">
      <c r="A89" s="12" t="s">
        <v>95</v>
      </c>
      <c r="B89" s="5">
        <v>62.17</v>
      </c>
      <c r="C89" s="5">
        <v>0.99</v>
      </c>
      <c r="D89" s="5">
        <v>12.38</v>
      </c>
      <c r="E89" s="5">
        <v>3.96</v>
      </c>
      <c r="F89" s="5">
        <v>0</v>
      </c>
      <c r="G89" s="5">
        <v>1.55</v>
      </c>
      <c r="H89" s="5">
        <v>3.88</v>
      </c>
      <c r="I89" s="5">
        <v>2.83</v>
      </c>
      <c r="J89" s="5">
        <v>1.36</v>
      </c>
      <c r="K89" s="5">
        <v>1.38</v>
      </c>
      <c r="L89" s="5">
        <v>0.3</v>
      </c>
      <c r="M89" s="5">
        <v>0.1</v>
      </c>
      <c r="N89" s="5">
        <v>0</v>
      </c>
      <c r="O89" s="5">
        <v>0</v>
      </c>
      <c r="P89" s="5">
        <v>0</v>
      </c>
      <c r="Q89" s="5">
        <v>0</v>
      </c>
      <c r="R89" s="5">
        <v>8.58</v>
      </c>
      <c r="S89" s="5">
        <f t="shared" si="42"/>
        <v>99.479999999999976</v>
      </c>
      <c r="T89" s="5">
        <v>1200</v>
      </c>
      <c r="U89" s="5">
        <v>1.63</v>
      </c>
      <c r="V89" s="6">
        <v>0.27585416893272535</v>
      </c>
      <c r="W89" s="6">
        <v>0.99</v>
      </c>
      <c r="X89" s="7">
        <f t="shared" si="36"/>
        <v>1.2279876495110241E-4</v>
      </c>
      <c r="Y89" s="7">
        <f t="shared" si="73"/>
        <v>2.6103214314790946E-9</v>
      </c>
      <c r="Z89" s="5">
        <f t="shared" si="47"/>
        <v>-8.5833060109289594</v>
      </c>
      <c r="AA89" s="6">
        <f t="shared" si="43"/>
        <v>0.89013439830783936</v>
      </c>
      <c r="AB89" s="6">
        <f t="shared" si="48"/>
        <v>-5.0544415785620377E-2</v>
      </c>
      <c r="AC89" s="8" t="s">
        <v>120</v>
      </c>
      <c r="AD89" s="6">
        <f t="shared" si="49"/>
        <v>1.0349592142500417</v>
      </c>
      <c r="AE89" s="6">
        <f t="shared" si="50"/>
        <v>1.2398712537728406E-2</v>
      </c>
      <c r="AF89" s="6">
        <f t="shared" si="51"/>
        <v>0.2429118022172079</v>
      </c>
      <c r="AG89" s="6">
        <f t="shared" si="52"/>
        <v>5.5126331175610777E-2</v>
      </c>
      <c r="AH89" s="6">
        <f t="shared" si="53"/>
        <v>0</v>
      </c>
      <c r="AI89" s="6">
        <f t="shared" si="54"/>
        <v>3.846631095669438E-2</v>
      </c>
      <c r="AJ89" s="6">
        <f t="shared" si="55"/>
        <v>6.9201683669829483E-2</v>
      </c>
      <c r="AK89" s="6">
        <f t="shared" si="56"/>
        <v>9.1334516701629828E-2</v>
      </c>
      <c r="AL89" s="6">
        <f t="shared" si="57"/>
        <v>2.8879026606926723E-2</v>
      </c>
      <c r="AM89" s="6">
        <f t="shared" si="58"/>
        <v>3.89280677009873E-2</v>
      </c>
      <c r="AN89" s="6">
        <f t="shared" si="59"/>
        <v>2.2239519626376068E-3</v>
      </c>
      <c r="AO89" s="6">
        <f t="shared" si="60"/>
        <v>8.6307340439304358E-4</v>
      </c>
      <c r="AP89" s="6">
        <f t="shared" si="61"/>
        <v>0</v>
      </c>
      <c r="AQ89" s="6">
        <f t="shared" si="62"/>
        <v>0</v>
      </c>
      <c r="AR89" s="6">
        <f t="shared" si="63"/>
        <v>0</v>
      </c>
      <c r="AS89" s="6">
        <f t="shared" si="64"/>
        <v>0</v>
      </c>
      <c r="AT89" s="6">
        <f t="shared" si="65"/>
        <v>0.95301566144618455</v>
      </c>
      <c r="AU89" s="6">
        <f t="shared" si="66"/>
        <v>2.5293802849288842</v>
      </c>
      <c r="AV89" s="6">
        <f t="shared" si="74"/>
        <v>0.40917501429767822</v>
      </c>
      <c r="AW89" s="6">
        <f t="shared" si="74"/>
        <v>4.9018775909677051E-3</v>
      </c>
      <c r="AX89" s="6">
        <f t="shared" si="74"/>
        <v>9.603609376754417E-2</v>
      </c>
      <c r="AY89" s="6">
        <f t="shared" si="74"/>
        <v>2.1794402171977357E-2</v>
      </c>
      <c r="AZ89" s="6">
        <f t="shared" si="74"/>
        <v>0</v>
      </c>
      <c r="BA89" s="6">
        <f t="shared" si="74"/>
        <v>1.5207800577039722E-2</v>
      </c>
      <c r="BB89" s="6">
        <f t="shared" si="74"/>
        <v>2.7359145669855315E-2</v>
      </c>
      <c r="BC89" s="6">
        <f t="shared" si="74"/>
        <v>3.6109444374908525E-2</v>
      </c>
      <c r="BD89" s="6">
        <f t="shared" si="74"/>
        <v>1.1417431684353736E-2</v>
      </c>
      <c r="BE89" s="6">
        <f t="shared" si="74"/>
        <v>1.5390357840984673E-2</v>
      </c>
      <c r="BF89" s="6">
        <f t="shared" si="74"/>
        <v>8.7924776511023341E-4</v>
      </c>
      <c r="BG89" s="6">
        <f t="shared" si="74"/>
        <v>3.412193134957204E-4</v>
      </c>
      <c r="BH89" s="6">
        <f t="shared" si="74"/>
        <v>0</v>
      </c>
      <c r="BI89" s="6">
        <f t="shared" si="74"/>
        <v>0</v>
      </c>
      <c r="BJ89" s="6">
        <f t="shared" si="74"/>
        <v>0</v>
      </c>
      <c r="BK89" s="6">
        <f t="shared" si="37"/>
        <v>0</v>
      </c>
      <c r="BL89" s="6">
        <f t="shared" si="67"/>
        <v>0.37677832278706935</v>
      </c>
      <c r="BM89" s="6">
        <f t="shared" si="68"/>
        <v>1.0153903578409849</v>
      </c>
      <c r="BN89" s="5">
        <f t="shared" si="75"/>
        <v>2.7775516023329476E-4</v>
      </c>
      <c r="BO89" s="5">
        <f t="shared" si="75"/>
        <v>3.3274802911907849E-6</v>
      </c>
      <c r="BP89" s="5">
        <f t="shared" si="75"/>
        <v>6.5190981072901037E-5</v>
      </c>
      <c r="BQ89" s="5">
        <f t="shared" si="75"/>
        <v>1.4794421594526936E-5</v>
      </c>
      <c r="BR89" s="5">
        <f t="shared" si="75"/>
        <v>0</v>
      </c>
      <c r="BS89" s="5">
        <f t="shared" si="75"/>
        <v>1.0323321166914247E-5</v>
      </c>
      <c r="BT89" s="5">
        <f t="shared" si="75"/>
        <v>1.8571866863425526E-5</v>
      </c>
      <c r="BU89" s="5">
        <f t="shared" si="75"/>
        <v>2.45117227539005E-5</v>
      </c>
      <c r="BV89" s="5">
        <f t="shared" si="75"/>
        <v>7.7503524314249982E-6</v>
      </c>
      <c r="BW89" s="5">
        <f t="shared" si="75"/>
        <v>1.0447244232416707E-5</v>
      </c>
      <c r="BX89" s="5">
        <f t="shared" si="75"/>
        <v>5.968487697181097E-7</v>
      </c>
      <c r="BY89" s="5">
        <f t="shared" si="75"/>
        <v>2.3162564130992796E-7</v>
      </c>
      <c r="BZ89" s="5">
        <f t="shared" si="75"/>
        <v>0</v>
      </c>
      <c r="CA89" s="5">
        <f t="shared" si="75"/>
        <v>0</v>
      </c>
      <c r="CB89" s="5">
        <f t="shared" si="75"/>
        <v>0</v>
      </c>
      <c r="CC89" s="5">
        <f t="shared" si="38"/>
        <v>0</v>
      </c>
      <c r="CD89" s="5">
        <f t="shared" si="38"/>
        <v>2.5576371909654099E-4</v>
      </c>
      <c r="CE89" s="5">
        <f t="shared" si="69"/>
        <v>6.7881749991514776E-4</v>
      </c>
      <c r="CF89" s="5">
        <f t="shared" si="70"/>
        <v>1.1064725248616908E-3</v>
      </c>
      <c r="CG89" s="5">
        <f t="shared" si="71"/>
        <v>-0.18420232489238675</v>
      </c>
    </row>
    <row r="90" spans="1:85">
      <c r="A90" s="12" t="s">
        <v>95</v>
      </c>
      <c r="B90" s="5">
        <v>58.27</v>
      </c>
      <c r="C90" s="5">
        <v>0.91</v>
      </c>
      <c r="D90" s="5">
        <v>20.46</v>
      </c>
      <c r="E90" s="5">
        <v>1.1200000000000001</v>
      </c>
      <c r="F90" s="5">
        <v>0</v>
      </c>
      <c r="G90" s="5">
        <v>1.51</v>
      </c>
      <c r="H90" s="5">
        <v>3.74</v>
      </c>
      <c r="I90" s="5">
        <v>3.01</v>
      </c>
      <c r="J90" s="5">
        <v>1.33</v>
      </c>
      <c r="K90" s="5">
        <v>0.76</v>
      </c>
      <c r="L90" s="5">
        <v>0.3</v>
      </c>
      <c r="M90" s="5">
        <v>0.1</v>
      </c>
      <c r="N90" s="5">
        <v>0</v>
      </c>
      <c r="O90" s="5">
        <v>0</v>
      </c>
      <c r="P90" s="5">
        <v>0</v>
      </c>
      <c r="Q90" s="5">
        <v>0</v>
      </c>
      <c r="R90" s="5">
        <v>9.18</v>
      </c>
      <c r="S90" s="5">
        <f t="shared" si="42"/>
        <v>100.69</v>
      </c>
      <c r="T90" s="5">
        <v>1200</v>
      </c>
      <c r="U90" s="5">
        <v>1.05</v>
      </c>
      <c r="V90" s="6">
        <v>0.28254460669260967</v>
      </c>
      <c r="W90" s="6">
        <v>0.99</v>
      </c>
      <c r="X90" s="7">
        <f t="shared" si="36"/>
        <v>3.0408537431736E-5</v>
      </c>
      <c r="Y90" s="7">
        <f t="shared" si="73"/>
        <v>5.5391457485762941E-10</v>
      </c>
      <c r="Z90" s="5">
        <f t="shared" si="47"/>
        <v>-9.2565572073448017</v>
      </c>
      <c r="AA90" s="6">
        <f t="shared" si="43"/>
        <v>0.66861562936237928</v>
      </c>
      <c r="AB90" s="6">
        <f t="shared" si="48"/>
        <v>-0.17482347568466744</v>
      </c>
      <c r="AC90" s="8" t="s">
        <v>121</v>
      </c>
      <c r="AD90" s="6">
        <f t="shared" si="49"/>
        <v>0.97003495921425009</v>
      </c>
      <c r="AE90" s="6">
        <f t="shared" si="50"/>
        <v>1.1396796373063485E-2</v>
      </c>
      <c r="AF90" s="6">
        <f t="shared" si="51"/>
        <v>0.40145197684685568</v>
      </c>
      <c r="AG90" s="6">
        <f t="shared" si="52"/>
        <v>1.5591285585021233E-2</v>
      </c>
      <c r="AH90" s="6">
        <f t="shared" si="53"/>
        <v>0</v>
      </c>
      <c r="AI90" s="6">
        <f t="shared" si="54"/>
        <v>3.7473631964263558E-2</v>
      </c>
      <c r="AJ90" s="6">
        <f t="shared" si="55"/>
        <v>6.6704715702361417E-2</v>
      </c>
      <c r="AK90" s="6">
        <f t="shared" si="56"/>
        <v>9.7143779248023227E-2</v>
      </c>
      <c r="AL90" s="6">
        <f t="shared" si="57"/>
        <v>2.824198925530334E-2</v>
      </c>
      <c r="AM90" s="6">
        <f t="shared" si="58"/>
        <v>2.1438645980253877E-2</v>
      </c>
      <c r="AN90" s="6">
        <f t="shared" si="59"/>
        <v>2.2239519626376068E-3</v>
      </c>
      <c r="AO90" s="6">
        <f t="shared" si="60"/>
        <v>8.6307340439304358E-4</v>
      </c>
      <c r="AP90" s="6">
        <f t="shared" si="61"/>
        <v>0</v>
      </c>
      <c r="AQ90" s="6">
        <f t="shared" si="62"/>
        <v>0</v>
      </c>
      <c r="AR90" s="6">
        <f t="shared" si="63"/>
        <v>0</v>
      </c>
      <c r="AS90" s="6">
        <f t="shared" si="64"/>
        <v>0</v>
      </c>
      <c r="AT90" s="6">
        <f t="shared" si="65"/>
        <v>1.019660113295568</v>
      </c>
      <c r="AU90" s="6">
        <f t="shared" si="66"/>
        <v>2.6507862728517404</v>
      </c>
      <c r="AV90" s="6">
        <f t="shared" si="74"/>
        <v>0.36594235044482765</v>
      </c>
      <c r="AW90" s="6">
        <f t="shared" si="74"/>
        <v>4.2994022150275833E-3</v>
      </c>
      <c r="AX90" s="6">
        <f t="shared" si="74"/>
        <v>0.15144637685744838</v>
      </c>
      <c r="AY90" s="6">
        <f t="shared" si="74"/>
        <v>5.8817588368782307E-3</v>
      </c>
      <c r="AZ90" s="6">
        <f t="shared" si="74"/>
        <v>0</v>
      </c>
      <c r="BA90" s="6">
        <f t="shared" si="74"/>
        <v>1.4136798710651642E-2</v>
      </c>
      <c r="BB90" s="6">
        <f t="shared" si="74"/>
        <v>2.5164124465832497E-2</v>
      </c>
      <c r="BC90" s="6">
        <f t="shared" si="74"/>
        <v>3.6647156446722902E-2</v>
      </c>
      <c r="BD90" s="6">
        <f t="shared" si="74"/>
        <v>1.0654193265049749E-2</v>
      </c>
      <c r="BE90" s="6">
        <f t="shared" si="74"/>
        <v>8.0876554250411074E-3</v>
      </c>
      <c r="BF90" s="6">
        <f t="shared" si="74"/>
        <v>8.3897822522109968E-4</v>
      </c>
      <c r="BG90" s="6">
        <f t="shared" si="74"/>
        <v>3.2559147194637507E-4</v>
      </c>
      <c r="BH90" s="6">
        <f t="shared" si="74"/>
        <v>0</v>
      </c>
      <c r="BI90" s="6">
        <f t="shared" si="74"/>
        <v>0</v>
      </c>
      <c r="BJ90" s="6">
        <f t="shared" si="74"/>
        <v>0</v>
      </c>
      <c r="BK90" s="6">
        <f t="shared" si="37"/>
        <v>0</v>
      </c>
      <c r="BL90" s="6">
        <f t="shared" si="67"/>
        <v>0.384663269060394</v>
      </c>
      <c r="BM90" s="6">
        <f t="shared" si="68"/>
        <v>1.0080876554250411</v>
      </c>
      <c r="BN90" s="5">
        <f t="shared" si="75"/>
        <v>2.4840807144203077E-4</v>
      </c>
      <c r="BO90" s="5">
        <f t="shared" si="75"/>
        <v>2.9185094627346727E-6</v>
      </c>
      <c r="BP90" s="5">
        <f t="shared" si="75"/>
        <v>1.028044509095804E-4</v>
      </c>
      <c r="BQ90" s="5">
        <f t="shared" si="75"/>
        <v>3.9926408287535078E-6</v>
      </c>
      <c r="BR90" s="5">
        <f t="shared" si="75"/>
        <v>0</v>
      </c>
      <c r="BS90" s="5">
        <f t="shared" si="75"/>
        <v>9.5963063575682329E-6</v>
      </c>
      <c r="BT90" s="5">
        <f t="shared" si="75"/>
        <v>1.7081848057450017E-5</v>
      </c>
      <c r="BU90" s="5">
        <f t="shared" si="75"/>
        <v>2.4876731118163732E-5</v>
      </c>
      <c r="BV90" s="5">
        <f t="shared" si="75"/>
        <v>7.232252835793876E-6</v>
      </c>
      <c r="BW90" s="5">
        <f t="shared" si="75"/>
        <v>5.4900420358015863E-6</v>
      </c>
      <c r="BX90" s="5">
        <f t="shared" si="75"/>
        <v>5.6951310132783467E-7</v>
      </c>
      <c r="BY90" s="5">
        <f t="shared" si="75"/>
        <v>2.2101718898033128E-7</v>
      </c>
      <c r="BZ90" s="5">
        <f t="shared" si="75"/>
        <v>0</v>
      </c>
      <c r="CA90" s="5">
        <f t="shared" si="75"/>
        <v>0</v>
      </c>
      <c r="CB90" s="5">
        <f t="shared" si="75"/>
        <v>0</v>
      </c>
      <c r="CC90" s="5">
        <f t="shared" si="38"/>
        <v>0</v>
      </c>
      <c r="CD90" s="5">
        <f t="shared" si="38"/>
        <v>2.6111615861276445E-4</v>
      </c>
      <c r="CE90" s="5">
        <f t="shared" si="69"/>
        <v>6.7881749991514776E-4</v>
      </c>
      <c r="CF90" s="5">
        <f t="shared" si="70"/>
        <v>7.1275837491090524E-4</v>
      </c>
      <c r="CG90" s="5">
        <f t="shared" si="71"/>
        <v>8.0975378386801022E-2</v>
      </c>
    </row>
    <row r="91" spans="1:85">
      <c r="A91" s="12" t="s">
        <v>95</v>
      </c>
      <c r="B91" s="5">
        <v>60.41</v>
      </c>
      <c r="C91" s="5">
        <v>0.96</v>
      </c>
      <c r="D91" s="5">
        <v>16.34</v>
      </c>
      <c r="E91" s="5">
        <v>1.33</v>
      </c>
      <c r="F91" s="5">
        <v>0</v>
      </c>
      <c r="G91" s="5">
        <v>1.55</v>
      </c>
      <c r="H91" s="5">
        <v>4.13</v>
      </c>
      <c r="I91" s="5">
        <v>2.96</v>
      </c>
      <c r="J91" s="5">
        <v>1.28</v>
      </c>
      <c r="K91" s="5">
        <v>0.88</v>
      </c>
      <c r="L91" s="5">
        <v>0.3</v>
      </c>
      <c r="M91" s="5">
        <v>0.1</v>
      </c>
      <c r="N91" s="5">
        <v>0</v>
      </c>
      <c r="O91" s="5">
        <v>0</v>
      </c>
      <c r="P91" s="5">
        <v>0</v>
      </c>
      <c r="Q91" s="5">
        <v>0</v>
      </c>
      <c r="R91" s="5">
        <v>8.32</v>
      </c>
      <c r="S91" s="5">
        <f t="shared" si="42"/>
        <v>98.559999999999974</v>
      </c>
      <c r="T91" s="5">
        <v>1200</v>
      </c>
      <c r="U91" s="5">
        <v>1.05</v>
      </c>
      <c r="V91" s="6">
        <v>0.28125564249340596</v>
      </c>
      <c r="W91" s="6">
        <v>0.99</v>
      </c>
      <c r="X91" s="7">
        <f t="shared" si="36"/>
        <v>3.0131723714544866E-5</v>
      </c>
      <c r="Y91" s="7">
        <f t="shared" si="73"/>
        <v>5.5391457485762941E-10</v>
      </c>
      <c r="Z91" s="5">
        <f t="shared" si="47"/>
        <v>-9.2565572073448017</v>
      </c>
      <c r="AA91" s="6">
        <f t="shared" si="43"/>
        <v>0.77773453131426917</v>
      </c>
      <c r="AB91" s="6">
        <f t="shared" si="48"/>
        <v>-0.10916861799703199</v>
      </c>
      <c r="AC91" s="8" t="s">
        <v>122</v>
      </c>
      <c r="AD91" s="6">
        <f t="shared" si="49"/>
        <v>1.0056600632595305</v>
      </c>
      <c r="AE91" s="6">
        <f t="shared" si="50"/>
        <v>1.2022993975979061E-2</v>
      </c>
      <c r="AF91" s="6">
        <f t="shared" si="51"/>
        <v>0.3206121848327283</v>
      </c>
      <c r="AG91" s="6">
        <f t="shared" si="52"/>
        <v>1.8514651632212713E-2</v>
      </c>
      <c r="AH91" s="6">
        <f t="shared" si="53"/>
        <v>0</v>
      </c>
      <c r="AI91" s="6">
        <f t="shared" si="54"/>
        <v>3.846631095669438E-2</v>
      </c>
      <c r="AJ91" s="6">
        <f t="shared" si="55"/>
        <v>7.366055504030819E-2</v>
      </c>
      <c r="AK91" s="6">
        <f t="shared" si="56"/>
        <v>9.5530095207358404E-2</v>
      </c>
      <c r="AL91" s="6">
        <f t="shared" si="57"/>
        <v>2.7180260335931034E-2</v>
      </c>
      <c r="AM91" s="6">
        <f t="shared" si="58"/>
        <v>2.4823695345557121E-2</v>
      </c>
      <c r="AN91" s="6">
        <f t="shared" si="59"/>
        <v>2.2239519626376068E-3</v>
      </c>
      <c r="AO91" s="6">
        <f t="shared" si="60"/>
        <v>8.6307340439304358E-4</v>
      </c>
      <c r="AP91" s="6">
        <f t="shared" si="61"/>
        <v>0</v>
      </c>
      <c r="AQ91" s="6">
        <f t="shared" si="62"/>
        <v>0</v>
      </c>
      <c r="AR91" s="6">
        <f t="shared" si="63"/>
        <v>0</v>
      </c>
      <c r="AS91" s="6">
        <f t="shared" si="64"/>
        <v>0</v>
      </c>
      <c r="AT91" s="6">
        <f t="shared" si="65"/>
        <v>0.92413639897811839</v>
      </c>
      <c r="AU91" s="6">
        <f t="shared" si="66"/>
        <v>2.5188705395858917</v>
      </c>
      <c r="AV91" s="6">
        <f t="shared" si="74"/>
        <v>0.39925039713428995</v>
      </c>
      <c r="AW91" s="6">
        <f t="shared" si="74"/>
        <v>4.7731686829588591E-3</v>
      </c>
      <c r="AX91" s="6">
        <f t="shared" si="74"/>
        <v>0.12728410602850501</v>
      </c>
      <c r="AY91" s="6">
        <f t="shared" si="74"/>
        <v>7.3503784101808444E-3</v>
      </c>
      <c r="AZ91" s="6">
        <f t="shared" si="74"/>
        <v>0</v>
      </c>
      <c r="BA91" s="6">
        <f t="shared" si="74"/>
        <v>1.5271253663960965E-2</v>
      </c>
      <c r="BB91" s="6">
        <f t="shared" si="74"/>
        <v>2.9243485873004876E-2</v>
      </c>
      <c r="BC91" s="6">
        <f t="shared" si="74"/>
        <v>3.7925766213877658E-2</v>
      </c>
      <c r="BD91" s="6">
        <f t="shared" si="74"/>
        <v>1.0790653949368725E-2</v>
      </c>
      <c r="BE91" s="6">
        <f t="shared" si="74"/>
        <v>9.8550897933953347E-3</v>
      </c>
      <c r="BF91" s="6">
        <f t="shared" si="74"/>
        <v>8.8291634194238096E-4</v>
      </c>
      <c r="BG91" s="6">
        <f t="shared" si="74"/>
        <v>3.4264301830094648E-4</v>
      </c>
      <c r="BH91" s="6">
        <f t="shared" si="74"/>
        <v>0</v>
      </c>
      <c r="BI91" s="6">
        <f t="shared" si="74"/>
        <v>0</v>
      </c>
      <c r="BJ91" s="6">
        <f t="shared" si="74"/>
        <v>0</v>
      </c>
      <c r="BK91" s="6">
        <f t="shared" si="37"/>
        <v>0</v>
      </c>
      <c r="BL91" s="6">
        <f t="shared" si="67"/>
        <v>0.36688523068360973</v>
      </c>
      <c r="BM91" s="6">
        <f t="shared" si="68"/>
        <v>1.0098550897933951</v>
      </c>
      <c r="BN91" s="5">
        <f t="shared" si="75"/>
        <v>2.7101815642282856E-4</v>
      </c>
      <c r="BO91" s="5">
        <f t="shared" si="75"/>
        <v>3.2401104320394114E-6</v>
      </c>
      <c r="BP91" s="5">
        <f t="shared" si="75"/>
        <v>8.6402678633204364E-5</v>
      </c>
      <c r="BQ91" s="5">
        <f t="shared" si="75"/>
        <v>4.9895654958292397E-6</v>
      </c>
      <c r="BR91" s="5">
        <f t="shared" si="75"/>
        <v>0</v>
      </c>
      <c r="BS91" s="5">
        <f t="shared" si="75"/>
        <v>1.0366394232740022E-5</v>
      </c>
      <c r="BT91" s="5">
        <f t="shared" si="75"/>
        <v>1.9850989969117114E-5</v>
      </c>
      <c r="BU91" s="5">
        <f t="shared" si="75"/>
        <v>2.574467380367081E-5</v>
      </c>
      <c r="BV91" s="5">
        <f t="shared" si="75"/>
        <v>7.3248847363599937E-6</v>
      </c>
      <c r="BW91" s="5">
        <f t="shared" si="75"/>
        <v>6.689807414991911E-6</v>
      </c>
      <c r="BX91" s="5">
        <f t="shared" si="75"/>
        <v>5.9933906387155472E-7</v>
      </c>
      <c r="BY91" s="5">
        <f t="shared" si="75"/>
        <v>2.3259207704642872E-7</v>
      </c>
      <c r="BZ91" s="5">
        <f t="shared" si="75"/>
        <v>0</v>
      </c>
      <c r="CA91" s="5">
        <f t="shared" si="75"/>
        <v>0</v>
      </c>
      <c r="CB91" s="5">
        <f t="shared" si="75"/>
        <v>0</v>
      </c>
      <c r="CC91" s="5">
        <f t="shared" si="38"/>
        <v>0</v>
      </c>
      <c r="CD91" s="5">
        <f t="shared" si="38"/>
        <v>2.4904811504844021E-4</v>
      </c>
      <c r="CE91" s="5">
        <f t="shared" si="69"/>
        <v>6.7881749991514776E-4</v>
      </c>
      <c r="CF91" s="5">
        <f t="shared" si="70"/>
        <v>7.1275837491090524E-4</v>
      </c>
      <c r="CG91" s="5">
        <f t="shared" si="71"/>
        <v>2.5791501961888841E-2</v>
      </c>
    </row>
    <row r="92" spans="1:85">
      <c r="A92" s="12" t="s">
        <v>95</v>
      </c>
      <c r="B92" s="5">
        <v>58.51</v>
      </c>
      <c r="C92" s="5">
        <v>0.9</v>
      </c>
      <c r="D92" s="5">
        <v>15.83</v>
      </c>
      <c r="E92" s="5">
        <v>4.58</v>
      </c>
      <c r="F92" s="5">
        <v>0</v>
      </c>
      <c r="G92" s="5">
        <v>1.34</v>
      </c>
      <c r="H92" s="5">
        <v>3.83</v>
      </c>
      <c r="I92" s="5">
        <v>3.18</v>
      </c>
      <c r="J92" s="5">
        <v>1.47</v>
      </c>
      <c r="K92" s="5">
        <v>1.1000000000000001</v>
      </c>
      <c r="L92" s="5">
        <v>0.3</v>
      </c>
      <c r="M92" s="5">
        <v>0.1</v>
      </c>
      <c r="N92" s="5">
        <v>0</v>
      </c>
      <c r="O92" s="5">
        <v>0</v>
      </c>
      <c r="P92" s="5">
        <v>0</v>
      </c>
      <c r="Q92" s="5">
        <v>0</v>
      </c>
      <c r="R92" s="5">
        <v>8.01</v>
      </c>
      <c r="S92" s="5">
        <f t="shared" si="42"/>
        <v>99.149999999999991</v>
      </c>
      <c r="T92" s="5">
        <v>1200</v>
      </c>
      <c r="U92" s="5">
        <v>1.63</v>
      </c>
      <c r="V92" s="6">
        <v>0.27893246963373847</v>
      </c>
      <c r="W92" s="6">
        <v>0.99</v>
      </c>
      <c r="X92" s="7">
        <f t="shared" si="36"/>
        <v>1.2555471873037944E-4</v>
      </c>
      <c r="Y92" s="7">
        <f t="shared" si="73"/>
        <v>2.6103214314790946E-9</v>
      </c>
      <c r="Z92" s="5">
        <f t="shared" si="47"/>
        <v>-8.5833060109289594</v>
      </c>
      <c r="AA92" s="6">
        <f t="shared" si="43"/>
        <v>0.70169706934429177</v>
      </c>
      <c r="AB92" s="6">
        <f t="shared" si="48"/>
        <v>-0.15385033730937792</v>
      </c>
      <c r="AC92" s="8" t="s">
        <v>123</v>
      </c>
      <c r="AD92" s="6">
        <f t="shared" si="49"/>
        <v>0.9740302979856833</v>
      </c>
      <c r="AE92" s="6">
        <f t="shared" si="50"/>
        <v>1.127155685248037E-2</v>
      </c>
      <c r="AF92" s="6">
        <f t="shared" si="51"/>
        <v>0.31060531737466884</v>
      </c>
      <c r="AG92" s="6">
        <f t="shared" si="52"/>
        <v>6.3757221410176104E-2</v>
      </c>
      <c r="AH92" s="6">
        <f t="shared" si="53"/>
        <v>0</v>
      </c>
      <c r="AI92" s="6">
        <f t="shared" si="54"/>
        <v>3.3254746246432564E-2</v>
      </c>
      <c r="AJ92" s="6">
        <f t="shared" si="55"/>
        <v>6.8309909395733753E-2</v>
      </c>
      <c r="AK92" s="6">
        <f t="shared" si="56"/>
        <v>0.1026303049862837</v>
      </c>
      <c r="AL92" s="6">
        <f t="shared" si="57"/>
        <v>3.1214830229545795E-2</v>
      </c>
      <c r="AM92" s="6">
        <f t="shared" si="58"/>
        <v>3.1029619181946404E-2</v>
      </c>
      <c r="AN92" s="6">
        <f t="shared" si="59"/>
        <v>2.2239519626376068E-3</v>
      </c>
      <c r="AO92" s="6">
        <f t="shared" si="60"/>
        <v>8.6307340439304358E-4</v>
      </c>
      <c r="AP92" s="6">
        <f t="shared" si="61"/>
        <v>0</v>
      </c>
      <c r="AQ92" s="6">
        <f t="shared" si="62"/>
        <v>0</v>
      </c>
      <c r="AR92" s="6">
        <f t="shared" si="63"/>
        <v>0</v>
      </c>
      <c r="AS92" s="6">
        <f t="shared" si="64"/>
        <v>0</v>
      </c>
      <c r="AT92" s="6">
        <f t="shared" si="65"/>
        <v>0.88970343218927017</v>
      </c>
      <c r="AU92" s="6">
        <f t="shared" si="66"/>
        <v>2.4878646420373056</v>
      </c>
      <c r="AV92" s="6">
        <f t="shared" si="74"/>
        <v>0.39151257730326217</v>
      </c>
      <c r="AW92" s="6">
        <f t="shared" si="74"/>
        <v>4.5306149948938224E-3</v>
      </c>
      <c r="AX92" s="6">
        <f t="shared" si="74"/>
        <v>0.12484815778414496</v>
      </c>
      <c r="AY92" s="6">
        <f t="shared" si="74"/>
        <v>2.5627287085026252E-2</v>
      </c>
      <c r="AZ92" s="6">
        <f t="shared" si="74"/>
        <v>0</v>
      </c>
      <c r="BA92" s="6">
        <f t="shared" si="74"/>
        <v>1.3366782776092007E-2</v>
      </c>
      <c r="BB92" s="6">
        <f t="shared" si="74"/>
        <v>2.7457245157757038E-2</v>
      </c>
      <c r="BC92" s="6">
        <f t="shared" si="74"/>
        <v>4.1252366890121489E-2</v>
      </c>
      <c r="BD92" s="6">
        <f t="shared" si="74"/>
        <v>1.2546836231405281E-2</v>
      </c>
      <c r="BE92" s="6">
        <f t="shared" si="74"/>
        <v>1.2472390441843464E-2</v>
      </c>
      <c r="BF92" s="6">
        <f t="shared" si="74"/>
        <v>8.939200007346133E-4</v>
      </c>
      <c r="BG92" s="6">
        <f t="shared" si="74"/>
        <v>3.4691332872767352E-4</v>
      </c>
      <c r="BH92" s="6">
        <f t="shared" si="74"/>
        <v>0</v>
      </c>
      <c r="BI92" s="6">
        <f t="shared" si="74"/>
        <v>0</v>
      </c>
      <c r="BJ92" s="6">
        <f t="shared" si="74"/>
        <v>0</v>
      </c>
      <c r="BK92" s="6">
        <f t="shared" si="37"/>
        <v>0</v>
      </c>
      <c r="BL92" s="6">
        <f t="shared" si="67"/>
        <v>0.35761729844783452</v>
      </c>
      <c r="BM92" s="6">
        <f t="shared" si="68"/>
        <v>1.0124723904418433</v>
      </c>
      <c r="BN92" s="5">
        <f t="shared" si="75"/>
        <v>2.6576558891033646E-4</v>
      </c>
      <c r="BO92" s="5">
        <f t="shared" si="75"/>
        <v>3.0754607439119043E-6</v>
      </c>
      <c r="BP92" s="5">
        <f t="shared" si="75"/>
        <v>8.4749114336045173E-5</v>
      </c>
      <c r="BQ92" s="5">
        <f t="shared" si="75"/>
        <v>1.7396250948665274E-5</v>
      </c>
      <c r="BR92" s="5">
        <f t="shared" si="75"/>
        <v>0</v>
      </c>
      <c r="BS92" s="5">
        <f t="shared" si="75"/>
        <v>9.0736060659756355E-6</v>
      </c>
      <c r="BT92" s="5">
        <f t="shared" si="75"/>
        <v>1.8638458512545931E-5</v>
      </c>
      <c r="BU92" s="5">
        <f t="shared" si="75"/>
        <v>2.8002828557934689E-5</v>
      </c>
      <c r="BV92" s="5">
        <f t="shared" si="75"/>
        <v>8.5170120024473266E-6</v>
      </c>
      <c r="BW92" s="5">
        <f t="shared" si="75"/>
        <v>8.466476897697766E-6</v>
      </c>
      <c r="BX92" s="5">
        <f t="shared" si="75"/>
        <v>6.0680854002281728E-7</v>
      </c>
      <c r="BY92" s="5">
        <f t="shared" si="75"/>
        <v>2.3549083849416116E-7</v>
      </c>
      <c r="BZ92" s="5">
        <f t="shared" si="75"/>
        <v>0</v>
      </c>
      <c r="CA92" s="5">
        <f t="shared" si="75"/>
        <v>0</v>
      </c>
      <c r="CB92" s="5">
        <f t="shared" si="75"/>
        <v>0</v>
      </c>
      <c r="CC92" s="5">
        <f t="shared" si="38"/>
        <v>0</v>
      </c>
      <c r="CD92" s="5">
        <f t="shared" si="38"/>
        <v>2.4275688045876829E-4</v>
      </c>
      <c r="CE92" s="5">
        <f t="shared" si="69"/>
        <v>6.7881749991514776E-4</v>
      </c>
      <c r="CF92" s="5">
        <f t="shared" si="70"/>
        <v>1.1064725248616908E-3</v>
      </c>
      <c r="CG92" s="5">
        <f t="shared" si="71"/>
        <v>-0.14510125426122689</v>
      </c>
    </row>
    <row r="93" spans="1:85">
      <c r="A93" s="12" t="s">
        <v>95</v>
      </c>
      <c r="B93" s="5">
        <v>74.17</v>
      </c>
      <c r="C93" s="5">
        <v>0.14000000000000001</v>
      </c>
      <c r="D93" s="5">
        <v>11.34</v>
      </c>
      <c r="E93" s="5">
        <v>0.81</v>
      </c>
      <c r="F93" s="5">
        <v>0</v>
      </c>
      <c r="G93" s="5">
        <v>0.27</v>
      </c>
      <c r="H93" s="5">
        <v>0.98</v>
      </c>
      <c r="I93" s="5">
        <v>1.86</v>
      </c>
      <c r="J93" s="5">
        <v>2.2999999999999998</v>
      </c>
      <c r="K93" s="5">
        <v>0.46</v>
      </c>
      <c r="L93" s="5">
        <v>0.3</v>
      </c>
      <c r="M93" s="5">
        <v>0.1</v>
      </c>
      <c r="N93" s="5">
        <v>0</v>
      </c>
      <c r="O93" s="5">
        <v>0</v>
      </c>
      <c r="P93" s="5">
        <v>0</v>
      </c>
      <c r="Q93" s="5">
        <v>0</v>
      </c>
      <c r="R93" s="5">
        <v>7.56</v>
      </c>
      <c r="S93" s="5">
        <f t="shared" si="42"/>
        <v>100.28999999999999</v>
      </c>
      <c r="T93" s="5">
        <v>1200</v>
      </c>
      <c r="U93" s="5">
        <v>1.05</v>
      </c>
      <c r="V93" s="6">
        <v>0.28568215378249123</v>
      </c>
      <c r="W93" s="6">
        <v>0.99</v>
      </c>
      <c r="X93" s="7">
        <f t="shared" si="36"/>
        <v>3.1087636952898217E-5</v>
      </c>
      <c r="Y93" s="7">
        <f t="shared" si="73"/>
        <v>5.5391457485762941E-10</v>
      </c>
      <c r="Z93" s="5">
        <f t="shared" si="47"/>
        <v>-9.2565572073448017</v>
      </c>
      <c r="AA93" s="6">
        <f t="shared" si="43"/>
        <v>0.40024385613298569</v>
      </c>
      <c r="AB93" s="6">
        <f t="shared" si="48"/>
        <v>-0.39767532591215038</v>
      </c>
      <c r="AC93" s="8" t="s">
        <v>124</v>
      </c>
      <c r="AD93" s="6">
        <f t="shared" si="49"/>
        <v>1.2347261528217079</v>
      </c>
      <c r="AE93" s="6">
        <f t="shared" si="50"/>
        <v>1.7533532881636132E-3</v>
      </c>
      <c r="AF93" s="6">
        <f t="shared" si="51"/>
        <v>0.22250564112626312</v>
      </c>
      <c r="AG93" s="6">
        <f t="shared" si="52"/>
        <v>1.1275840467738569E-2</v>
      </c>
      <c r="AH93" s="6">
        <f t="shared" si="53"/>
        <v>0</v>
      </c>
      <c r="AI93" s="6">
        <f t="shared" si="54"/>
        <v>6.7005831989080536E-3</v>
      </c>
      <c r="AJ93" s="6">
        <f t="shared" si="55"/>
        <v>1.7478775772276519E-2</v>
      </c>
      <c r="AK93" s="6">
        <f t="shared" si="56"/>
        <v>6.0029046312731968E-2</v>
      </c>
      <c r="AL93" s="6">
        <f t="shared" si="57"/>
        <v>4.8839530291126067E-2</v>
      </c>
      <c r="AM93" s="6">
        <f t="shared" si="58"/>
        <v>1.2976022566995768E-2</v>
      </c>
      <c r="AN93" s="6">
        <f t="shared" si="59"/>
        <v>2.2239519626376068E-3</v>
      </c>
      <c r="AO93" s="6">
        <f t="shared" si="60"/>
        <v>8.6307340439304358E-4</v>
      </c>
      <c r="AP93" s="6">
        <f t="shared" si="61"/>
        <v>0</v>
      </c>
      <c r="AQ93" s="6">
        <f t="shared" si="62"/>
        <v>0</v>
      </c>
      <c r="AR93" s="6">
        <f t="shared" si="63"/>
        <v>0</v>
      </c>
      <c r="AS93" s="6">
        <f t="shared" si="64"/>
        <v>0</v>
      </c>
      <c r="AT93" s="6">
        <f t="shared" si="65"/>
        <v>0.83972009330223252</v>
      </c>
      <c r="AU93" s="6">
        <f t="shared" si="66"/>
        <v>2.4461160419481787</v>
      </c>
      <c r="AV93" s="6">
        <f t="shared" si="74"/>
        <v>0.50477006472608943</v>
      </c>
      <c r="AW93" s="6">
        <f t="shared" si="74"/>
        <v>7.1679072378233412E-4</v>
      </c>
      <c r="AX93" s="6">
        <f t="shared" si="74"/>
        <v>9.0962831407234171E-2</v>
      </c>
      <c r="AY93" s="6">
        <f t="shared" si="74"/>
        <v>4.6096915577063411E-3</v>
      </c>
      <c r="AZ93" s="6">
        <f t="shared" si="74"/>
        <v>0</v>
      </c>
      <c r="BA93" s="6">
        <f t="shared" si="74"/>
        <v>2.7392744595924638E-3</v>
      </c>
      <c r="BB93" s="6">
        <f t="shared" si="74"/>
        <v>7.1455219100545067E-3</v>
      </c>
      <c r="BC93" s="6">
        <f t="shared" si="74"/>
        <v>2.4540555428810559E-2</v>
      </c>
      <c r="BD93" s="6">
        <f t="shared" si="74"/>
        <v>1.9966154284417524E-2</v>
      </c>
      <c r="BE93" s="6">
        <f t="shared" si="74"/>
        <v>5.3047452960004208E-3</v>
      </c>
      <c r="BF93" s="6">
        <f t="shared" si="74"/>
        <v>9.0917680293955635E-4</v>
      </c>
      <c r="BG93" s="6">
        <f t="shared" si="74"/>
        <v>3.5283420311722394E-4</v>
      </c>
      <c r="BH93" s="6">
        <f t="shared" si="74"/>
        <v>0</v>
      </c>
      <c r="BI93" s="6">
        <f t="shared" si="74"/>
        <v>0</v>
      </c>
      <c r="BJ93" s="6">
        <f t="shared" si="74"/>
        <v>0</v>
      </c>
      <c r="BK93" s="6">
        <f t="shared" si="37"/>
        <v>0</v>
      </c>
      <c r="BL93" s="6">
        <f t="shared" si="67"/>
        <v>0.34328710449625599</v>
      </c>
      <c r="BM93" s="6">
        <f t="shared" si="68"/>
        <v>1.0053047452960002</v>
      </c>
      <c r="BN93" s="5">
        <f t="shared" si="75"/>
        <v>3.4264675336937133E-4</v>
      </c>
      <c r="BO93" s="5">
        <f t="shared" si="75"/>
        <v>4.8657008708029326E-7</v>
      </c>
      <c r="BP93" s="5">
        <f t="shared" si="75"/>
        <v>6.1747161801061783E-5</v>
      </c>
      <c r="BQ93" s="5">
        <f t="shared" si="75"/>
        <v>3.1291392985821817E-6</v>
      </c>
      <c r="BR93" s="5">
        <f t="shared" si="75"/>
        <v>0</v>
      </c>
      <c r="BS93" s="5">
        <f t="shared" si="75"/>
        <v>1.8594674402419738E-6</v>
      </c>
      <c r="BT93" s="5">
        <f t="shared" si="75"/>
        <v>4.8505053185721119E-6</v>
      </c>
      <c r="BU93" s="5">
        <f t="shared" si="75"/>
        <v>1.665855848271429E-5</v>
      </c>
      <c r="BV93" s="5">
        <f t="shared" si="75"/>
        <v>1.355337493426842E-5</v>
      </c>
      <c r="BW93" s="5">
        <f t="shared" si="75"/>
        <v>3.6009539395176462E-6</v>
      </c>
      <c r="BX93" s="5">
        <f t="shared" si="75"/>
        <v>6.1716512435227656E-7</v>
      </c>
      <c r="BY93" s="5">
        <f t="shared" si="75"/>
        <v>2.3951003164458737E-7</v>
      </c>
      <c r="BZ93" s="5">
        <f t="shared" si="75"/>
        <v>0</v>
      </c>
      <c r="CA93" s="5">
        <f t="shared" si="75"/>
        <v>0</v>
      </c>
      <c r="CB93" s="5">
        <f t="shared" si="75"/>
        <v>0</v>
      </c>
      <c r="CC93" s="5">
        <f t="shared" si="38"/>
        <v>0</v>
      </c>
      <c r="CD93" s="5">
        <f t="shared" si="38"/>
        <v>2.3302929402725856E-4</v>
      </c>
      <c r="CE93" s="5">
        <f t="shared" si="69"/>
        <v>6.7881749991514776E-4</v>
      </c>
      <c r="CF93" s="5">
        <f t="shared" si="70"/>
        <v>7.1275837491090524E-4</v>
      </c>
      <c r="CG93" s="5">
        <f t="shared" si="71"/>
        <v>-0.28777362042572929</v>
      </c>
    </row>
    <row r="94" spans="1:85">
      <c r="A94" s="12" t="s">
        <v>95</v>
      </c>
      <c r="B94" s="5">
        <v>70.09</v>
      </c>
      <c r="C94" s="5">
        <v>0.15</v>
      </c>
      <c r="D94" s="5">
        <v>11.26</v>
      </c>
      <c r="E94" s="5">
        <v>0.8</v>
      </c>
      <c r="F94" s="5">
        <v>0</v>
      </c>
      <c r="G94" s="5">
        <v>0.24</v>
      </c>
      <c r="H94" s="5">
        <v>1</v>
      </c>
      <c r="I94" s="5">
        <v>1.52</v>
      </c>
      <c r="J94" s="5">
        <v>2.34</v>
      </c>
      <c r="K94" s="5">
        <v>0.54</v>
      </c>
      <c r="L94" s="5">
        <v>0.3</v>
      </c>
      <c r="M94" s="5">
        <v>0.1</v>
      </c>
      <c r="N94" s="5">
        <v>0</v>
      </c>
      <c r="O94" s="5">
        <v>0</v>
      </c>
      <c r="P94" s="5">
        <v>0</v>
      </c>
      <c r="Q94" s="5">
        <v>0</v>
      </c>
      <c r="R94" s="5">
        <v>8.33</v>
      </c>
      <c r="S94" s="5">
        <f t="shared" si="42"/>
        <v>96.67</v>
      </c>
      <c r="T94" s="5">
        <v>1200</v>
      </c>
      <c r="U94" s="5">
        <v>1.63</v>
      </c>
      <c r="V94" s="6">
        <v>0.28483776203187045</v>
      </c>
      <c r="W94" s="6">
        <v>0.99</v>
      </c>
      <c r="X94" s="7">
        <f t="shared" si="36"/>
        <v>1.3092724369497658E-4</v>
      </c>
      <c r="Y94" s="7">
        <f t="shared" si="73"/>
        <v>2.6103214314790946E-9</v>
      </c>
      <c r="Z94" s="5">
        <f t="shared" si="47"/>
        <v>-8.5833060109289594</v>
      </c>
      <c r="AA94" s="6">
        <f t="shared" si="43"/>
        <v>0.33732788591018265</v>
      </c>
      <c r="AB94" s="6">
        <f t="shared" si="48"/>
        <v>-0.47194775547156514</v>
      </c>
      <c r="AC94" s="8" t="s">
        <v>125</v>
      </c>
      <c r="AD94" s="6">
        <f t="shared" si="49"/>
        <v>1.1668053937073415</v>
      </c>
      <c r="AE94" s="6">
        <f t="shared" si="50"/>
        <v>1.8785928087467281E-3</v>
      </c>
      <c r="AF94" s="6">
        <f t="shared" si="51"/>
        <v>0.22093593642695966</v>
      </c>
      <c r="AG94" s="6">
        <f t="shared" si="52"/>
        <v>1.1136632560729451E-2</v>
      </c>
      <c r="AH94" s="6">
        <f t="shared" si="53"/>
        <v>0</v>
      </c>
      <c r="AI94" s="6">
        <f t="shared" si="54"/>
        <v>5.9560739545849355E-3</v>
      </c>
      <c r="AJ94" s="6">
        <f t="shared" si="55"/>
        <v>1.7835485481914815E-2</v>
      </c>
      <c r="AK94" s="6">
        <f t="shared" si="56"/>
        <v>4.9055994836211071E-2</v>
      </c>
      <c r="AL94" s="6">
        <f t="shared" si="57"/>
        <v>4.9688913426623918E-2</v>
      </c>
      <c r="AM94" s="6">
        <f t="shared" si="58"/>
        <v>1.5232722143864598E-2</v>
      </c>
      <c r="AN94" s="6">
        <f t="shared" si="59"/>
        <v>2.2239519626376068E-3</v>
      </c>
      <c r="AO94" s="6">
        <f t="shared" si="60"/>
        <v>8.6307340439304358E-4</v>
      </c>
      <c r="AP94" s="6">
        <f t="shared" si="61"/>
        <v>0</v>
      </c>
      <c r="AQ94" s="6">
        <f t="shared" si="62"/>
        <v>0</v>
      </c>
      <c r="AR94" s="6">
        <f t="shared" si="63"/>
        <v>0</v>
      </c>
      <c r="AS94" s="6">
        <f t="shared" si="64"/>
        <v>0</v>
      </c>
      <c r="AT94" s="6">
        <f t="shared" si="65"/>
        <v>0.9252471398422748</v>
      </c>
      <c r="AU94" s="6">
        <f t="shared" si="66"/>
        <v>2.4516271884124179</v>
      </c>
      <c r="AV94" s="6">
        <f t="shared" si="74"/>
        <v>0.4759310058324655</v>
      </c>
      <c r="AW94" s="6">
        <f t="shared" si="74"/>
        <v>7.6626365445197828E-4</v>
      </c>
      <c r="AX94" s="6">
        <f t="shared" si="74"/>
        <v>9.0118080543081888E-2</v>
      </c>
      <c r="AY94" s="6">
        <f t="shared" si="74"/>
        <v>4.5425473389129438E-3</v>
      </c>
      <c r="AZ94" s="6">
        <f t="shared" si="74"/>
        <v>0</v>
      </c>
      <c r="BA94" s="6">
        <f t="shared" si="74"/>
        <v>2.4294370623462805E-3</v>
      </c>
      <c r="BB94" s="6">
        <f t="shared" si="74"/>
        <v>7.27495826698855E-3</v>
      </c>
      <c r="BC94" s="6">
        <f t="shared" si="74"/>
        <v>2.0009565511458494E-2</v>
      </c>
      <c r="BD94" s="6">
        <f t="shared" si="74"/>
        <v>2.0267728169061708E-2</v>
      </c>
      <c r="BE94" s="6">
        <f t="shared" si="74"/>
        <v>6.2133109862143191E-3</v>
      </c>
      <c r="BF94" s="6">
        <f t="shared" si="74"/>
        <v>9.0713301481933517E-4</v>
      </c>
      <c r="BG94" s="6">
        <f t="shared" si="74"/>
        <v>3.520410478690839E-4</v>
      </c>
      <c r="BH94" s="6">
        <f t="shared" si="74"/>
        <v>0</v>
      </c>
      <c r="BI94" s="6">
        <f t="shared" si="74"/>
        <v>0</v>
      </c>
      <c r="BJ94" s="6">
        <f t="shared" si="74"/>
        <v>0</v>
      </c>
      <c r="BK94" s="6">
        <f t="shared" si="37"/>
        <v>0</v>
      </c>
      <c r="BL94" s="6">
        <f t="shared" si="67"/>
        <v>0.3774012395585441</v>
      </c>
      <c r="BM94" s="6">
        <f t="shared" si="68"/>
        <v>1.0062133109862144</v>
      </c>
      <c r="BN94" s="5">
        <f t="shared" si="75"/>
        <v>3.2307029551129584E-4</v>
      </c>
      <c r="BO94" s="5">
        <f t="shared" si="75"/>
        <v>5.2015317819093658E-7</v>
      </c>
      <c r="BP94" s="5">
        <f t="shared" si="75"/>
        <v>6.1173730131406769E-5</v>
      </c>
      <c r="BQ94" s="5">
        <f t="shared" si="75"/>
        <v>3.0835606278470918E-6</v>
      </c>
      <c r="BR94" s="5">
        <f t="shared" si="75"/>
        <v>0</v>
      </c>
      <c r="BS94" s="5">
        <f t="shared" si="75"/>
        <v>1.6491443928631032E-6</v>
      </c>
      <c r="BT94" s="5">
        <f t="shared" si="75"/>
        <v>4.9383689827842038E-6</v>
      </c>
      <c r="BU94" s="5">
        <f t="shared" si="75"/>
        <v>1.358284323487662E-5</v>
      </c>
      <c r="BV94" s="5">
        <f t="shared" si="75"/>
        <v>1.3758088564682283E-5</v>
      </c>
      <c r="BW94" s="5">
        <f t="shared" si="75"/>
        <v>4.2177042298573255E-6</v>
      </c>
      <c r="BX94" s="5">
        <f t="shared" si="75"/>
        <v>6.1577776521015175E-7</v>
      </c>
      <c r="BY94" s="5">
        <f t="shared" si="75"/>
        <v>2.3897162398200038E-7</v>
      </c>
      <c r="BZ94" s="5">
        <f t="shared" si="75"/>
        <v>0</v>
      </c>
      <c r="CA94" s="5">
        <f t="shared" si="75"/>
        <v>0</v>
      </c>
      <c r="CB94" s="5">
        <f t="shared" si="75"/>
        <v>0</v>
      </c>
      <c r="CC94" s="5">
        <f t="shared" si="38"/>
        <v>0</v>
      </c>
      <c r="CD94" s="5">
        <f t="shared" si="38"/>
        <v>2.5618656590200867E-4</v>
      </c>
      <c r="CE94" s="5">
        <f t="shared" si="69"/>
        <v>6.7881749991514776E-4</v>
      </c>
      <c r="CF94" s="5">
        <f t="shared" si="70"/>
        <v>1.1064725248616908E-3</v>
      </c>
      <c r="CG94" s="5">
        <f t="shared" si="71"/>
        <v>-0.43087501148933161</v>
      </c>
    </row>
    <row r="95" spans="1:85">
      <c r="A95" s="12" t="s">
        <v>95</v>
      </c>
      <c r="B95" s="5">
        <v>62.58</v>
      </c>
      <c r="C95" s="5">
        <v>0.63</v>
      </c>
      <c r="D95" s="5">
        <v>16.22</v>
      </c>
      <c r="E95" s="5">
        <v>1.25</v>
      </c>
      <c r="F95" s="5">
        <v>0</v>
      </c>
      <c r="G95" s="5">
        <v>4.0199999999999996</v>
      </c>
      <c r="H95" s="5">
        <v>6.51</v>
      </c>
      <c r="I95" s="5">
        <v>1.95</v>
      </c>
      <c r="J95" s="5">
        <v>0.52</v>
      </c>
      <c r="K95" s="5">
        <v>1.26</v>
      </c>
      <c r="L95" s="5">
        <v>0.3</v>
      </c>
      <c r="M95" s="5">
        <v>0.1</v>
      </c>
      <c r="N95" s="5">
        <v>0</v>
      </c>
      <c r="O95" s="5">
        <v>0</v>
      </c>
      <c r="P95" s="5">
        <v>0</v>
      </c>
      <c r="Q95" s="5">
        <v>0</v>
      </c>
      <c r="R95" s="5">
        <v>5.38</v>
      </c>
      <c r="S95" s="5">
        <f t="shared" si="42"/>
        <v>100.72</v>
      </c>
      <c r="T95" s="5">
        <v>1200</v>
      </c>
      <c r="U95" s="5">
        <v>0.5</v>
      </c>
      <c r="V95" s="6">
        <v>0.27720573417095168</v>
      </c>
      <c r="W95" s="6">
        <v>0.99</v>
      </c>
      <c r="X95" s="7">
        <f t="shared" si="36"/>
        <v>6.0826402797120541E-6</v>
      </c>
      <c r="Y95" s="10">
        <f>0.0000000000444246706</f>
        <v>4.4424670600000002E-11</v>
      </c>
      <c r="Z95" s="5">
        <f t="shared" si="47"/>
        <v>-10.352375783716981</v>
      </c>
      <c r="AA95" s="6">
        <f t="shared" si="43"/>
        <v>1.3189566820100997</v>
      </c>
      <c r="AB95" s="6">
        <f t="shared" si="48"/>
        <v>0.1202305324130009</v>
      </c>
      <c r="AC95" s="8" t="s">
        <v>126</v>
      </c>
      <c r="AD95" s="6">
        <f t="shared" si="49"/>
        <v>1.0417845846512401</v>
      </c>
      <c r="AE95" s="6">
        <f t="shared" si="50"/>
        <v>7.890089796736258E-3</v>
      </c>
      <c r="AF95" s="6">
        <f t="shared" si="51"/>
        <v>0.31825762778377314</v>
      </c>
      <c r="AG95" s="6">
        <f t="shared" si="52"/>
        <v>1.7400988376139768E-2</v>
      </c>
      <c r="AH95" s="6">
        <f t="shared" si="53"/>
        <v>0</v>
      </c>
      <c r="AI95" s="6">
        <f t="shared" si="54"/>
        <v>9.976423873929767E-2</v>
      </c>
      <c r="AJ95" s="6">
        <f t="shared" si="55"/>
        <v>0.11610901048726545</v>
      </c>
      <c r="AK95" s="6">
        <f t="shared" si="56"/>
        <v>6.2933677585928674E-2</v>
      </c>
      <c r="AL95" s="6">
        <f t="shared" si="57"/>
        <v>1.1041980761471983E-2</v>
      </c>
      <c r="AM95" s="6">
        <f t="shared" si="58"/>
        <v>3.554301833568406E-2</v>
      </c>
      <c r="AN95" s="6">
        <f t="shared" si="59"/>
        <v>2.2239519626376068E-3</v>
      </c>
      <c r="AO95" s="6">
        <f t="shared" si="60"/>
        <v>8.6307340439304358E-4</v>
      </c>
      <c r="AP95" s="6">
        <f t="shared" si="61"/>
        <v>0</v>
      </c>
      <c r="AQ95" s="6">
        <f t="shared" si="62"/>
        <v>0</v>
      </c>
      <c r="AR95" s="6">
        <f t="shared" si="63"/>
        <v>0</v>
      </c>
      <c r="AS95" s="6">
        <f t="shared" si="64"/>
        <v>0</v>
      </c>
      <c r="AT95" s="6">
        <f t="shared" si="65"/>
        <v>0.59757858491613902</v>
      </c>
      <c r="AU95" s="6">
        <f t="shared" si="66"/>
        <v>2.2758478084650222</v>
      </c>
      <c r="AV95" s="6">
        <f t="shared" si="74"/>
        <v>0.45775670094297144</v>
      </c>
      <c r="AW95" s="6">
        <f t="shared" si="74"/>
        <v>3.4668793613479103E-3</v>
      </c>
      <c r="AX95" s="6">
        <f t="shared" si="74"/>
        <v>0.13984134905682755</v>
      </c>
      <c r="AY95" s="6">
        <f t="shared" si="74"/>
        <v>7.6459367412077131E-3</v>
      </c>
      <c r="AZ95" s="6">
        <f t="shared" si="74"/>
        <v>0</v>
      </c>
      <c r="BA95" s="6">
        <f t="shared" si="74"/>
        <v>4.3836076546166357E-2</v>
      </c>
      <c r="BB95" s="6">
        <f t="shared" si="74"/>
        <v>5.1017915194239996E-2</v>
      </c>
      <c r="BC95" s="6">
        <f t="shared" si="74"/>
        <v>2.7652849787163574E-2</v>
      </c>
      <c r="BD95" s="6">
        <f t="shared" si="74"/>
        <v>4.8518098268264271E-3</v>
      </c>
      <c r="BE95" s="6">
        <f t="shared" si="74"/>
        <v>1.5617484703274844E-2</v>
      </c>
      <c r="BF95" s="6">
        <f t="shared" si="74"/>
        <v>9.7719713698148514E-4</v>
      </c>
      <c r="BG95" s="6">
        <f t="shared" si="74"/>
        <v>3.7923159939906337E-4</v>
      </c>
      <c r="BH95" s="6">
        <f t="shared" si="74"/>
        <v>0</v>
      </c>
      <c r="BI95" s="6">
        <f t="shared" si="74"/>
        <v>0</v>
      </c>
      <c r="BJ95" s="6">
        <f t="shared" si="74"/>
        <v>0</v>
      </c>
      <c r="BK95" s="6">
        <f t="shared" si="37"/>
        <v>0</v>
      </c>
      <c r="BL95" s="6">
        <f t="shared" si="67"/>
        <v>0.26257405380686871</v>
      </c>
      <c r="BM95" s="6">
        <f t="shared" si="68"/>
        <v>1.0156174847032751</v>
      </c>
      <c r="BN95" s="5">
        <f t="shared" si="75"/>
        <v>3.1073325930351382E-4</v>
      </c>
      <c r="BO95" s="5">
        <f t="shared" si="75"/>
        <v>2.3533783805776126E-6</v>
      </c>
      <c r="BP95" s="5">
        <f t="shared" si="75"/>
        <v>9.4926754951517187E-5</v>
      </c>
      <c r="BQ95" s="5">
        <f t="shared" si="75"/>
        <v>5.1901956631759922E-6</v>
      </c>
      <c r="BR95" s="5">
        <f t="shared" si="75"/>
        <v>0</v>
      </c>
      <c r="BS95" s="5">
        <f t="shared" si="75"/>
        <v>2.9756695887157693E-5</v>
      </c>
      <c r="BT95" s="5">
        <f t="shared" si="75"/>
        <v>3.4631853643037023E-5</v>
      </c>
      <c r="BU95" s="5">
        <f t="shared" si="75"/>
        <v>1.8771238358051504E-5</v>
      </c>
      <c r="BV95" s="5">
        <f t="shared" si="75"/>
        <v>3.2934934167100611E-6</v>
      </c>
      <c r="BW95" s="5">
        <f t="shared" si="75"/>
        <v>1.0601421921240093E-5</v>
      </c>
      <c r="BX95" s="5">
        <f t="shared" si="75"/>
        <v>6.6333851745001191E-7</v>
      </c>
      <c r="BY95" s="5">
        <f t="shared" si="75"/>
        <v>2.5742904619289505E-7</v>
      </c>
      <c r="BZ95" s="5">
        <f t="shared" si="75"/>
        <v>0</v>
      </c>
      <c r="CA95" s="5">
        <f t="shared" si="75"/>
        <v>0</v>
      </c>
      <c r="CB95" s="5">
        <f t="shared" si="75"/>
        <v>0</v>
      </c>
      <c r="CC95" s="5">
        <f t="shared" si="38"/>
        <v>0</v>
      </c>
      <c r="CD95" s="5">
        <f t="shared" si="38"/>
        <v>1.7823986274776411E-4</v>
      </c>
      <c r="CE95" s="5">
        <f t="shared" si="69"/>
        <v>6.7881749991514776E-4</v>
      </c>
      <c r="CF95" s="5">
        <f t="shared" si="70"/>
        <v>3.3940874995757388E-4</v>
      </c>
      <c r="CG95" s="5">
        <f t="shared" si="71"/>
        <v>0.17998871268990513</v>
      </c>
    </row>
    <row r="96" spans="1:85">
      <c r="A96" s="12" t="s">
        <v>95</v>
      </c>
      <c r="B96" s="5">
        <v>66.14</v>
      </c>
      <c r="C96" s="5">
        <v>1</v>
      </c>
      <c r="D96" s="5">
        <v>17.690000000000001</v>
      </c>
      <c r="E96" s="5">
        <v>0.15</v>
      </c>
      <c r="F96" s="5">
        <v>0</v>
      </c>
      <c r="G96" s="5">
        <v>1.51</v>
      </c>
      <c r="H96" s="5">
        <v>4.17</v>
      </c>
      <c r="I96" s="5">
        <v>2.87</v>
      </c>
      <c r="J96" s="5">
        <v>1.21</v>
      </c>
      <c r="K96" s="5">
        <v>0.75</v>
      </c>
      <c r="L96" s="5">
        <v>0.3</v>
      </c>
      <c r="M96" s="5">
        <v>0.1</v>
      </c>
      <c r="N96" s="5">
        <v>0</v>
      </c>
      <c r="O96" s="5">
        <v>0</v>
      </c>
      <c r="P96" s="5">
        <v>0</v>
      </c>
      <c r="Q96" s="5">
        <v>0</v>
      </c>
      <c r="R96" s="5">
        <v>5.61</v>
      </c>
      <c r="S96" s="5">
        <f t="shared" si="42"/>
        <v>101.5</v>
      </c>
      <c r="T96" s="5">
        <v>1200</v>
      </c>
      <c r="U96" s="5">
        <v>0.5</v>
      </c>
      <c r="V96" s="6">
        <v>0.28264126762499814</v>
      </c>
      <c r="W96" s="6">
        <v>0.99</v>
      </c>
      <c r="X96" s="7">
        <f t="shared" si="36"/>
        <v>6.3235194485485054E-6</v>
      </c>
      <c r="Y96" s="10">
        <v>4.208296512658819E-11</v>
      </c>
      <c r="Z96" s="5">
        <f t="shared" si="47"/>
        <v>-10.375893667790915</v>
      </c>
      <c r="AA96" s="6">
        <f t="shared" si="43"/>
        <v>0.75964103555246554</v>
      </c>
      <c r="AB96" s="6">
        <f t="shared" si="48"/>
        <v>-0.11939158285993728</v>
      </c>
      <c r="AC96" s="8" t="s">
        <v>127</v>
      </c>
      <c r="AD96" s="6">
        <f t="shared" si="49"/>
        <v>1.1010487764275012</v>
      </c>
      <c r="AE96" s="6">
        <f t="shared" si="50"/>
        <v>1.2523952058311522E-2</v>
      </c>
      <c r="AF96" s="6">
        <f t="shared" si="51"/>
        <v>0.34710095163347393</v>
      </c>
      <c r="AG96" s="6">
        <f t="shared" si="52"/>
        <v>2.0881186051367718E-3</v>
      </c>
      <c r="AH96" s="6">
        <f t="shared" si="53"/>
        <v>0</v>
      </c>
      <c r="AI96" s="6">
        <f t="shared" si="54"/>
        <v>3.7473631964263558E-2</v>
      </c>
      <c r="AJ96" s="6">
        <f t="shared" si="55"/>
        <v>7.4373974459584782E-2</v>
      </c>
      <c r="AK96" s="6">
        <f t="shared" si="56"/>
        <v>9.2625463934161698E-2</v>
      </c>
      <c r="AL96" s="6">
        <f t="shared" si="57"/>
        <v>2.5693839848809803E-2</v>
      </c>
      <c r="AM96" s="6">
        <f t="shared" si="58"/>
        <v>2.1156558533145273E-2</v>
      </c>
      <c r="AN96" s="6">
        <f t="shared" si="59"/>
        <v>2.2239519626376068E-3</v>
      </c>
      <c r="AO96" s="6">
        <f t="shared" si="60"/>
        <v>8.6307340439304358E-4</v>
      </c>
      <c r="AP96" s="6">
        <f t="shared" si="61"/>
        <v>0</v>
      </c>
      <c r="AQ96" s="6">
        <f t="shared" si="62"/>
        <v>0</v>
      </c>
      <c r="AR96" s="6">
        <f t="shared" si="63"/>
        <v>0</v>
      </c>
      <c r="AS96" s="6">
        <f t="shared" si="64"/>
        <v>0</v>
      </c>
      <c r="AT96" s="6">
        <f t="shared" si="65"/>
        <v>0.62312562479173617</v>
      </c>
      <c r="AU96" s="6">
        <f t="shared" si="66"/>
        <v>2.3191413590900098</v>
      </c>
      <c r="AV96" s="6">
        <f t="shared" si="74"/>
        <v>0.47476570244926047</v>
      </c>
      <c r="AW96" s="6">
        <f t="shared" si="74"/>
        <v>5.4002538522385287E-3</v>
      </c>
      <c r="AX96" s="6">
        <f t="shared" si="74"/>
        <v>0.14966787180651644</v>
      </c>
      <c r="AY96" s="6">
        <f t="shared" si="74"/>
        <v>9.0038435861284141E-4</v>
      </c>
      <c r="AZ96" s="6">
        <f t="shared" si="74"/>
        <v>0</v>
      </c>
      <c r="BA96" s="6">
        <f t="shared" si="74"/>
        <v>1.6158407859608676E-2</v>
      </c>
      <c r="BB96" s="6">
        <f t="shared" si="74"/>
        <v>3.2069616700194516E-2</v>
      </c>
      <c r="BC96" s="6">
        <f t="shared" si="74"/>
        <v>3.9939550718247847E-2</v>
      </c>
      <c r="BD96" s="6">
        <f t="shared" si="74"/>
        <v>1.1079031361370577E-2</v>
      </c>
      <c r="BE96" s="6">
        <f t="shared" si="74"/>
        <v>9.1225825671302479E-3</v>
      </c>
      <c r="BF96" s="6">
        <f t="shared" si="74"/>
        <v>9.5895489678569934E-4</v>
      </c>
      <c r="BG96" s="6">
        <f t="shared" si="74"/>
        <v>3.7215213337909612E-4</v>
      </c>
      <c r="BH96" s="6">
        <f t="shared" si="74"/>
        <v>0</v>
      </c>
      <c r="BI96" s="6">
        <f t="shared" si="74"/>
        <v>0</v>
      </c>
      <c r="BJ96" s="6">
        <f t="shared" si="74"/>
        <v>0</v>
      </c>
      <c r="BK96" s="6">
        <f t="shared" si="37"/>
        <v>0</v>
      </c>
      <c r="BL96" s="6">
        <f t="shared" si="67"/>
        <v>0.26868807386378535</v>
      </c>
      <c r="BM96" s="6">
        <f t="shared" si="68"/>
        <v>1.0091225825671302</v>
      </c>
      <c r="BN96" s="5">
        <f t="shared" si="75"/>
        <v>3.2227926718206594E-4</v>
      </c>
      <c r="BO96" s="5">
        <f t="shared" si="75"/>
        <v>3.6657868188837039E-6</v>
      </c>
      <c r="BP96" s="5">
        <f t="shared" si="75"/>
        <v>1.0159717055732033E-4</v>
      </c>
      <c r="BQ96" s="5">
        <f t="shared" si="75"/>
        <v>6.1119665927627284E-7</v>
      </c>
      <c r="BR96" s="5">
        <f t="shared" si="75"/>
        <v>0</v>
      </c>
      <c r="BS96" s="5">
        <f t="shared" si="75"/>
        <v>1.0968610025868834E-5</v>
      </c>
      <c r="BT96" s="5">
        <f t="shared" si="75"/>
        <v>2.1769417031663113E-5</v>
      </c>
      <c r="BU96" s="5">
        <f t="shared" si="75"/>
        <v>2.7111665966295248E-5</v>
      </c>
      <c r="BV96" s="5">
        <f t="shared" si="75"/>
        <v>7.5206403702070912E-6</v>
      </c>
      <c r="BW96" s="5">
        <f t="shared" si="75"/>
        <v>6.1925686909888656E-6</v>
      </c>
      <c r="BX96" s="5">
        <f t="shared" si="75"/>
        <v>6.5095536556745699E-7</v>
      </c>
      <c r="BY96" s="5">
        <f t="shared" si="75"/>
        <v>2.5262338076848666E-7</v>
      </c>
      <c r="BZ96" s="5">
        <f t="shared" si="75"/>
        <v>0</v>
      </c>
      <c r="CA96" s="5">
        <f t="shared" si="75"/>
        <v>0</v>
      </c>
      <c r="CB96" s="5">
        <f t="shared" si="75"/>
        <v>0</v>
      </c>
      <c r="CC96" s="5">
        <f t="shared" si="38"/>
        <v>0</v>
      </c>
      <c r="CD96" s="5">
        <f t="shared" si="38"/>
        <v>1.8239016655723133E-4</v>
      </c>
      <c r="CE96" s="5">
        <f t="shared" si="69"/>
        <v>6.7881749991514776E-4</v>
      </c>
      <c r="CF96" s="5">
        <f t="shared" si="70"/>
        <v>3.3940874995757388E-4</v>
      </c>
      <c r="CG96" s="5">
        <f t="shared" si="71"/>
        <v>5.9777486042729144E-2</v>
      </c>
    </row>
    <row r="97" spans="1:85">
      <c r="A97" s="13" t="s">
        <v>133</v>
      </c>
      <c r="B97" s="5">
        <v>46.49</v>
      </c>
      <c r="C97" s="5">
        <v>1.67</v>
      </c>
      <c r="D97" s="5">
        <v>15.38</v>
      </c>
      <c r="E97" s="5">
        <v>9.2100000000000009</v>
      </c>
      <c r="F97" s="5">
        <v>0.18</v>
      </c>
      <c r="G97" s="5">
        <v>6.44</v>
      </c>
      <c r="H97" s="5">
        <v>10.130000000000001</v>
      </c>
      <c r="I97" s="5">
        <v>3.34</v>
      </c>
      <c r="J97" s="5">
        <v>1.81</v>
      </c>
      <c r="K97" s="5">
        <v>0.25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3.41</v>
      </c>
      <c r="S97" s="5">
        <f t="shared" si="42"/>
        <v>98.31</v>
      </c>
      <c r="T97" s="5">
        <v>1200</v>
      </c>
      <c r="U97" s="5">
        <v>0.10199999999999999</v>
      </c>
      <c r="X97" s="5">
        <v>3.3427648625929681E-7</v>
      </c>
      <c r="Y97" s="5">
        <v>4.6800000000000002E-8</v>
      </c>
      <c r="Z97" s="5">
        <f t="shared" ref="Z97:Z102" si="76">LOG10(Y97)</f>
        <v>-7.3297541469258762</v>
      </c>
      <c r="AA97" s="6">
        <f>K97/(SQRT(X97))*(Y97^0.25)</f>
        <v>6.3598746751547068</v>
      </c>
      <c r="AB97" s="6">
        <f t="shared" ref="AB97:AB101" si="77">LOG10(AA97)</f>
        <v>0.80344855771995183</v>
      </c>
      <c r="AD97" s="6">
        <f t="shared" ref="AD97:AD124" si="78">B97/(B$1)</f>
        <v>0.77393041451639755</v>
      </c>
      <c r="AE97" s="6">
        <f t="shared" ref="AE97:AE124" si="79">C97/(C$1)</f>
        <v>2.0914999937380239E-2</v>
      </c>
      <c r="AF97" s="6">
        <f t="shared" ref="AF97:AF124" si="80">D97/(D$1/2)</f>
        <v>0.30177572844108702</v>
      </c>
      <c r="AG97" s="6">
        <f t="shared" ref="AG97:AG124" si="81">E97/E$1</f>
        <v>0.12821048235539781</v>
      </c>
      <c r="AH97" s="6">
        <f t="shared" ref="AH97:AH124" si="82">F97/F$1</f>
        <v>2.5377132384040604E-3</v>
      </c>
      <c r="AI97" s="6">
        <f t="shared" ref="AI97:AI124" si="83">G97/G$1</f>
        <v>0.15982131778136247</v>
      </c>
      <c r="AJ97" s="6">
        <f t="shared" ref="AJ97:AJ124" si="84">H97/H$1</f>
        <v>0.18067346793179709</v>
      </c>
      <c r="AK97" s="6">
        <f t="shared" ref="AK97:AK124" si="85">I97/(I$1/2)</f>
        <v>0.10779409391641116</v>
      </c>
      <c r="AL97" s="6">
        <f t="shared" ref="AL97:AL124" si="86">J97/(J$1/2)</f>
        <v>3.8434586881277474E-2</v>
      </c>
      <c r="AM97" s="6">
        <f t="shared" ref="AM97:AM124" si="87">K97/K$1</f>
        <v>7.0521861777150911E-3</v>
      </c>
      <c r="AN97" s="6">
        <f t="shared" ref="AN97:AN124" si="88">L97/(L$1/2)</f>
        <v>0</v>
      </c>
      <c r="AO97" s="6">
        <f t="shared" ref="AO97:AO124" si="89">M97/(M$1/2)</f>
        <v>0</v>
      </c>
      <c r="AP97" s="6">
        <f t="shared" ref="AP97:AP124" si="90">N97/N$1</f>
        <v>0</v>
      </c>
      <c r="AQ97" s="6">
        <f t="shared" ref="AQ97:AQ124" si="91">O97/(O$1/2)</f>
        <v>0</v>
      </c>
      <c r="AR97" s="6">
        <f t="shared" ref="AR97:AR124" si="92">P97/(P$1/2)</f>
        <v>0</v>
      </c>
      <c r="AS97" s="6">
        <f t="shared" ref="AS97:AS124" si="93">Q97/Q$1</f>
        <v>0</v>
      </c>
      <c r="AT97" s="6">
        <f t="shared" ref="AT97:AT124" si="94">R97/R$1</f>
        <v>0.37876263467732979</v>
      </c>
      <c r="AU97" s="6">
        <f t="shared" ref="AU97:AU124" si="95">SUM(AD97:AT97)-AM97</f>
        <v>2.0928554396768444</v>
      </c>
      <c r="AV97" s="6">
        <f t="shared" ref="AV97:AV124" si="96">AD97/$AU97</f>
        <v>0.3697964034419402</v>
      </c>
      <c r="AW97" s="6">
        <f t="shared" ref="AW97:AW124" si="97">AE97/$AU97</f>
        <v>9.9935234612332814E-3</v>
      </c>
      <c r="AX97" s="6">
        <f t="shared" ref="AX97:AX124" si="98">AF97/$AU97</f>
        <v>0.14419329817050522</v>
      </c>
      <c r="AY97" s="6">
        <f t="shared" ref="AY97:AY124" si="99">AG97/$AU97</f>
        <v>6.1261031184836473E-2</v>
      </c>
      <c r="AZ97" s="6">
        <f t="shared" ref="AZ97:AZ124" si="100">AH97/$AU97</f>
        <v>1.2125602133303129E-3</v>
      </c>
      <c r="BA97" s="6">
        <f t="shared" ref="BA97:BA124" si="101">AI97/$AU97</f>
        <v>7.6365196922554918E-2</v>
      </c>
      <c r="BB97" s="6">
        <f t="shared" ref="BB97:BB124" si="102">AJ97/$AU97</f>
        <v>8.6328689744426257E-2</v>
      </c>
      <c r="BC97" s="6">
        <f t="shared" ref="BC97:BC124" si="103">AK97/$AU97</f>
        <v>5.1505752319450947E-2</v>
      </c>
      <c r="BD97" s="6">
        <f t="shared" ref="BD97:BD124" si="104">AL97/$AU97</f>
        <v>1.8364663967049784E-2</v>
      </c>
      <c r="BE97" s="6">
        <f t="shared" ref="BE97:BE124" si="105">AM97/$AU97</f>
        <v>3.3696480148691071E-3</v>
      </c>
      <c r="BF97" s="6">
        <f t="shared" ref="BF97:BF124" si="106">AN97/$AU97</f>
        <v>0</v>
      </c>
      <c r="BG97" s="6">
        <f t="shared" ref="BG97:BG124" si="107">AO97/$AU97</f>
        <v>0</v>
      </c>
      <c r="BH97" s="6">
        <f t="shared" ref="BH97:BH124" si="108">AP97/$AU97</f>
        <v>0</v>
      </c>
      <c r="BI97" s="6">
        <f t="shared" ref="BI97:BI124" si="109">AQ97/$AU97</f>
        <v>0</v>
      </c>
      <c r="BJ97" s="6">
        <f t="shared" ref="BJ97:BJ124" si="110">AR97/$AU97</f>
        <v>0</v>
      </c>
      <c r="BK97" s="6">
        <f t="shared" ref="BK97:BK124" si="111">AS97/$AU97</f>
        <v>0</v>
      </c>
      <c r="BL97" s="6">
        <f t="shared" ref="BL97:BL124" si="112">AT97/$AU97</f>
        <v>0.18097888057467271</v>
      </c>
      <c r="BM97" s="6">
        <f t="shared" ref="BM97:BM124" si="113">SUM(AV97:BL97)</f>
        <v>1.0033696480148693</v>
      </c>
      <c r="BN97" s="5">
        <f t="shared" ref="BN97:BN124" si="114">AV97/($T97+273.15)</f>
        <v>2.510242700620712E-4</v>
      </c>
      <c r="BO97" s="5">
        <f t="shared" ref="BO97:BO124" si="115">AW97/($T97+273.15)</f>
        <v>6.7837786112977505E-6</v>
      </c>
      <c r="BP97" s="5">
        <f t="shared" ref="BP97:BP124" si="116">AX97/($T97+273.15)</f>
        <v>9.7880934168621803E-5</v>
      </c>
      <c r="BQ97" s="5">
        <f t="shared" ref="BQ97:BQ124" si="117">AY97/($T97+273.15)</f>
        <v>4.1585060031114596E-5</v>
      </c>
      <c r="BR97" s="5">
        <f t="shared" ref="BR97:BR124" si="118">AZ97/($T97+273.15)</f>
        <v>8.2310709250946131E-7</v>
      </c>
      <c r="BS97" s="5">
        <f t="shared" ref="BS97:BS124" si="119">BA97/($T97+273.15)</f>
        <v>5.1838032055496665E-5</v>
      </c>
      <c r="BT97" s="5">
        <f t="shared" ref="BT97:BT124" si="120">BB97/($T97+273.15)</f>
        <v>5.860142534326189E-5</v>
      </c>
      <c r="BU97" s="5">
        <f t="shared" ref="BU97:BU124" si="121">BC97/($T97+273.15)</f>
        <v>3.4963006020738518E-5</v>
      </c>
      <c r="BV97" s="5">
        <f t="shared" ref="BV97:BV124" si="122">BD97/($T97+273.15)</f>
        <v>1.2466255280894535E-5</v>
      </c>
      <c r="BW97" s="5">
        <f t="shared" ref="BW97:BW124" si="123">BE97/($T97+273.15)</f>
        <v>2.2873760410474878E-6</v>
      </c>
      <c r="BX97" s="5">
        <f t="shared" ref="BX97:BX124" si="124">BF97/($T97+273.15)</f>
        <v>0</v>
      </c>
      <c r="BY97" s="5">
        <f t="shared" ref="BY97:BY124" si="125">BG97/($T97+273.15)</f>
        <v>0</v>
      </c>
      <c r="BZ97" s="5">
        <f t="shared" ref="BZ97:BZ124" si="126">BH97/($T97+273.15)</f>
        <v>0</v>
      </c>
      <c r="CA97" s="5">
        <f t="shared" ref="CA97:CA124" si="127">BI97/($T97+273.15)</f>
        <v>0</v>
      </c>
      <c r="CB97" s="5">
        <f t="shared" ref="CB97:CB124" si="128">BJ97/($T97+273.15)</f>
        <v>0</v>
      </c>
      <c r="CC97" s="5">
        <f t="shared" ref="CC97:CC124" si="129">BK97/($T97+273.15)</f>
        <v>0</v>
      </c>
      <c r="CD97" s="5">
        <f t="shared" ref="CD97:CD124" si="130">BL97/($T97+273.15)</f>
        <v>1.2285163124914144E-4</v>
      </c>
      <c r="CE97" s="5">
        <f t="shared" ref="CE97:CE124" si="131">1/(T97+273.15)</f>
        <v>6.7881749991514776E-4</v>
      </c>
      <c r="CF97" s="5">
        <f t="shared" ref="CF97:CF124" si="132">U97/(T97+273.15)</f>
        <v>6.923938499134507E-5</v>
      </c>
      <c r="CG97" s="5">
        <f t="shared" ref="CG97:CG124" si="133">1.15+(-3055*BN97+2059*BQ97+163*BS97+4359*BT97-3875*BV97-514*CF97)</f>
        <v>0.64874192276174414</v>
      </c>
    </row>
    <row r="98" spans="1:85">
      <c r="A98" s="13" t="s">
        <v>133</v>
      </c>
      <c r="B98" s="5">
        <v>46.22</v>
      </c>
      <c r="C98" s="5">
        <v>1.61</v>
      </c>
      <c r="D98" s="5">
        <v>15.62</v>
      </c>
      <c r="E98" s="5">
        <v>9.25</v>
      </c>
      <c r="F98" s="5">
        <v>0.14000000000000001</v>
      </c>
      <c r="G98" s="5">
        <v>6.32</v>
      </c>
      <c r="H98" s="5">
        <v>10.15</v>
      </c>
      <c r="I98" s="5">
        <v>3.14</v>
      </c>
      <c r="J98" s="5">
        <v>1.94</v>
      </c>
      <c r="K98" s="5">
        <v>0.18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1.86</v>
      </c>
      <c r="S98" s="5">
        <f t="shared" si="42"/>
        <v>96.43</v>
      </c>
      <c r="T98" s="5">
        <v>1200</v>
      </c>
      <c r="U98" s="5">
        <v>4.7E-2</v>
      </c>
      <c r="X98" s="5">
        <v>1.3690335318361152E-7</v>
      </c>
      <c r="Y98" s="5">
        <v>1.17E-7</v>
      </c>
      <c r="Z98" s="5">
        <f t="shared" si="76"/>
        <v>-6.9318141382538387</v>
      </c>
      <c r="AA98" s="6">
        <f>K98/(SQRT(X98))*(Y98^0.25)</f>
        <v>8.997294328859553</v>
      </c>
      <c r="AB98" s="6">
        <f t="shared" si="77"/>
        <v>0.95411192780482779</v>
      </c>
      <c r="AD98" s="6">
        <f t="shared" si="78"/>
        <v>0.76943565839853501</v>
      </c>
      <c r="AE98" s="6">
        <f t="shared" si="79"/>
        <v>2.0163562813881552E-2</v>
      </c>
      <c r="AF98" s="6">
        <f t="shared" si="80"/>
        <v>0.30648484253899733</v>
      </c>
      <c r="AG98" s="6">
        <f t="shared" si="81"/>
        <v>0.12876731398343427</v>
      </c>
      <c r="AH98" s="6">
        <f t="shared" si="82"/>
        <v>1.9737769632031583E-3</v>
      </c>
      <c r="AI98" s="6">
        <f t="shared" si="83"/>
        <v>0.15684328080406998</v>
      </c>
      <c r="AJ98" s="6">
        <f t="shared" si="84"/>
        <v>0.18103017764143539</v>
      </c>
      <c r="AK98" s="6">
        <f t="shared" si="85"/>
        <v>0.10133935775375182</v>
      </c>
      <c r="AL98" s="6">
        <f t="shared" si="86"/>
        <v>4.1195082071645468E-2</v>
      </c>
      <c r="AM98" s="6">
        <f t="shared" si="87"/>
        <v>5.0775740479548654E-3</v>
      </c>
      <c r="AN98" s="6">
        <f t="shared" si="88"/>
        <v>0</v>
      </c>
      <c r="AO98" s="6">
        <f t="shared" si="89"/>
        <v>0</v>
      </c>
      <c r="AP98" s="6">
        <f t="shared" si="90"/>
        <v>0</v>
      </c>
      <c r="AQ98" s="6">
        <f t="shared" si="91"/>
        <v>0</v>
      </c>
      <c r="AR98" s="6">
        <f t="shared" si="92"/>
        <v>0</v>
      </c>
      <c r="AS98" s="6">
        <f t="shared" si="93"/>
        <v>0</v>
      </c>
      <c r="AT98" s="6">
        <f t="shared" si="94"/>
        <v>0.20659780073308898</v>
      </c>
      <c r="AU98" s="6">
        <f t="shared" si="95"/>
        <v>1.9138308537020428</v>
      </c>
      <c r="AV98" s="6">
        <f t="shared" si="96"/>
        <v>0.40203953077157656</v>
      </c>
      <c r="AW98" s="6">
        <f t="shared" si="97"/>
        <v>1.053570788394278E-2</v>
      </c>
      <c r="AX98" s="6">
        <f t="shared" si="98"/>
        <v>0.16014207417867912</v>
      </c>
      <c r="AY98" s="6">
        <f t="shared" si="99"/>
        <v>6.7282494549793473E-2</v>
      </c>
      <c r="AZ98" s="6">
        <f t="shared" si="100"/>
        <v>1.0313225745029442E-3</v>
      </c>
      <c r="BA98" s="6">
        <f t="shared" si="101"/>
        <v>8.1952530183468514E-2</v>
      </c>
      <c r="BB98" s="6">
        <f t="shared" si="102"/>
        <v>9.4590479242853354E-2</v>
      </c>
      <c r="BC98" s="6">
        <f t="shared" si="103"/>
        <v>5.295105236584767E-2</v>
      </c>
      <c r="BD98" s="6">
        <f t="shared" si="104"/>
        <v>2.1524933612580885E-2</v>
      </c>
      <c r="BE98" s="6">
        <f t="shared" si="105"/>
        <v>2.6530944665945771E-3</v>
      </c>
      <c r="BF98" s="6">
        <f t="shared" si="106"/>
        <v>0</v>
      </c>
      <c r="BG98" s="6">
        <f t="shared" si="107"/>
        <v>0</v>
      </c>
      <c r="BH98" s="6">
        <f t="shared" si="108"/>
        <v>0</v>
      </c>
      <c r="BI98" s="6">
        <f t="shared" si="109"/>
        <v>0</v>
      </c>
      <c r="BJ98" s="6">
        <f t="shared" si="110"/>
        <v>0</v>
      </c>
      <c r="BK98" s="6">
        <f t="shared" si="111"/>
        <v>0</v>
      </c>
      <c r="BL98" s="6">
        <f t="shared" si="112"/>
        <v>0.10794987463675482</v>
      </c>
      <c r="BM98" s="6">
        <f t="shared" si="113"/>
        <v>1.0026530944665946</v>
      </c>
      <c r="BN98" s="5">
        <f t="shared" si="114"/>
        <v>2.7291146914542073E-4</v>
      </c>
      <c r="BO98" s="5">
        <f t="shared" si="115"/>
        <v>7.1518228856143502E-6</v>
      </c>
      <c r="BP98" s="5">
        <f t="shared" si="116"/>
        <v>1.0870724242519711E-4</v>
      </c>
      <c r="BQ98" s="5">
        <f t="shared" si="117"/>
        <v>4.5672534738345359E-5</v>
      </c>
      <c r="BR98" s="5">
        <f t="shared" si="118"/>
        <v>7.0007981163014233E-7</v>
      </c>
      <c r="BS98" s="5">
        <f t="shared" si="119"/>
        <v>5.5630811650862786E-5</v>
      </c>
      <c r="BT98" s="5">
        <f t="shared" si="120"/>
        <v>6.4209672635409388E-5</v>
      </c>
      <c r="BU98" s="5">
        <f t="shared" si="121"/>
        <v>3.5944100984860787E-5</v>
      </c>
      <c r="BV98" s="5">
        <f t="shared" si="122"/>
        <v>1.4611501620731687E-5</v>
      </c>
      <c r="BW98" s="5">
        <f t="shared" si="123"/>
        <v>1.8009669528524433E-6</v>
      </c>
      <c r="BX98" s="5">
        <f t="shared" si="124"/>
        <v>0</v>
      </c>
      <c r="BY98" s="5">
        <f t="shared" si="125"/>
        <v>0</v>
      </c>
      <c r="BZ98" s="5">
        <f t="shared" si="126"/>
        <v>0</v>
      </c>
      <c r="CA98" s="5">
        <f t="shared" si="127"/>
        <v>0</v>
      </c>
      <c r="CB98" s="5">
        <f t="shared" si="128"/>
        <v>0</v>
      </c>
      <c r="CC98" s="5">
        <f t="shared" si="129"/>
        <v>0</v>
      </c>
      <c r="CD98" s="5">
        <f t="shared" si="130"/>
        <v>7.3278264017075521E-5</v>
      </c>
      <c r="CE98" s="5">
        <f t="shared" si="131"/>
        <v>6.7881749991514776E-4</v>
      </c>
      <c r="CF98" s="5">
        <f t="shared" si="132"/>
        <v>3.1904422496011942E-5</v>
      </c>
      <c r="CG98" s="5">
        <f t="shared" si="133"/>
        <v>0.62623455416054741</v>
      </c>
    </row>
    <row r="99" spans="1:85">
      <c r="A99" s="13" t="s">
        <v>133</v>
      </c>
      <c r="B99" s="5">
        <v>45.48</v>
      </c>
      <c r="C99" s="5">
        <v>1.61</v>
      </c>
      <c r="D99" s="5">
        <v>15.33</v>
      </c>
      <c r="E99" s="5">
        <v>9.73</v>
      </c>
      <c r="F99" s="5">
        <v>0.16</v>
      </c>
      <c r="G99" s="5">
        <v>6.46</v>
      </c>
      <c r="H99" s="5">
        <v>10.27</v>
      </c>
      <c r="I99" s="5">
        <v>3</v>
      </c>
      <c r="J99" s="5">
        <v>1.75</v>
      </c>
      <c r="K99" s="5">
        <v>0.14000000000000001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1.71</v>
      </c>
      <c r="S99" s="5">
        <f t="shared" si="42"/>
        <v>95.639999999999972</v>
      </c>
      <c r="T99" s="5">
        <v>1200</v>
      </c>
      <c r="U99" s="5">
        <v>4.7E-2</v>
      </c>
      <c r="X99" s="5">
        <v>1.0738918742059662E-7</v>
      </c>
      <c r="Y99" s="5">
        <v>1.17E-7</v>
      </c>
      <c r="Z99" s="5">
        <f t="shared" si="76"/>
        <v>-6.9318141382538387</v>
      </c>
      <c r="AA99" s="6">
        <f t="shared" ref="AA97:AA101" si="134">K99/(SQRT(X99))*(Y99^0.25)</f>
        <v>7.9012212485766486</v>
      </c>
      <c r="AB99" s="6">
        <f t="shared" si="77"/>
        <v>0.89769422300267854</v>
      </c>
      <c r="AD99" s="6">
        <f t="shared" si="78"/>
        <v>0.75711669718661556</v>
      </c>
      <c r="AE99" s="6">
        <f t="shared" si="79"/>
        <v>2.0163562813881552E-2</v>
      </c>
      <c r="AF99" s="6">
        <f t="shared" si="80"/>
        <v>0.30079466300402236</v>
      </c>
      <c r="AG99" s="6">
        <f t="shared" si="81"/>
        <v>0.13544929351987195</v>
      </c>
      <c r="AH99" s="6">
        <f t="shared" si="82"/>
        <v>2.2557451008036094E-3</v>
      </c>
      <c r="AI99" s="6">
        <f t="shared" si="83"/>
        <v>0.16031765727757785</v>
      </c>
      <c r="AJ99" s="6">
        <f t="shared" si="84"/>
        <v>0.18317043589926515</v>
      </c>
      <c r="AK99" s="6">
        <f t="shared" si="85"/>
        <v>9.6821042439890273E-2</v>
      </c>
      <c r="AL99" s="6">
        <f t="shared" si="86"/>
        <v>3.7160512178030708E-2</v>
      </c>
      <c r="AM99" s="6">
        <f t="shared" si="87"/>
        <v>3.9492242595204514E-3</v>
      </c>
      <c r="AN99" s="6">
        <f t="shared" si="88"/>
        <v>0</v>
      </c>
      <c r="AO99" s="6">
        <f t="shared" si="89"/>
        <v>0</v>
      </c>
      <c r="AP99" s="6">
        <f t="shared" si="90"/>
        <v>0</v>
      </c>
      <c r="AQ99" s="6">
        <f t="shared" si="91"/>
        <v>0</v>
      </c>
      <c r="AR99" s="6">
        <f t="shared" si="92"/>
        <v>0</v>
      </c>
      <c r="AS99" s="6">
        <f t="shared" si="93"/>
        <v>0</v>
      </c>
      <c r="AT99" s="6">
        <f t="shared" si="94"/>
        <v>0.18993668777074307</v>
      </c>
      <c r="AU99" s="6">
        <f t="shared" si="95"/>
        <v>1.8831862971907021</v>
      </c>
      <c r="AV99" s="6">
        <f t="shared" si="96"/>
        <v>0.40204025396534926</v>
      </c>
      <c r="AW99" s="6">
        <f t="shared" si="97"/>
        <v>1.0707152470236818E-2</v>
      </c>
      <c r="AX99" s="6">
        <f t="shared" si="98"/>
        <v>0.15972645056558746</v>
      </c>
      <c r="AY99" s="6">
        <f t="shared" si="99"/>
        <v>7.1925594255827147E-2</v>
      </c>
      <c r="AZ99" s="6">
        <f t="shared" si="100"/>
        <v>1.1978342791516075E-3</v>
      </c>
      <c r="BA99" s="6">
        <f t="shared" si="101"/>
        <v>8.5131066170530442E-2</v>
      </c>
      <c r="BB99" s="6">
        <f t="shared" si="102"/>
        <v>9.7266232327898189E-2</v>
      </c>
      <c r="BC99" s="6">
        <f t="shared" si="103"/>
        <v>5.1413417028536093E-2</v>
      </c>
      <c r="BD99" s="6">
        <f t="shared" si="104"/>
        <v>1.9732785988017216E-2</v>
      </c>
      <c r="BE99" s="6">
        <f t="shared" si="105"/>
        <v>2.0970969603017085E-3</v>
      </c>
      <c r="BF99" s="6">
        <f t="shared" si="106"/>
        <v>0</v>
      </c>
      <c r="BG99" s="6">
        <f t="shared" si="107"/>
        <v>0</v>
      </c>
      <c r="BH99" s="6">
        <f t="shared" si="108"/>
        <v>0</v>
      </c>
      <c r="BI99" s="6">
        <f t="shared" si="109"/>
        <v>0</v>
      </c>
      <c r="BJ99" s="6">
        <f t="shared" si="110"/>
        <v>0</v>
      </c>
      <c r="BK99" s="6">
        <f t="shared" si="111"/>
        <v>0</v>
      </c>
      <c r="BL99" s="6">
        <f t="shared" si="112"/>
        <v>0.10085921294886578</v>
      </c>
      <c r="BM99" s="6">
        <f t="shared" si="113"/>
        <v>1.0020970969603016</v>
      </c>
      <c r="BN99" s="5">
        <f t="shared" si="114"/>
        <v>2.7291196006200947E-4</v>
      </c>
      <c r="BO99" s="5">
        <f t="shared" si="115"/>
        <v>7.2682024710564551E-6</v>
      </c>
      <c r="BP99" s="5">
        <f t="shared" si="116"/>
        <v>1.0842510984325251E-4</v>
      </c>
      <c r="BQ99" s="5">
        <f t="shared" si="117"/>
        <v>4.8824352072651895E-5</v>
      </c>
      <c r="BR99" s="5">
        <f t="shared" si="118"/>
        <v>8.131108706863574E-7</v>
      </c>
      <c r="BS99" s="5">
        <f t="shared" si="119"/>
        <v>5.7788457502990485E-5</v>
      </c>
      <c r="BT99" s="5">
        <f t="shared" si="120"/>
        <v>6.6026020654989771E-5</v>
      </c>
      <c r="BU99" s="5">
        <f t="shared" si="121"/>
        <v>3.4900327209405758E-5</v>
      </c>
      <c r="BV99" s="5">
        <f t="shared" si="122"/>
        <v>1.3394960450746506E-5</v>
      </c>
      <c r="BW99" s="5">
        <f t="shared" si="123"/>
        <v>1.4235461156716617E-6</v>
      </c>
      <c r="BX99" s="5">
        <f t="shared" si="124"/>
        <v>0</v>
      </c>
      <c r="BY99" s="5">
        <f t="shared" si="125"/>
        <v>0</v>
      </c>
      <c r="BZ99" s="5">
        <f t="shared" si="126"/>
        <v>0</v>
      </c>
      <c r="CA99" s="5">
        <f t="shared" si="127"/>
        <v>0</v>
      </c>
      <c r="CB99" s="5">
        <f t="shared" si="128"/>
        <v>0</v>
      </c>
      <c r="CC99" s="5">
        <f t="shared" si="129"/>
        <v>0</v>
      </c>
      <c r="CD99" s="5">
        <f t="shared" si="130"/>
        <v>6.8464998777358562E-5</v>
      </c>
      <c r="CE99" s="5">
        <f t="shared" si="131"/>
        <v>6.7881749991514776E-4</v>
      </c>
      <c r="CF99" s="5">
        <f t="shared" si="132"/>
        <v>3.1904422496011942E-5</v>
      </c>
      <c r="CG99" s="5">
        <f t="shared" si="133"/>
        <v>0.64570590062664612</v>
      </c>
    </row>
    <row r="100" spans="1:85">
      <c r="A100" s="13" t="s">
        <v>133</v>
      </c>
      <c r="B100" s="5">
        <v>45.51</v>
      </c>
      <c r="C100" s="5">
        <v>1.64</v>
      </c>
      <c r="D100" s="5">
        <v>15.36</v>
      </c>
      <c r="E100" s="5">
        <v>9.32</v>
      </c>
      <c r="F100" s="5">
        <v>0.11</v>
      </c>
      <c r="G100" s="5">
        <v>6.34</v>
      </c>
      <c r="H100" s="5">
        <v>10.15</v>
      </c>
      <c r="I100" s="5">
        <v>3.11</v>
      </c>
      <c r="J100" s="5">
        <v>1.85</v>
      </c>
      <c r="K100" s="5">
        <v>0.21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1.88</v>
      </c>
      <c r="S100" s="5">
        <f t="shared" si="42"/>
        <v>95.47999999999999</v>
      </c>
      <c r="T100" s="5">
        <v>1200</v>
      </c>
      <c r="U100" s="5">
        <v>4.7E-2</v>
      </c>
      <c r="X100" s="5">
        <v>6.5543056494750876E-7</v>
      </c>
      <c r="Y100" s="5">
        <v>1.17E-7</v>
      </c>
      <c r="Z100" s="5">
        <f t="shared" si="76"/>
        <v>-6.9318141382538387</v>
      </c>
      <c r="AA100" s="6">
        <f t="shared" si="134"/>
        <v>4.7973611642868956</v>
      </c>
      <c r="AB100" s="6">
        <f t="shared" si="77"/>
        <v>0.68100241509973181</v>
      </c>
      <c r="AD100" s="6">
        <f t="shared" ref="AD100" si="135">B100/(B$1)</f>
        <v>0.75761611453304478</v>
      </c>
      <c r="AE100" s="6">
        <f t="shared" ref="AE100" si="136">C100/(C$1)</f>
        <v>2.0539281375630894E-2</v>
      </c>
      <c r="AF100" s="6">
        <f t="shared" ref="AF100" si="137">D100/(D$1/2)</f>
        <v>0.30138330226626114</v>
      </c>
      <c r="AG100" s="6">
        <f t="shared" ref="AG100" si="138">E100/E$1</f>
        <v>0.12974176933249809</v>
      </c>
      <c r="AH100" s="6">
        <f t="shared" ref="AH100" si="139">F100/F$1</f>
        <v>1.5508247568024815E-3</v>
      </c>
      <c r="AI100" s="6">
        <f t="shared" ref="AI100" si="140">G100/G$1</f>
        <v>0.15733962030028539</v>
      </c>
      <c r="AJ100" s="6">
        <f t="shared" ref="AJ100" si="141">H100/H$1</f>
        <v>0.18103017764143539</v>
      </c>
      <c r="AK100" s="6">
        <f t="shared" ref="AK100" si="142">I100/(I$1/2)</f>
        <v>0.10037114732935291</v>
      </c>
      <c r="AL100" s="6">
        <f t="shared" ref="AL100" si="143">J100/(J$1/2)</f>
        <v>3.9283970016775319E-2</v>
      </c>
      <c r="AM100" s="6">
        <f t="shared" ref="AM100" si="144">K100/K$1</f>
        <v>5.9238363892806763E-3</v>
      </c>
      <c r="AN100" s="6">
        <f t="shared" ref="AN100" si="145">L100/(L$1/2)</f>
        <v>0</v>
      </c>
      <c r="AO100" s="6">
        <f t="shared" ref="AO100" si="146">M100/(M$1/2)</f>
        <v>0</v>
      </c>
      <c r="AP100" s="6">
        <f t="shared" ref="AP100" si="147">N100/N$1</f>
        <v>0</v>
      </c>
      <c r="AQ100" s="6">
        <f t="shared" ref="AQ100" si="148">O100/(O$1/2)</f>
        <v>0</v>
      </c>
      <c r="AR100" s="6">
        <f t="shared" ref="AR100" si="149">P100/(P$1/2)</f>
        <v>0</v>
      </c>
      <c r="AS100" s="6">
        <f t="shared" ref="AS100" si="150">Q100/Q$1</f>
        <v>0</v>
      </c>
      <c r="AT100" s="6">
        <f t="shared" ref="AT100" si="151">R100/R$1</f>
        <v>0.20881928246140175</v>
      </c>
      <c r="AU100" s="6">
        <f t="shared" ref="AU100" si="152">SUM(AD100:AT100)-AM100</f>
        <v>1.8976754900134882</v>
      </c>
      <c r="AV100" s="6">
        <f t="shared" ref="AV100" si="153">AD100/$AU100</f>
        <v>0.39923375651948784</v>
      </c>
      <c r="AW100" s="6">
        <f t="shared" ref="AW100" si="154">AE100/$AU100</f>
        <v>1.0823389712160379E-2</v>
      </c>
      <c r="AX100" s="6">
        <f t="shared" ref="AX100" si="155">AF100/$AU100</f>
        <v>0.15881709167467772</v>
      </c>
      <c r="AY100" s="6">
        <f t="shared" ref="AY100" si="156">AG100/$AU100</f>
        <v>6.8368785925340653E-2</v>
      </c>
      <c r="AZ100" s="6">
        <f t="shared" ref="AZ100" si="157">AH100/$AU100</f>
        <v>8.1722336878127598E-4</v>
      </c>
      <c r="BA100" s="6">
        <f t="shared" ref="BA100" si="158">AI100/$AU100</f>
        <v>8.2911762905873362E-2</v>
      </c>
      <c r="BB100" s="6">
        <f t="shared" ref="BB100" si="159">AJ100/$AU100</f>
        <v>9.5395750534854967E-2</v>
      </c>
      <c r="BC100" s="6">
        <f t="shared" ref="BC100" si="160">AK100/$AU100</f>
        <v>5.2891628657036352E-2</v>
      </c>
      <c r="BD100" s="6">
        <f t="shared" ref="BD100" si="161">AL100/$AU100</f>
        <v>2.0701099963353637E-2</v>
      </c>
      <c r="BE100" s="6">
        <f t="shared" ref="BE100" si="162">AM100/$AU100</f>
        <v>3.1216277074003684E-3</v>
      </c>
      <c r="BF100" s="6">
        <f t="shared" ref="BF100" si="163">AN100/$AU100</f>
        <v>0</v>
      </c>
      <c r="BG100" s="6">
        <f t="shared" ref="BG100" si="164">AO100/$AU100</f>
        <v>0</v>
      </c>
      <c r="BH100" s="6">
        <f t="shared" ref="BH100" si="165">AP100/$AU100</f>
        <v>0</v>
      </c>
      <c r="BI100" s="6">
        <f t="shared" ref="BI100" si="166">AQ100/$AU100</f>
        <v>0</v>
      </c>
      <c r="BJ100" s="6">
        <f t="shared" ref="BJ100" si="167">AR100/$AU100</f>
        <v>0</v>
      </c>
      <c r="BK100" s="6">
        <f t="shared" ref="BK100" si="168">AS100/$AU100</f>
        <v>0</v>
      </c>
      <c r="BL100" s="6">
        <f t="shared" ref="BL100" si="169">AT100/$AU100</f>
        <v>0.11003951073843374</v>
      </c>
      <c r="BM100" s="6">
        <f t="shared" ref="BM100" si="170">SUM(AV100:BL100)</f>
        <v>1.0031216277074002</v>
      </c>
      <c r="BN100" s="5">
        <f t="shared" ref="BN100" si="171">AV100/($T100+273.15)</f>
        <v>2.7100686048229155E-4</v>
      </c>
      <c r="BO100" s="5">
        <f t="shared" ref="BO100" si="172">AW100/($T100+273.15)</f>
        <v>7.3471063450160394E-6</v>
      </c>
      <c r="BP100" s="5">
        <f t="shared" ref="BP100" si="173">AX100/($T100+273.15)</f>
        <v>1.0780782111439956E-4</v>
      </c>
      <c r="BQ100" s="5">
        <f t="shared" ref="BQ100" si="174">AY100/($T100+273.15)</f>
        <v>4.6409928334073685E-5</v>
      </c>
      <c r="BR100" s="5">
        <f t="shared" ref="BR100" si="175">AZ100/($T100+273.15)</f>
        <v>5.5474552406834055E-7</v>
      </c>
      <c r="BS100" s="5">
        <f t="shared" ref="BS100" si="176">BA100/($T100+273.15)</f>
        <v>5.6281955609322445E-5</v>
      </c>
      <c r="BT100" s="5">
        <f t="shared" ref="BT100" si="177">BB100/($T100+273.15)</f>
        <v>6.4756304880599365E-5</v>
      </c>
      <c r="BU100" s="5">
        <f t="shared" ref="BU100" si="178">BC100/($T100+273.15)</f>
        <v>3.5903763131409802E-5</v>
      </c>
      <c r="BV100" s="5">
        <f t="shared" ref="BV100" si="179">BD100/($T100+273.15)</f>
        <v>1.4052268922617273E-5</v>
      </c>
      <c r="BW100" s="5">
        <f t="shared" ref="BW100" si="180">BE100/($T100+273.15)</f>
        <v>2.1190155160033724E-6</v>
      </c>
      <c r="BX100" s="5">
        <f t="shared" ref="BX100" si="181">BF100/($T100+273.15)</f>
        <v>0</v>
      </c>
      <c r="BY100" s="5">
        <f t="shared" ref="BY100" si="182">BG100/($T100+273.15)</f>
        <v>0</v>
      </c>
      <c r="BZ100" s="5">
        <f t="shared" ref="BZ100" si="183">BH100/($T100+273.15)</f>
        <v>0</v>
      </c>
      <c r="CA100" s="5">
        <f t="shared" ref="CA100" si="184">BI100/($T100+273.15)</f>
        <v>0</v>
      </c>
      <c r="CB100" s="5">
        <f t="shared" ref="CB100" si="185">BJ100/($T100+273.15)</f>
        <v>0</v>
      </c>
      <c r="CC100" s="5">
        <f t="shared" ref="CC100" si="186">BK100/($T100+273.15)</f>
        <v>0</v>
      </c>
      <c r="CD100" s="5">
        <f t="shared" ref="CD100" si="187">BL100/($T100+273.15)</f>
        <v>7.4696745571349645E-5</v>
      </c>
      <c r="CE100" s="5">
        <f t="shared" ref="CE100" si="188">1/(T100+273.15)</f>
        <v>6.7881749991514776E-4</v>
      </c>
      <c r="CF100" s="5">
        <f t="shared" ref="CF100" si="189">U100/(T100+273.15)</f>
        <v>3.1904422496011942E-5</v>
      </c>
      <c r="CG100" s="5">
        <f t="shared" ref="CG100" si="190">1.15+(-3055*BN100+2059*BQ100+163*BS100+4359*BT100-3875*BV100-514*CF100)</f>
        <v>0.63822736016721704</v>
      </c>
    </row>
    <row r="101" spans="1:85">
      <c r="A101" s="14" t="s">
        <v>134</v>
      </c>
      <c r="B101" s="5">
        <v>54.42</v>
      </c>
      <c r="C101" s="5">
        <v>1.08</v>
      </c>
      <c r="D101" s="5">
        <v>19.16</v>
      </c>
      <c r="E101" s="5">
        <v>4.5999999999999996</v>
      </c>
      <c r="F101" s="5">
        <v>0.28999999999999998</v>
      </c>
      <c r="G101" s="5">
        <v>1.01</v>
      </c>
      <c r="H101" s="5">
        <v>2.36</v>
      </c>
      <c r="I101" s="5">
        <v>7.2</v>
      </c>
      <c r="J101" s="5">
        <v>4.76</v>
      </c>
      <c r="K101" s="5">
        <v>0.123</v>
      </c>
      <c r="L101" s="5">
        <v>0</v>
      </c>
      <c r="M101" s="5">
        <v>0</v>
      </c>
      <c r="N101" s="5">
        <v>0</v>
      </c>
      <c r="O101" s="5">
        <v>0.5</v>
      </c>
      <c r="P101" s="5">
        <v>0</v>
      </c>
      <c r="Q101" s="5">
        <v>0</v>
      </c>
      <c r="R101" s="5">
        <v>4.16</v>
      </c>
      <c r="S101" s="5">
        <f t="shared" si="42"/>
        <v>99.663000000000011</v>
      </c>
      <c r="T101" s="5">
        <v>1000</v>
      </c>
      <c r="U101" s="5">
        <v>0.1</v>
      </c>
      <c r="X101" s="5">
        <v>2.5617435884335622E-9</v>
      </c>
      <c r="Y101" s="5">
        <v>1.9933101276933289E-11</v>
      </c>
      <c r="Z101" s="5">
        <f t="shared" si="76"/>
        <v>-10.700425126654361</v>
      </c>
      <c r="AA101" s="6">
        <f t="shared" si="134"/>
        <v>5.1348883006176465</v>
      </c>
      <c r="AB101" s="6">
        <f t="shared" si="77"/>
        <v>0.71053100081489218</v>
      </c>
      <c r="AD101" s="6">
        <f t="shared" si="78"/>
        <v>0.9059430664225071</v>
      </c>
      <c r="AE101" s="6">
        <f t="shared" si="79"/>
        <v>1.3525868222976445E-2</v>
      </c>
      <c r="AF101" s="6">
        <f t="shared" si="80"/>
        <v>0.37594427548317472</v>
      </c>
      <c r="AG101" s="6">
        <f t="shared" si="81"/>
        <v>6.4035637224194336E-2</v>
      </c>
      <c r="AH101" s="6">
        <f t="shared" si="82"/>
        <v>4.0885379952065419E-3</v>
      </c>
      <c r="AI101" s="6">
        <f t="shared" si="83"/>
        <v>2.5065144558878271E-2</v>
      </c>
      <c r="AJ101" s="6">
        <f t="shared" si="84"/>
        <v>4.2091745737318963E-2</v>
      </c>
      <c r="AK101" s="6">
        <f t="shared" si="85"/>
        <v>0.23237050185573666</v>
      </c>
      <c r="AL101" s="6">
        <f t="shared" si="86"/>
        <v>0.10107659312424352</v>
      </c>
      <c r="AM101" s="6">
        <f t="shared" si="87"/>
        <v>3.469675599435825E-3</v>
      </c>
      <c r="AN101" s="6">
        <f t="shared" si="88"/>
        <v>0</v>
      </c>
      <c r="AO101" s="6">
        <f t="shared" si="89"/>
        <v>0</v>
      </c>
      <c r="AP101" s="6">
        <f t="shared" si="90"/>
        <v>0</v>
      </c>
      <c r="AQ101" s="6">
        <f t="shared" si="91"/>
        <v>7.0477130171259436E-3</v>
      </c>
      <c r="AR101" s="6">
        <f t="shared" si="92"/>
        <v>0</v>
      </c>
      <c r="AS101" s="6">
        <f t="shared" si="93"/>
        <v>0</v>
      </c>
      <c r="AT101" s="6">
        <f t="shared" si="94"/>
        <v>0.46206819948905919</v>
      </c>
      <c r="AU101" s="6">
        <f t="shared" si="95"/>
        <v>2.2332572831304214</v>
      </c>
      <c r="AV101" s="6">
        <f t="shared" si="96"/>
        <v>0.40565996281119049</v>
      </c>
      <c r="AW101" s="6">
        <f t="shared" si="97"/>
        <v>6.0565651459633186E-3</v>
      </c>
      <c r="AX101" s="6">
        <f t="shared" si="98"/>
        <v>0.16833899001381639</v>
      </c>
      <c r="AY101" s="6">
        <f t="shared" si="99"/>
        <v>2.8673649788542827E-2</v>
      </c>
      <c r="AZ101" s="6">
        <f t="shared" si="100"/>
        <v>1.8307509959065351E-3</v>
      </c>
      <c r="BA101" s="6">
        <f t="shared" si="101"/>
        <v>1.1223581245302705E-2</v>
      </c>
      <c r="BB101" s="6">
        <f t="shared" si="102"/>
        <v>1.8847692137968872E-2</v>
      </c>
      <c r="BC101" s="6">
        <f t="shared" si="103"/>
        <v>0.10405003651438503</v>
      </c>
      <c r="BD101" s="6">
        <f t="shared" si="104"/>
        <v>4.5259717224592023E-2</v>
      </c>
      <c r="BE101" s="6">
        <f t="shared" si="105"/>
        <v>1.5536389943268337E-3</v>
      </c>
      <c r="BF101" s="6">
        <f t="shared" si="106"/>
        <v>0</v>
      </c>
      <c r="BG101" s="6">
        <f t="shared" si="107"/>
        <v>0</v>
      </c>
      <c r="BH101" s="6">
        <f t="shared" si="108"/>
        <v>0</v>
      </c>
      <c r="BI101" s="6">
        <f t="shared" si="109"/>
        <v>3.1557998580651488E-3</v>
      </c>
      <c r="BJ101" s="6">
        <f t="shared" si="110"/>
        <v>0</v>
      </c>
      <c r="BK101" s="6">
        <f t="shared" si="111"/>
        <v>0</v>
      </c>
      <c r="BL101" s="6">
        <f t="shared" si="112"/>
        <v>0.20690325426426678</v>
      </c>
      <c r="BM101" s="6">
        <f t="shared" si="113"/>
        <v>1.0015536389943269</v>
      </c>
      <c r="BN101" s="5">
        <f t="shared" si="114"/>
        <v>3.1862699824151942E-4</v>
      </c>
      <c r="BO101" s="5">
        <f t="shared" si="115"/>
        <v>4.7571497042479821E-6</v>
      </c>
      <c r="BP101" s="5">
        <f t="shared" si="116"/>
        <v>1.3222243256004113E-4</v>
      </c>
      <c r="BQ101" s="5">
        <f t="shared" si="117"/>
        <v>2.2521815802177924E-5</v>
      </c>
      <c r="BR101" s="5">
        <f t="shared" si="118"/>
        <v>1.4379695997380787E-6</v>
      </c>
      <c r="BS101" s="5">
        <f t="shared" si="119"/>
        <v>8.8156000827103676E-6</v>
      </c>
      <c r="BT101" s="5">
        <f t="shared" si="120"/>
        <v>1.4803983928028018E-5</v>
      </c>
      <c r="BU101" s="5">
        <f t="shared" si="121"/>
        <v>8.1726455260091137E-5</v>
      </c>
      <c r="BV101" s="5">
        <f t="shared" si="122"/>
        <v>3.5549398911826587E-5</v>
      </c>
      <c r="BW101" s="5">
        <f t="shared" si="123"/>
        <v>1.2203110350915709E-6</v>
      </c>
      <c r="BX101" s="5">
        <f t="shared" si="124"/>
        <v>0</v>
      </c>
      <c r="BY101" s="5">
        <f t="shared" si="125"/>
        <v>0</v>
      </c>
      <c r="BZ101" s="5">
        <f t="shared" si="126"/>
        <v>0</v>
      </c>
      <c r="CA101" s="5">
        <f t="shared" si="127"/>
        <v>2.4787337376311894E-6</v>
      </c>
      <c r="CB101" s="5">
        <f t="shared" si="128"/>
        <v>0</v>
      </c>
      <c r="CC101" s="5">
        <f t="shared" si="129"/>
        <v>0</v>
      </c>
      <c r="CD101" s="5">
        <f t="shared" si="130"/>
        <v>1.625128651488566E-4</v>
      </c>
      <c r="CE101" s="5">
        <f t="shared" si="131"/>
        <v>7.8545340297686832E-4</v>
      </c>
      <c r="CF101" s="5">
        <f t="shared" si="132"/>
        <v>7.854534029768684E-5</v>
      </c>
      <c r="CG101" s="5">
        <f t="shared" si="133"/>
        <v>0.11080822216825914</v>
      </c>
    </row>
    <row r="102" spans="1:85">
      <c r="A102" s="14" t="s">
        <v>134</v>
      </c>
      <c r="B102" s="5">
        <v>54.57</v>
      </c>
      <c r="C102" s="5">
        <v>1.1100000000000001</v>
      </c>
      <c r="D102" s="5">
        <v>19.18</v>
      </c>
      <c r="E102" s="5">
        <v>4.58</v>
      </c>
      <c r="F102" s="5">
        <v>0.28000000000000003</v>
      </c>
      <c r="G102" s="5">
        <v>1.01</v>
      </c>
      <c r="H102" s="5">
        <v>2.4500000000000002</v>
      </c>
      <c r="I102" s="5">
        <v>7.4</v>
      </c>
      <c r="J102" s="5">
        <v>4.68</v>
      </c>
      <c r="K102" s="5">
        <v>0.19800000000000001</v>
      </c>
      <c r="L102" s="5">
        <v>0</v>
      </c>
      <c r="M102" s="5">
        <v>0</v>
      </c>
      <c r="N102" s="5">
        <v>0</v>
      </c>
      <c r="O102" s="5">
        <v>0.57999999999999996</v>
      </c>
      <c r="P102" s="5">
        <v>0</v>
      </c>
      <c r="Q102" s="5">
        <v>0</v>
      </c>
      <c r="R102" s="5">
        <v>4.28</v>
      </c>
      <c r="S102" s="5">
        <f t="shared" si="42"/>
        <v>100.31800000000001</v>
      </c>
      <c r="T102" s="5">
        <v>1000</v>
      </c>
      <c r="U102" s="5">
        <v>0.1</v>
      </c>
      <c r="X102" s="5">
        <v>8.9084770169057926E-9</v>
      </c>
      <c r="Y102" s="5">
        <v>1.9933101276933289E-11</v>
      </c>
      <c r="Z102" s="5">
        <f t="shared" si="76"/>
        <v>-10.700425126654361</v>
      </c>
      <c r="AA102" s="6">
        <f t="shared" ref="AA102:AA124" si="191">K102/(SQRT(X102))*(Y102^0.25)</f>
        <v>4.4325860634517298</v>
      </c>
      <c r="AB102" s="6">
        <f t="shared" ref="AB102:AB124" si="192">LOG10(AA102)</f>
        <v>0.64665717665182088</v>
      </c>
      <c r="AD102" s="6">
        <f t="shared" si="78"/>
        <v>0.90844015315465287</v>
      </c>
      <c r="AE102" s="6">
        <f t="shared" si="79"/>
        <v>1.390158678472579E-2</v>
      </c>
      <c r="AF102" s="6">
        <f t="shared" si="80"/>
        <v>0.37633670165800054</v>
      </c>
      <c r="AG102" s="6">
        <f t="shared" si="81"/>
        <v>6.3757221410176104E-2</v>
      </c>
      <c r="AH102" s="6">
        <f t="shared" si="82"/>
        <v>3.9475539264063166E-3</v>
      </c>
      <c r="AI102" s="6">
        <f t="shared" si="83"/>
        <v>2.5065144558878271E-2</v>
      </c>
      <c r="AJ102" s="6">
        <f t="shared" si="84"/>
        <v>4.3696939430691306E-2</v>
      </c>
      <c r="AK102" s="6">
        <f t="shared" si="85"/>
        <v>0.238825238018396</v>
      </c>
      <c r="AL102" s="6">
        <f t="shared" si="86"/>
        <v>9.9377826853247836E-2</v>
      </c>
      <c r="AM102" s="6">
        <f t="shared" si="87"/>
        <v>5.5853314527503526E-3</v>
      </c>
      <c r="AN102" s="6">
        <f t="shared" si="88"/>
        <v>0</v>
      </c>
      <c r="AO102" s="6">
        <f t="shared" si="89"/>
        <v>0</v>
      </c>
      <c r="AP102" s="6">
        <f t="shared" si="90"/>
        <v>0</v>
      </c>
      <c r="AQ102" s="6">
        <f t="shared" si="91"/>
        <v>8.175347099866094E-3</v>
      </c>
      <c r="AR102" s="6">
        <f t="shared" si="92"/>
        <v>0</v>
      </c>
      <c r="AS102" s="6">
        <f t="shared" si="93"/>
        <v>0</v>
      </c>
      <c r="AT102" s="6">
        <f t="shared" si="94"/>
        <v>0.47539708985893592</v>
      </c>
      <c r="AU102" s="6">
        <f t="shared" si="95"/>
        <v>2.2569208027539762</v>
      </c>
      <c r="AV102" s="6">
        <f t="shared" si="96"/>
        <v>0.40251308421905696</v>
      </c>
      <c r="AW102" s="6">
        <f t="shared" si="97"/>
        <v>6.1595368201500791E-3</v>
      </c>
      <c r="AX102" s="6">
        <f t="shared" si="98"/>
        <v>0.16674785450990612</v>
      </c>
      <c r="AY102" s="6">
        <f t="shared" si="99"/>
        <v>2.8249649403903426E-2</v>
      </c>
      <c r="AZ102" s="6">
        <f t="shared" si="100"/>
        <v>1.749088369245996E-3</v>
      </c>
      <c r="BA102" s="6">
        <f t="shared" si="101"/>
        <v>1.1105903462936261E-2</v>
      </c>
      <c r="BB102" s="6">
        <f t="shared" si="102"/>
        <v>1.9361308282227149E-2</v>
      </c>
      <c r="BC102" s="6">
        <f t="shared" si="103"/>
        <v>0.1058190600782149</v>
      </c>
      <c r="BD102" s="6">
        <f t="shared" si="104"/>
        <v>4.4032482988319049E-2</v>
      </c>
      <c r="BE102" s="6">
        <f t="shared" si="105"/>
        <v>2.474757397749593E-3</v>
      </c>
      <c r="BF102" s="6">
        <f t="shared" si="106"/>
        <v>0</v>
      </c>
      <c r="BG102" s="6">
        <f t="shared" si="107"/>
        <v>0</v>
      </c>
      <c r="BH102" s="6">
        <f t="shared" si="108"/>
        <v>0</v>
      </c>
      <c r="BI102" s="6">
        <f t="shared" si="109"/>
        <v>3.6223455824813348E-3</v>
      </c>
      <c r="BJ102" s="6">
        <f t="shared" si="110"/>
        <v>0</v>
      </c>
      <c r="BK102" s="6">
        <f t="shared" si="111"/>
        <v>0</v>
      </c>
      <c r="BL102" s="6">
        <f t="shared" si="112"/>
        <v>0.21063968628355911</v>
      </c>
      <c r="BM102" s="6">
        <f t="shared" si="113"/>
        <v>1.0024747573977499</v>
      </c>
      <c r="BN102" s="5">
        <f t="shared" si="114"/>
        <v>3.1615527174257309E-4</v>
      </c>
      <c r="BO102" s="5">
        <f t="shared" si="115"/>
        <v>4.8380291561481981E-6</v>
      </c>
      <c r="BP102" s="5">
        <f t="shared" si="116"/>
        <v>1.3097266976389751E-4</v>
      </c>
      <c r="BQ102" s="5">
        <f t="shared" si="117"/>
        <v>2.2188783257199407E-5</v>
      </c>
      <c r="BR102" s="5">
        <f t="shared" si="118"/>
        <v>1.3738274117315287E-6</v>
      </c>
      <c r="BS102" s="5">
        <f t="shared" si="119"/>
        <v>8.7231696680958717E-6</v>
      </c>
      <c r="BT102" s="5">
        <f t="shared" si="120"/>
        <v>1.5207405476359539E-5</v>
      </c>
      <c r="BU102" s="5">
        <f t="shared" si="121"/>
        <v>8.3115940838247567E-5</v>
      </c>
      <c r="BV102" s="5">
        <f t="shared" si="122"/>
        <v>3.458546360469626E-5</v>
      </c>
      <c r="BW102" s="5">
        <f t="shared" si="123"/>
        <v>1.9438066196045972E-6</v>
      </c>
      <c r="BX102" s="5">
        <f t="shared" si="124"/>
        <v>0</v>
      </c>
      <c r="BY102" s="5">
        <f t="shared" si="125"/>
        <v>0</v>
      </c>
      <c r="BZ102" s="5">
        <f t="shared" si="126"/>
        <v>0</v>
      </c>
      <c r="CA102" s="5">
        <f t="shared" si="127"/>
        <v>2.8451836645181905E-6</v>
      </c>
      <c r="CB102" s="5">
        <f t="shared" si="128"/>
        <v>0</v>
      </c>
      <c r="CC102" s="5">
        <f t="shared" si="129"/>
        <v>0</v>
      </c>
      <c r="CD102" s="5">
        <f t="shared" si="130"/>
        <v>1.6544765839340147E-4</v>
      </c>
      <c r="CE102" s="5">
        <f t="shared" si="131"/>
        <v>7.8545340297686832E-4</v>
      </c>
      <c r="CF102" s="5">
        <f t="shared" si="132"/>
        <v>7.854534029768684E-5</v>
      </c>
      <c r="CG102" s="5">
        <f t="shared" si="133"/>
        <v>0.1231523302991544</v>
      </c>
    </row>
    <row r="103" spans="1:85">
      <c r="A103" s="14" t="s">
        <v>134</v>
      </c>
      <c r="B103" s="5">
        <v>54.34</v>
      </c>
      <c r="C103" s="5">
        <v>1.1100000000000001</v>
      </c>
      <c r="D103" s="5">
        <v>19.190000000000001</v>
      </c>
      <c r="E103" s="5">
        <v>4.5199999999999996</v>
      </c>
      <c r="F103" s="5">
        <v>0.26</v>
      </c>
      <c r="G103" s="5">
        <v>1</v>
      </c>
      <c r="H103" s="5">
        <v>2.4</v>
      </c>
      <c r="I103" s="5">
        <v>7.51</v>
      </c>
      <c r="J103" s="5">
        <v>4.8099999999999996</v>
      </c>
      <c r="K103" s="5">
        <v>0.27900000000000003</v>
      </c>
      <c r="L103" s="5">
        <v>0</v>
      </c>
      <c r="M103" s="5">
        <v>0</v>
      </c>
      <c r="N103" s="5">
        <v>0</v>
      </c>
      <c r="O103" s="5">
        <v>0.5</v>
      </c>
      <c r="P103" s="5">
        <v>0</v>
      </c>
      <c r="Q103" s="5">
        <v>0</v>
      </c>
      <c r="R103" s="5">
        <v>4.26</v>
      </c>
      <c r="S103" s="5">
        <f t="shared" si="42"/>
        <v>100.17900000000002</v>
      </c>
      <c r="T103" s="5">
        <v>1000</v>
      </c>
      <c r="U103" s="5">
        <v>0.1</v>
      </c>
      <c r="X103" s="5">
        <v>1.3793172437990151E-8</v>
      </c>
      <c r="Y103" s="5">
        <v>1.9933101276933289E-11</v>
      </c>
      <c r="Z103" s="5">
        <f t="shared" si="47"/>
        <v>-10.700425126654361</v>
      </c>
      <c r="AA103" s="6">
        <f t="shared" si="191"/>
        <v>5.0195621839491071</v>
      </c>
      <c r="AB103" s="6">
        <f t="shared" si="192"/>
        <v>0.70066583878107713</v>
      </c>
      <c r="AD103" s="6">
        <f t="shared" si="78"/>
        <v>0.9046112868320294</v>
      </c>
      <c r="AE103" s="6">
        <f t="shared" si="79"/>
        <v>1.390158678472579E-2</v>
      </c>
      <c r="AF103" s="6">
        <f t="shared" si="80"/>
        <v>0.37653291474541351</v>
      </c>
      <c r="AG103" s="6">
        <f t="shared" si="81"/>
        <v>6.2921973968121395E-2</v>
      </c>
      <c r="AH103" s="6">
        <f t="shared" si="82"/>
        <v>3.6655857888058655E-3</v>
      </c>
      <c r="AI103" s="6">
        <f t="shared" si="83"/>
        <v>2.4816974810770567E-2</v>
      </c>
      <c r="AJ103" s="6">
        <f t="shared" si="84"/>
        <v>4.2805165156595555E-2</v>
      </c>
      <c r="AK103" s="6">
        <f t="shared" si="85"/>
        <v>0.24237534290785864</v>
      </c>
      <c r="AL103" s="6">
        <f t="shared" si="86"/>
        <v>0.10213832204361582</v>
      </c>
      <c r="AM103" s="6">
        <f t="shared" si="87"/>
        <v>7.8702397743300422E-3</v>
      </c>
      <c r="AN103" s="6">
        <f t="shared" si="88"/>
        <v>0</v>
      </c>
      <c r="AO103" s="6">
        <f t="shared" si="89"/>
        <v>0</v>
      </c>
      <c r="AP103" s="6">
        <f t="shared" si="90"/>
        <v>0</v>
      </c>
      <c r="AQ103" s="6">
        <f t="shared" si="91"/>
        <v>7.0477130171259436E-3</v>
      </c>
      <c r="AR103" s="6">
        <f t="shared" si="92"/>
        <v>0</v>
      </c>
      <c r="AS103" s="6">
        <f t="shared" si="93"/>
        <v>0</v>
      </c>
      <c r="AT103" s="6">
        <f t="shared" si="94"/>
        <v>0.47317560813062309</v>
      </c>
      <c r="AU103" s="6">
        <f t="shared" si="95"/>
        <v>2.2539924741856852</v>
      </c>
      <c r="AV103" s="6">
        <f t="shared" si="96"/>
        <v>0.40133731465046013</v>
      </c>
      <c r="AW103" s="6">
        <f t="shared" si="97"/>
        <v>6.1675391306477674E-3</v>
      </c>
      <c r="AX103" s="6">
        <f t="shared" si="98"/>
        <v>0.1670515403479535</v>
      </c>
      <c r="AY103" s="6">
        <f t="shared" si="99"/>
        <v>2.7915787070608402E-2</v>
      </c>
      <c r="AZ103" s="6">
        <f t="shared" si="100"/>
        <v>1.6262635438169136E-3</v>
      </c>
      <c r="BA103" s="6">
        <f t="shared" si="101"/>
        <v>1.1010229668018906E-2</v>
      </c>
      <c r="BB103" s="6">
        <f t="shared" si="102"/>
        <v>1.899081991037262E-2</v>
      </c>
      <c r="BC103" s="6">
        <f t="shared" si="103"/>
        <v>0.10753156706764214</v>
      </c>
      <c r="BD103" s="6">
        <f t="shared" si="104"/>
        <v>4.5314402427415384E-2</v>
      </c>
      <c r="BE103" s="6">
        <f t="shared" si="105"/>
        <v>3.4916885768100782E-3</v>
      </c>
      <c r="BF103" s="6">
        <f t="shared" si="106"/>
        <v>0</v>
      </c>
      <c r="BG103" s="6">
        <f t="shared" si="107"/>
        <v>0</v>
      </c>
      <c r="BH103" s="6">
        <f t="shared" si="108"/>
        <v>0</v>
      </c>
      <c r="BI103" s="6">
        <f t="shared" si="109"/>
        <v>3.1267686551048127E-3</v>
      </c>
      <c r="BJ103" s="6">
        <f t="shared" si="110"/>
        <v>0</v>
      </c>
      <c r="BK103" s="6">
        <f t="shared" si="111"/>
        <v>0</v>
      </c>
      <c r="BL103" s="6">
        <f t="shared" si="112"/>
        <v>0.20992776752795964</v>
      </c>
      <c r="BM103" s="6">
        <f t="shared" si="113"/>
        <v>1.0034916885768104</v>
      </c>
      <c r="BN103" s="5">
        <f t="shared" si="114"/>
        <v>3.1523175953380208E-4</v>
      </c>
      <c r="BO103" s="5">
        <f t="shared" si="115"/>
        <v>4.8443145981602851E-6</v>
      </c>
      <c r="BP103" s="5">
        <f t="shared" si="116"/>
        <v>1.3121120083882769E-4</v>
      </c>
      <c r="BQ103" s="5">
        <f t="shared" si="117"/>
        <v>2.1926549951387032E-5</v>
      </c>
      <c r="BR103" s="5">
        <f t="shared" si="118"/>
        <v>1.2773542346282162E-6</v>
      </c>
      <c r="BS103" s="5">
        <f t="shared" si="119"/>
        <v>8.6480223603023245E-6</v>
      </c>
      <c r="BT103" s="5">
        <f t="shared" si="120"/>
        <v>1.491640412392304E-5</v>
      </c>
      <c r="BU103" s="5">
        <f t="shared" si="121"/>
        <v>8.4461035280714863E-5</v>
      </c>
      <c r="BV103" s="5">
        <f t="shared" si="122"/>
        <v>3.5592351590476677E-5</v>
      </c>
      <c r="BW103" s="5">
        <f t="shared" si="123"/>
        <v>2.7425586747909344E-6</v>
      </c>
      <c r="BX103" s="5">
        <f t="shared" si="124"/>
        <v>0</v>
      </c>
      <c r="BY103" s="5">
        <f t="shared" si="125"/>
        <v>0</v>
      </c>
      <c r="BZ103" s="5">
        <f t="shared" si="126"/>
        <v>0</v>
      </c>
      <c r="CA103" s="5">
        <f t="shared" si="127"/>
        <v>2.455931080473481E-6</v>
      </c>
      <c r="CB103" s="5">
        <f t="shared" si="128"/>
        <v>0</v>
      </c>
      <c r="CC103" s="5">
        <f t="shared" si="129"/>
        <v>0</v>
      </c>
      <c r="CD103" s="5">
        <f t="shared" si="130"/>
        <v>1.6488847938417282E-4</v>
      </c>
      <c r="CE103" s="5">
        <f t="shared" si="131"/>
        <v>7.8545340297686832E-4</v>
      </c>
      <c r="CF103" s="5">
        <f t="shared" si="132"/>
        <v>7.854534029768684E-5</v>
      </c>
      <c r="CG103" s="5">
        <f t="shared" si="133"/>
        <v>0.12025130686894192</v>
      </c>
    </row>
    <row r="104" spans="1:85">
      <c r="A104" s="14" t="s">
        <v>134</v>
      </c>
      <c r="B104" s="5">
        <v>53.65</v>
      </c>
      <c r="C104" s="5">
        <v>1.06</v>
      </c>
      <c r="D104" s="5">
        <v>18.71</v>
      </c>
      <c r="E104" s="5">
        <v>4.83</v>
      </c>
      <c r="F104" s="5">
        <v>0.25</v>
      </c>
      <c r="G104" s="5">
        <v>1.01</v>
      </c>
      <c r="H104" s="5">
        <v>2.36</v>
      </c>
      <c r="I104" s="5">
        <v>7.59</v>
      </c>
      <c r="J104" s="5">
        <v>4.4000000000000004</v>
      </c>
      <c r="K104" s="5">
        <v>0.105</v>
      </c>
      <c r="L104" s="5">
        <v>0</v>
      </c>
      <c r="M104" s="5">
        <v>0</v>
      </c>
      <c r="N104" s="5">
        <v>0</v>
      </c>
      <c r="O104" s="5">
        <v>0.47</v>
      </c>
      <c r="P104" s="5">
        <v>0</v>
      </c>
      <c r="Q104" s="5">
        <v>0</v>
      </c>
      <c r="R104" s="5">
        <v>2.78</v>
      </c>
      <c r="S104" s="5">
        <f t="shared" si="42"/>
        <v>97.215000000000018</v>
      </c>
      <c r="T104" s="5">
        <v>1000</v>
      </c>
      <c r="U104" s="5">
        <v>0.05</v>
      </c>
      <c r="X104" s="5">
        <v>4.2848506530214926E-9</v>
      </c>
      <c r="Y104" s="5">
        <v>5.576669876073981E-11</v>
      </c>
      <c r="Z104" s="5">
        <f t="shared" si="47"/>
        <v>-10.25362506381809</v>
      </c>
      <c r="AA104" s="6">
        <f t="shared" si="191"/>
        <v>4.3834412322345768</v>
      </c>
      <c r="AB104" s="6">
        <f t="shared" si="192"/>
        <v>0.64181518844543239</v>
      </c>
      <c r="AD104" s="6">
        <f t="shared" si="78"/>
        <v>0.89312468786415844</v>
      </c>
      <c r="AE104" s="6">
        <f t="shared" si="79"/>
        <v>1.3275389181810213E-2</v>
      </c>
      <c r="AF104" s="6">
        <f t="shared" si="80"/>
        <v>0.36711468654959284</v>
      </c>
      <c r="AG104" s="6">
        <f t="shared" si="81"/>
        <v>6.7237419085404052E-2</v>
      </c>
      <c r="AH104" s="6">
        <f t="shared" si="82"/>
        <v>3.5246017200056398E-3</v>
      </c>
      <c r="AI104" s="6">
        <f t="shared" si="83"/>
        <v>2.5065144558878271E-2</v>
      </c>
      <c r="AJ104" s="6">
        <f t="shared" si="84"/>
        <v>4.2091745737318963E-2</v>
      </c>
      <c r="AK104" s="6">
        <f t="shared" si="85"/>
        <v>0.24495723737292238</v>
      </c>
      <c r="AL104" s="6">
        <f t="shared" si="86"/>
        <v>9.3432144904762926E-2</v>
      </c>
      <c r="AM104" s="6">
        <f t="shared" si="87"/>
        <v>2.9619181946403382E-3</v>
      </c>
      <c r="AN104" s="6">
        <f t="shared" si="88"/>
        <v>0</v>
      </c>
      <c r="AO104" s="6">
        <f t="shared" si="89"/>
        <v>0</v>
      </c>
      <c r="AP104" s="6">
        <f t="shared" si="90"/>
        <v>0</v>
      </c>
      <c r="AQ104" s="6">
        <f t="shared" si="91"/>
        <v>6.6248502360983863E-3</v>
      </c>
      <c r="AR104" s="6">
        <f t="shared" si="92"/>
        <v>0</v>
      </c>
      <c r="AS104" s="6">
        <f t="shared" si="93"/>
        <v>0</v>
      </c>
      <c r="AT104" s="6">
        <f t="shared" si="94"/>
        <v>0.30878596023547705</v>
      </c>
      <c r="AU104" s="6">
        <f t="shared" si="95"/>
        <v>2.0652338674464294</v>
      </c>
      <c r="AV104" s="6">
        <f t="shared" si="96"/>
        <v>0.43245692506895972</v>
      </c>
      <c r="AW104" s="6">
        <f t="shared" si="97"/>
        <v>6.4280319004378162E-3</v>
      </c>
      <c r="AX104" s="6">
        <f t="shared" si="98"/>
        <v>0.17775937744208792</v>
      </c>
      <c r="AY104" s="6">
        <f t="shared" si="99"/>
        <v>3.2556806347815784E-2</v>
      </c>
      <c r="AZ104" s="6">
        <f t="shared" si="100"/>
        <v>1.706635638492436E-3</v>
      </c>
      <c r="BA104" s="6">
        <f t="shared" si="101"/>
        <v>1.2136710013316902E-2</v>
      </c>
      <c r="BB104" s="6">
        <f t="shared" si="102"/>
        <v>2.0381103758173185E-2</v>
      </c>
      <c r="BC104" s="6">
        <f t="shared" si="103"/>
        <v>0.11860992657252963</v>
      </c>
      <c r="BD104" s="6">
        <f t="shared" si="104"/>
        <v>4.5240467134256154E-2</v>
      </c>
      <c r="BE104" s="6">
        <f t="shared" si="105"/>
        <v>1.4341805261515585E-3</v>
      </c>
      <c r="BF104" s="6">
        <f t="shared" si="106"/>
        <v>0</v>
      </c>
      <c r="BG104" s="6">
        <f t="shared" si="107"/>
        <v>0</v>
      </c>
      <c r="BH104" s="6">
        <f t="shared" si="108"/>
        <v>0</v>
      </c>
      <c r="BI104" s="6">
        <f t="shared" si="109"/>
        <v>3.207796628035023E-3</v>
      </c>
      <c r="BJ104" s="6">
        <f t="shared" si="110"/>
        <v>0</v>
      </c>
      <c r="BK104" s="6">
        <f t="shared" si="111"/>
        <v>0</v>
      </c>
      <c r="BL104" s="6">
        <f t="shared" si="112"/>
        <v>0.14951621949589528</v>
      </c>
      <c r="BM104" s="6">
        <f t="shared" si="113"/>
        <v>1.0014341805261513</v>
      </c>
      <c r="BN104" s="5">
        <f t="shared" si="114"/>
        <v>3.39674763436327E-4</v>
      </c>
      <c r="BO104" s="5">
        <f t="shared" si="115"/>
        <v>5.0489195306427485E-6</v>
      </c>
      <c r="BP104" s="5">
        <f t="shared" si="116"/>
        <v>1.3962170792293751E-4</v>
      </c>
      <c r="BQ104" s="5">
        <f t="shared" si="117"/>
        <v>2.5571854335950816E-5</v>
      </c>
      <c r="BR104" s="5">
        <f t="shared" si="118"/>
        <v>1.3404827698954843E-6</v>
      </c>
      <c r="BS104" s="5">
        <f t="shared" si="119"/>
        <v>9.5328201809031942E-6</v>
      </c>
      <c r="BT104" s="5">
        <f t="shared" si="120"/>
        <v>1.600840730328177E-5</v>
      </c>
      <c r="BU104" s="5">
        <f t="shared" si="121"/>
        <v>9.3162570453229874E-5</v>
      </c>
      <c r="BV104" s="5">
        <f t="shared" si="122"/>
        <v>3.5534278862864667E-5</v>
      </c>
      <c r="BW104" s="5">
        <f t="shared" si="123"/>
        <v>1.1264819747488972E-6</v>
      </c>
      <c r="BX104" s="5">
        <f t="shared" si="124"/>
        <v>0</v>
      </c>
      <c r="BY104" s="5">
        <f t="shared" si="125"/>
        <v>0</v>
      </c>
      <c r="BZ104" s="5">
        <f t="shared" si="126"/>
        <v>0</v>
      </c>
      <c r="CA104" s="5">
        <f t="shared" si="127"/>
        <v>2.5195747775478324E-6</v>
      </c>
      <c r="CB104" s="5">
        <f t="shared" si="128"/>
        <v>0</v>
      </c>
      <c r="CC104" s="5">
        <f t="shared" si="129"/>
        <v>0</v>
      </c>
      <c r="CD104" s="5">
        <f t="shared" si="130"/>
        <v>1.1743802340328733E-4</v>
      </c>
      <c r="CE104" s="5">
        <f t="shared" si="131"/>
        <v>7.8545340297686832E-4</v>
      </c>
      <c r="CF104" s="5">
        <f t="shared" si="132"/>
        <v>3.927267014884342E-5</v>
      </c>
      <c r="CG104" s="5">
        <f t="shared" si="133"/>
        <v>7.8399059854130204E-2</v>
      </c>
    </row>
    <row r="105" spans="1:85">
      <c r="A105" s="14" t="s">
        <v>134</v>
      </c>
      <c r="B105" s="5">
        <v>56.13</v>
      </c>
      <c r="C105" s="5">
        <v>1.1200000000000001</v>
      </c>
      <c r="D105" s="5">
        <v>19.47</v>
      </c>
      <c r="E105" s="5">
        <v>4.55</v>
      </c>
      <c r="F105" s="5">
        <v>0.25</v>
      </c>
      <c r="G105" s="5">
        <v>1.07</v>
      </c>
      <c r="H105" s="5">
        <v>2.66</v>
      </c>
      <c r="I105" s="5">
        <v>8.19</v>
      </c>
      <c r="J105" s="5">
        <v>4.9000000000000004</v>
      </c>
      <c r="K105" s="5">
        <v>0.10199999999999999</v>
      </c>
      <c r="L105" s="5">
        <v>0</v>
      </c>
      <c r="M105" s="5">
        <v>0</v>
      </c>
      <c r="N105" s="5">
        <v>0</v>
      </c>
      <c r="O105" s="5">
        <v>0.51</v>
      </c>
      <c r="P105" s="5">
        <v>0</v>
      </c>
      <c r="Q105" s="5">
        <v>0</v>
      </c>
      <c r="R105" s="5">
        <v>1.48</v>
      </c>
      <c r="S105" s="5">
        <f t="shared" si="42"/>
        <v>100.432</v>
      </c>
      <c r="T105" s="5">
        <v>1000</v>
      </c>
      <c r="U105" s="5">
        <v>2.5000000000000001E-2</v>
      </c>
      <c r="X105" s="5">
        <v>5.0882574962639726E-9</v>
      </c>
      <c r="Y105" s="5">
        <v>6.0922114369941976E-11</v>
      </c>
      <c r="Z105" s="5">
        <f t="shared" si="47"/>
        <v>-10.215225032399953</v>
      </c>
      <c r="AA105" s="6">
        <f t="shared" si="191"/>
        <v>3.9949318323437906</v>
      </c>
      <c r="AB105" s="6">
        <f t="shared" si="192"/>
        <v>0.60150937311446173</v>
      </c>
      <c r="AD105" s="6">
        <f t="shared" si="78"/>
        <v>0.93440985516896957</v>
      </c>
      <c r="AE105" s="6">
        <f t="shared" si="79"/>
        <v>1.4026826305308906E-2</v>
      </c>
      <c r="AF105" s="6">
        <f t="shared" si="80"/>
        <v>0.38202688119297551</v>
      </c>
      <c r="AG105" s="6">
        <f t="shared" si="81"/>
        <v>6.3339597689148749E-2</v>
      </c>
      <c r="AH105" s="6">
        <f t="shared" si="82"/>
        <v>3.5246017200056398E-3</v>
      </c>
      <c r="AI105" s="6">
        <f t="shared" si="83"/>
        <v>2.6554163047524507E-2</v>
      </c>
      <c r="AJ105" s="6">
        <f t="shared" si="84"/>
        <v>4.7442391381893413E-2</v>
      </c>
      <c r="AK105" s="6">
        <f t="shared" si="85"/>
        <v>0.26432144586090045</v>
      </c>
      <c r="AL105" s="6">
        <f t="shared" si="86"/>
        <v>0.10404943409848599</v>
      </c>
      <c r="AM105" s="6">
        <f t="shared" si="87"/>
        <v>2.8772919605077568E-3</v>
      </c>
      <c r="AN105" s="6">
        <f t="shared" si="88"/>
        <v>0</v>
      </c>
      <c r="AO105" s="6">
        <f t="shared" si="89"/>
        <v>0</v>
      </c>
      <c r="AP105" s="6">
        <f t="shared" si="90"/>
        <v>0</v>
      </c>
      <c r="AQ105" s="6">
        <f t="shared" si="91"/>
        <v>7.1886672774684624E-3</v>
      </c>
      <c r="AR105" s="6">
        <f t="shared" si="92"/>
        <v>0</v>
      </c>
      <c r="AS105" s="6">
        <f t="shared" si="93"/>
        <v>0</v>
      </c>
      <c r="AT105" s="6">
        <f t="shared" si="94"/>
        <v>0.16438964789514607</v>
      </c>
      <c r="AU105" s="6">
        <f t="shared" si="95"/>
        <v>2.0112735116378273</v>
      </c>
      <c r="AV105" s="6">
        <f t="shared" si="96"/>
        <v>0.46458616879414755</v>
      </c>
      <c r="AW105" s="6">
        <f t="shared" si="97"/>
        <v>6.9741018435063723E-3</v>
      </c>
      <c r="AX105" s="6">
        <f t="shared" si="98"/>
        <v>0.18994277952871863</v>
      </c>
      <c r="AY105" s="6">
        <f t="shared" si="99"/>
        <v>3.1492284526518637E-2</v>
      </c>
      <c r="AZ105" s="6">
        <f t="shared" si="100"/>
        <v>1.7524228801360157E-3</v>
      </c>
      <c r="BA105" s="6">
        <f t="shared" si="101"/>
        <v>1.3202661345597312E-2</v>
      </c>
      <c r="BB105" s="6">
        <f t="shared" si="102"/>
        <v>2.358823457246248E-2</v>
      </c>
      <c r="BC105" s="6">
        <f t="shared" si="103"/>
        <v>0.13141994081434369</v>
      </c>
      <c r="BD105" s="6">
        <f t="shared" si="104"/>
        <v>5.1733110139632922E-2</v>
      </c>
      <c r="BE105" s="6">
        <f t="shared" si="105"/>
        <v>1.4305821380627194E-3</v>
      </c>
      <c r="BF105" s="6">
        <f t="shared" si="106"/>
        <v>0</v>
      </c>
      <c r="BG105" s="6">
        <f t="shared" si="107"/>
        <v>0</v>
      </c>
      <c r="BH105" s="6">
        <f t="shared" si="108"/>
        <v>0</v>
      </c>
      <c r="BI105" s="6">
        <f t="shared" si="109"/>
        <v>3.5741868203765892E-3</v>
      </c>
      <c r="BJ105" s="6">
        <f t="shared" si="110"/>
        <v>0</v>
      </c>
      <c r="BK105" s="6">
        <f t="shared" si="111"/>
        <v>0</v>
      </c>
      <c r="BL105" s="6">
        <f t="shared" si="112"/>
        <v>8.1734108734559788E-2</v>
      </c>
      <c r="BM105" s="6">
        <f t="shared" si="113"/>
        <v>1.0014305821380627</v>
      </c>
      <c r="BN105" s="5">
        <f t="shared" si="114"/>
        <v>3.6491078725534894E-4</v>
      </c>
      <c r="BO105" s="5">
        <f t="shared" si="115"/>
        <v>5.4778320256893314E-6</v>
      </c>
      <c r="BP105" s="5">
        <f t="shared" si="116"/>
        <v>1.4919120255171709E-4</v>
      </c>
      <c r="BQ105" s="5">
        <f t="shared" si="117"/>
        <v>2.4735722048869838E-5</v>
      </c>
      <c r="BR105" s="5">
        <f t="shared" si="118"/>
        <v>1.3764465146573582E-6</v>
      </c>
      <c r="BS105" s="5">
        <f t="shared" si="119"/>
        <v>1.0370075282250569E-5</v>
      </c>
      <c r="BT105" s="5">
        <f t="shared" si="120"/>
        <v>1.852745911515727E-5</v>
      </c>
      <c r="BU105" s="5">
        <f t="shared" si="121"/>
        <v>1.0322423973164488E-4</v>
      </c>
      <c r="BV105" s="5">
        <f t="shared" si="122"/>
        <v>4.0633947405751814E-5</v>
      </c>
      <c r="BW105" s="5">
        <f t="shared" si="123"/>
        <v>1.1236556085792869E-6</v>
      </c>
      <c r="BX105" s="5">
        <f t="shared" si="124"/>
        <v>0</v>
      </c>
      <c r="BY105" s="5">
        <f t="shared" si="125"/>
        <v>0</v>
      </c>
      <c r="BZ105" s="5">
        <f t="shared" si="126"/>
        <v>0</v>
      </c>
      <c r="CA105" s="5">
        <f t="shared" si="127"/>
        <v>2.807357200939865E-6</v>
      </c>
      <c r="CB105" s="5">
        <f t="shared" si="128"/>
        <v>0</v>
      </c>
      <c r="CC105" s="5">
        <f t="shared" si="129"/>
        <v>0</v>
      </c>
      <c r="CD105" s="5">
        <f t="shared" si="130"/>
        <v>6.4198333844841363E-5</v>
      </c>
      <c r="CE105" s="5">
        <f t="shared" si="131"/>
        <v>7.8545340297686832E-4</v>
      </c>
      <c r="CF105" s="5">
        <f t="shared" si="132"/>
        <v>1.963633507442171E-5</v>
      </c>
      <c r="CG105" s="5">
        <f t="shared" si="133"/>
        <v>1.0302907619683666E-3</v>
      </c>
    </row>
    <row r="106" spans="1:85">
      <c r="A106" s="14" t="s">
        <v>134</v>
      </c>
      <c r="B106" s="5">
        <v>55.91</v>
      </c>
      <c r="C106" s="5">
        <v>1.1200000000000001</v>
      </c>
      <c r="D106" s="5">
        <v>19.59</v>
      </c>
      <c r="E106" s="5">
        <v>4.28</v>
      </c>
      <c r="F106" s="5">
        <v>0.22</v>
      </c>
      <c r="G106" s="5">
        <v>1.06</v>
      </c>
      <c r="H106" s="5">
        <v>2.5499999999999998</v>
      </c>
      <c r="I106" s="5">
        <v>8.16</v>
      </c>
      <c r="J106" s="5">
        <v>4.97</v>
      </c>
      <c r="K106" s="5">
        <v>0.13800000000000001</v>
      </c>
      <c r="L106" s="5">
        <v>0</v>
      </c>
      <c r="M106" s="5">
        <v>0</v>
      </c>
      <c r="N106" s="5">
        <v>0</v>
      </c>
      <c r="O106" s="5">
        <v>0.5</v>
      </c>
      <c r="P106" s="5">
        <v>0</v>
      </c>
      <c r="Q106" s="5">
        <v>0</v>
      </c>
      <c r="R106" s="5">
        <v>1.72</v>
      </c>
      <c r="S106" s="5">
        <f t="shared" si="42"/>
        <v>100.21799999999999</v>
      </c>
      <c r="T106" s="5">
        <v>1000</v>
      </c>
      <c r="U106" s="5">
        <v>2.5000000000000001E-2</v>
      </c>
      <c r="X106" s="5">
        <v>5.4102887805579092E-9</v>
      </c>
      <c r="Y106" s="5">
        <v>6.0922114369941976E-11</v>
      </c>
      <c r="Z106" s="5">
        <f t="shared" si="47"/>
        <v>-10.215225032399953</v>
      </c>
      <c r="AA106" s="6">
        <f t="shared" si="191"/>
        <v>5.2415846624895082</v>
      </c>
      <c r="AB106" s="6">
        <f t="shared" si="192"/>
        <v>0.71946260494799952</v>
      </c>
      <c r="AD106" s="6">
        <f t="shared" si="78"/>
        <v>0.93074746129515562</v>
      </c>
      <c r="AE106" s="6">
        <f t="shared" si="79"/>
        <v>1.4026826305308906E-2</v>
      </c>
      <c r="AF106" s="6">
        <f t="shared" si="80"/>
        <v>0.38438143824193072</v>
      </c>
      <c r="AG106" s="6">
        <f t="shared" si="81"/>
        <v>5.9580984199902563E-2</v>
      </c>
      <c r="AH106" s="6">
        <f t="shared" si="82"/>
        <v>3.101649513604963E-3</v>
      </c>
      <c r="AI106" s="6">
        <f t="shared" si="83"/>
        <v>2.63059932994168E-2</v>
      </c>
      <c r="AJ106" s="6">
        <f t="shared" si="84"/>
        <v>4.548048797888278E-2</v>
      </c>
      <c r="AK106" s="6">
        <f t="shared" si="85"/>
        <v>0.26335323543650152</v>
      </c>
      <c r="AL106" s="6">
        <f t="shared" si="86"/>
        <v>0.1055358545856072</v>
      </c>
      <c r="AM106" s="6">
        <f t="shared" si="87"/>
        <v>3.8928067700987308E-3</v>
      </c>
      <c r="AN106" s="6">
        <f t="shared" si="88"/>
        <v>0</v>
      </c>
      <c r="AO106" s="6">
        <f t="shared" si="89"/>
        <v>0</v>
      </c>
      <c r="AP106" s="6">
        <f t="shared" si="90"/>
        <v>0</v>
      </c>
      <c r="AQ106" s="6">
        <f t="shared" si="91"/>
        <v>7.0477130171259436E-3</v>
      </c>
      <c r="AR106" s="6">
        <f t="shared" si="92"/>
        <v>0</v>
      </c>
      <c r="AS106" s="6">
        <f t="shared" si="93"/>
        <v>0</v>
      </c>
      <c r="AT106" s="6">
        <f t="shared" si="94"/>
        <v>0.19104742863489949</v>
      </c>
      <c r="AU106" s="6">
        <f t="shared" si="95"/>
        <v>2.0306090725083363</v>
      </c>
      <c r="AV106" s="6">
        <f t="shared" si="96"/>
        <v>0.45835876235174983</v>
      </c>
      <c r="AW106" s="6">
        <f t="shared" si="97"/>
        <v>6.9076940979004324E-3</v>
      </c>
      <c r="AX106" s="6">
        <f t="shared" si="98"/>
        <v>0.18929366732667974</v>
      </c>
      <c r="AY106" s="6">
        <f t="shared" si="99"/>
        <v>2.934143504357753E-2</v>
      </c>
      <c r="AZ106" s="6">
        <f t="shared" si="100"/>
        <v>1.5274478754168127E-3</v>
      </c>
      <c r="BA106" s="6">
        <f t="shared" si="101"/>
        <v>1.2954730507001024E-2</v>
      </c>
      <c r="BB106" s="6">
        <f t="shared" si="102"/>
        <v>2.2397461232014696E-2</v>
      </c>
      <c r="BC106" s="6">
        <f t="shared" si="103"/>
        <v>0.12969174569440439</v>
      </c>
      <c r="BD106" s="6">
        <f t="shared" si="104"/>
        <v>5.1972512097191934E-2</v>
      </c>
      <c r="BE106" s="6">
        <f t="shared" si="105"/>
        <v>1.9170636154452372E-3</v>
      </c>
      <c r="BF106" s="6">
        <f t="shared" si="106"/>
        <v>0</v>
      </c>
      <c r="BG106" s="6">
        <f t="shared" si="107"/>
        <v>0</v>
      </c>
      <c r="BH106" s="6">
        <f t="shared" si="108"/>
        <v>0</v>
      </c>
      <c r="BI106" s="6">
        <f t="shared" si="109"/>
        <v>3.4707384658831273E-3</v>
      </c>
      <c r="BJ106" s="6">
        <f t="shared" si="110"/>
        <v>0</v>
      </c>
      <c r="BK106" s="6">
        <f t="shared" si="111"/>
        <v>0</v>
      </c>
      <c r="BL106" s="6">
        <f t="shared" si="112"/>
        <v>9.4083805308180599E-2</v>
      </c>
      <c r="BM106" s="6">
        <f t="shared" si="113"/>
        <v>1.0019170636154451</v>
      </c>
      <c r="BN106" s="5">
        <f t="shared" si="114"/>
        <v>3.6001944967344756E-4</v>
      </c>
      <c r="BO106" s="5">
        <f t="shared" si="115"/>
        <v>5.4256718359191231E-6</v>
      </c>
      <c r="BP106" s="5">
        <f t="shared" si="116"/>
        <v>1.4868135516371184E-4</v>
      </c>
      <c r="BQ106" s="5">
        <f t="shared" si="117"/>
        <v>2.3046330003202708E-5</v>
      </c>
      <c r="BR106" s="5">
        <f t="shared" si="118"/>
        <v>1.1997391316159233E-6</v>
      </c>
      <c r="BS106" s="5">
        <f t="shared" si="119"/>
        <v>1.0175337161372204E-5</v>
      </c>
      <c r="BT106" s="5">
        <f t="shared" si="120"/>
        <v>1.7592162142728426E-5</v>
      </c>
      <c r="BU106" s="5">
        <f t="shared" si="121"/>
        <v>1.0186682299368055E-4</v>
      </c>
      <c r="BV106" s="5">
        <f t="shared" si="122"/>
        <v>4.0821986487995859E-5</v>
      </c>
      <c r="BW106" s="5">
        <f t="shared" si="123"/>
        <v>1.5057641404746E-6</v>
      </c>
      <c r="BX106" s="5">
        <f t="shared" si="124"/>
        <v>0</v>
      </c>
      <c r="BY106" s="5">
        <f t="shared" si="125"/>
        <v>0</v>
      </c>
      <c r="BZ106" s="5">
        <f t="shared" si="126"/>
        <v>0</v>
      </c>
      <c r="CA106" s="5">
        <f t="shared" si="127"/>
        <v>2.7261033388706178E-6</v>
      </c>
      <c r="CB106" s="5">
        <f t="shared" si="128"/>
        <v>0</v>
      </c>
      <c r="CC106" s="5">
        <f t="shared" si="129"/>
        <v>0</v>
      </c>
      <c r="CD106" s="5">
        <f t="shared" si="130"/>
        <v>7.3898445044323594E-5</v>
      </c>
      <c r="CE106" s="5">
        <f t="shared" si="131"/>
        <v>7.8545340297686832E-4</v>
      </c>
      <c r="CF106" s="5">
        <f t="shared" si="132"/>
        <v>1.963633507442171E-5</v>
      </c>
      <c r="CG106" s="5">
        <f t="shared" si="133"/>
        <v>7.657515592432329E-3</v>
      </c>
    </row>
    <row r="107" spans="1:85">
      <c r="A107" s="14" t="s">
        <v>134</v>
      </c>
      <c r="B107" s="5">
        <v>55.65</v>
      </c>
      <c r="C107" s="5">
        <v>1.1200000000000001</v>
      </c>
      <c r="D107" s="5">
        <v>19.45</v>
      </c>
      <c r="E107" s="5">
        <v>4.7699999999999996</v>
      </c>
      <c r="F107" s="5">
        <v>0.27</v>
      </c>
      <c r="G107" s="5">
        <v>1.08</v>
      </c>
      <c r="H107" s="5">
        <v>2.71</v>
      </c>
      <c r="I107" s="5">
        <v>8.2899999999999991</v>
      </c>
      <c r="J107" s="5">
        <v>4.9400000000000004</v>
      </c>
      <c r="K107" s="5">
        <v>0.17399999999999999</v>
      </c>
      <c r="L107" s="5">
        <v>0</v>
      </c>
      <c r="M107" s="5">
        <v>0</v>
      </c>
      <c r="N107" s="5">
        <v>0</v>
      </c>
      <c r="O107" s="5">
        <v>0.56000000000000005</v>
      </c>
      <c r="P107" s="5">
        <v>0</v>
      </c>
      <c r="Q107" s="5">
        <v>0</v>
      </c>
      <c r="R107" s="5">
        <v>1.8</v>
      </c>
      <c r="S107" s="5">
        <f t="shared" si="42"/>
        <v>100.81399999999998</v>
      </c>
      <c r="T107" s="5">
        <v>1000</v>
      </c>
      <c r="U107" s="5">
        <v>2.5000000000000001E-2</v>
      </c>
      <c r="X107" s="5">
        <v>3.5922001140091917E-9</v>
      </c>
      <c r="Y107" s="5">
        <v>2.5105852190016904E-11</v>
      </c>
      <c r="Z107" s="5">
        <f t="shared" si="47"/>
        <v>-10.600225032399953</v>
      </c>
      <c r="AA107" s="6">
        <f t="shared" si="191"/>
        <v>6.4984941007415333</v>
      </c>
      <c r="AB107" s="6">
        <f t="shared" si="192"/>
        <v>0.81281272902613144</v>
      </c>
      <c r="AD107" s="6">
        <f t="shared" si="78"/>
        <v>0.92641917762610282</v>
      </c>
      <c r="AE107" s="6">
        <f t="shared" si="79"/>
        <v>1.4026826305308906E-2</v>
      </c>
      <c r="AF107" s="6">
        <f t="shared" si="80"/>
        <v>0.38163445501814969</v>
      </c>
      <c r="AG107" s="6">
        <f t="shared" si="81"/>
        <v>6.6402171643349342E-2</v>
      </c>
      <c r="AH107" s="6">
        <f t="shared" si="82"/>
        <v>3.8065698576060913E-3</v>
      </c>
      <c r="AI107" s="6">
        <f t="shared" si="83"/>
        <v>2.6802332795632215E-2</v>
      </c>
      <c r="AJ107" s="6">
        <f t="shared" si="84"/>
        <v>4.833416565598915E-2</v>
      </c>
      <c r="AK107" s="6">
        <f t="shared" si="85"/>
        <v>0.26754881394223007</v>
      </c>
      <c r="AL107" s="6">
        <f t="shared" si="86"/>
        <v>0.10489881723398384</v>
      </c>
      <c r="AM107" s="6">
        <f t="shared" si="87"/>
        <v>4.9083215796897027E-3</v>
      </c>
      <c r="AN107" s="6">
        <f t="shared" si="88"/>
        <v>0</v>
      </c>
      <c r="AO107" s="6">
        <f t="shared" si="89"/>
        <v>0</v>
      </c>
      <c r="AP107" s="6">
        <f t="shared" si="90"/>
        <v>0</v>
      </c>
      <c r="AQ107" s="6">
        <f t="shared" si="91"/>
        <v>7.8934385791810564E-3</v>
      </c>
      <c r="AR107" s="6">
        <f t="shared" si="92"/>
        <v>0</v>
      </c>
      <c r="AS107" s="6">
        <f t="shared" si="93"/>
        <v>0</v>
      </c>
      <c r="AT107" s="6">
        <f t="shared" si="94"/>
        <v>0.19993335554815062</v>
      </c>
      <c r="AU107" s="6">
        <f t="shared" si="95"/>
        <v>2.0477001242056838</v>
      </c>
      <c r="AV107" s="6">
        <f t="shared" si="96"/>
        <v>0.4524193590042716</v>
      </c>
      <c r="AW107" s="6">
        <f t="shared" si="97"/>
        <v>6.8500392901768284E-3</v>
      </c>
      <c r="AX107" s="6">
        <f t="shared" si="98"/>
        <v>0.1863722380571658</v>
      </c>
      <c r="AY107" s="6">
        <f t="shared" si="99"/>
        <v>3.2427683555035766E-2</v>
      </c>
      <c r="AZ107" s="6">
        <f t="shared" si="100"/>
        <v>1.8589488825091929E-3</v>
      </c>
      <c r="BA107" s="6">
        <f t="shared" si="101"/>
        <v>1.3088993099528679E-2</v>
      </c>
      <c r="BB107" s="6">
        <f t="shared" si="102"/>
        <v>2.3604123027896131E-2</v>
      </c>
      <c r="BC107" s="6">
        <f t="shared" si="103"/>
        <v>0.13065820076853976</v>
      </c>
      <c r="BD107" s="6">
        <f t="shared" si="104"/>
        <v>5.1227626542570424E-2</v>
      </c>
      <c r="BE107" s="6">
        <f t="shared" si="105"/>
        <v>2.3969923728913542E-3</v>
      </c>
      <c r="BF107" s="6">
        <f t="shared" si="106"/>
        <v>0</v>
      </c>
      <c r="BG107" s="6">
        <f t="shared" si="107"/>
        <v>0</v>
      </c>
      <c r="BH107" s="6">
        <f t="shared" si="108"/>
        <v>0</v>
      </c>
      <c r="BI107" s="6">
        <f t="shared" si="109"/>
        <v>3.8547824878620704E-3</v>
      </c>
      <c r="BJ107" s="6">
        <f t="shared" si="110"/>
        <v>0</v>
      </c>
      <c r="BK107" s="6">
        <f t="shared" si="111"/>
        <v>0</v>
      </c>
      <c r="BL107" s="6">
        <f t="shared" si="112"/>
        <v>9.7638005284443719E-2</v>
      </c>
      <c r="BM107" s="6">
        <f t="shared" si="113"/>
        <v>1.0023969923728913</v>
      </c>
      <c r="BN107" s="5">
        <f t="shared" si="114"/>
        <v>3.5535432510251864E-4</v>
      </c>
      <c r="BO107" s="5">
        <f t="shared" si="115"/>
        <v>5.3803866709946415E-6</v>
      </c>
      <c r="BP107" s="5">
        <f t="shared" si="116"/>
        <v>1.4638670860241587E-4</v>
      </c>
      <c r="BQ107" s="5">
        <f t="shared" si="117"/>
        <v>2.5470434398959873E-5</v>
      </c>
      <c r="BR107" s="5">
        <f t="shared" si="118"/>
        <v>1.4601177257268922E-6</v>
      </c>
      <c r="BS107" s="5">
        <f t="shared" si="119"/>
        <v>1.0280794171565548E-5</v>
      </c>
      <c r="BT107" s="5">
        <f t="shared" si="120"/>
        <v>1.8539938756545677E-5</v>
      </c>
      <c r="BU107" s="5">
        <f t="shared" si="121"/>
        <v>1.0262592842048443E-4</v>
      </c>
      <c r="BV107" s="5">
        <f t="shared" si="122"/>
        <v>4.0236913594290083E-5</v>
      </c>
      <c r="BW107" s="5">
        <f t="shared" si="123"/>
        <v>1.8827258161971127E-6</v>
      </c>
      <c r="BX107" s="5">
        <f t="shared" si="124"/>
        <v>0</v>
      </c>
      <c r="BY107" s="5">
        <f t="shared" si="125"/>
        <v>0</v>
      </c>
      <c r="BZ107" s="5">
        <f t="shared" si="126"/>
        <v>0</v>
      </c>
      <c r="CA107" s="5">
        <f t="shared" si="127"/>
        <v>3.0277520228269018E-6</v>
      </c>
      <c r="CB107" s="5">
        <f t="shared" si="128"/>
        <v>0</v>
      </c>
      <c r="CC107" s="5">
        <f t="shared" si="129"/>
        <v>0</v>
      </c>
      <c r="CD107" s="5">
        <f t="shared" si="130"/>
        <v>7.6690103510539779E-5</v>
      </c>
      <c r="CE107" s="5">
        <f t="shared" si="131"/>
        <v>7.8545340297686832E-4</v>
      </c>
      <c r="CF107" s="5">
        <f t="shared" si="132"/>
        <v>1.963633507442171E-5</v>
      </c>
      <c r="CG107" s="5">
        <f t="shared" si="133"/>
        <v>3.3316407322884878E-2</v>
      </c>
    </row>
    <row r="108" spans="1:85">
      <c r="A108" s="14" t="s">
        <v>134</v>
      </c>
      <c r="B108" s="5">
        <v>56.01</v>
      </c>
      <c r="C108" s="5">
        <v>1.1399999999999999</v>
      </c>
      <c r="D108" s="5">
        <v>19.649999999999999</v>
      </c>
      <c r="E108" s="5">
        <v>4.21</v>
      </c>
      <c r="F108" s="5">
        <v>0.23</v>
      </c>
      <c r="G108" s="5">
        <v>1.0900000000000001</v>
      </c>
      <c r="H108" s="5">
        <v>2.5299999999999998</v>
      </c>
      <c r="I108" s="5">
        <v>8.41</v>
      </c>
      <c r="J108" s="5">
        <v>4.9800000000000004</v>
      </c>
      <c r="K108" s="5">
        <v>0.27200000000000002</v>
      </c>
      <c r="L108" s="5">
        <v>0</v>
      </c>
      <c r="M108" s="5">
        <v>0</v>
      </c>
      <c r="N108" s="5">
        <v>0</v>
      </c>
      <c r="O108" s="5">
        <v>0.44</v>
      </c>
      <c r="P108" s="5">
        <v>0</v>
      </c>
      <c r="Q108" s="5">
        <v>0</v>
      </c>
      <c r="R108" s="5">
        <v>1.79</v>
      </c>
      <c r="S108" s="5">
        <f t="shared" si="42"/>
        <v>100.75200000000001</v>
      </c>
      <c r="T108" s="5">
        <v>1000</v>
      </c>
      <c r="U108" s="5">
        <v>2.5000000000000001E-2</v>
      </c>
      <c r="X108" s="5">
        <v>1.9245604127483778E-8</v>
      </c>
      <c r="Y108" s="5">
        <v>6.0922114369941976E-11</v>
      </c>
      <c r="Z108" s="5">
        <f t="shared" si="47"/>
        <v>-10.215225032399953</v>
      </c>
      <c r="AA108" s="6">
        <f t="shared" si="191"/>
        <v>5.4776827005808792</v>
      </c>
      <c r="AB108" s="6">
        <f t="shared" si="192"/>
        <v>0.73859687177009858</v>
      </c>
      <c r="AD108" s="6">
        <f t="shared" si="78"/>
        <v>0.9324121857832528</v>
      </c>
      <c r="AE108" s="6">
        <f t="shared" si="79"/>
        <v>1.4277305346475134E-2</v>
      </c>
      <c r="AF108" s="6">
        <f t="shared" si="80"/>
        <v>0.38555871676640824</v>
      </c>
      <c r="AG108" s="6">
        <f t="shared" si="81"/>
        <v>5.8606528850838731E-2</v>
      </c>
      <c r="AH108" s="6">
        <f t="shared" si="82"/>
        <v>3.2426335824051887E-3</v>
      </c>
      <c r="AI108" s="6">
        <f t="shared" si="83"/>
        <v>2.7050502543739918E-2</v>
      </c>
      <c r="AJ108" s="6">
        <f t="shared" si="84"/>
        <v>4.5123778269244484E-2</v>
      </c>
      <c r="AK108" s="6">
        <f t="shared" si="85"/>
        <v>0.27142165563982573</v>
      </c>
      <c r="AL108" s="6">
        <f t="shared" si="86"/>
        <v>0.10574820036948168</v>
      </c>
      <c r="AM108" s="6">
        <f t="shared" si="87"/>
        <v>7.6727785613540196E-3</v>
      </c>
      <c r="AN108" s="6">
        <f t="shared" si="88"/>
        <v>0</v>
      </c>
      <c r="AO108" s="6">
        <f t="shared" si="89"/>
        <v>0</v>
      </c>
      <c r="AP108" s="6">
        <f t="shared" si="90"/>
        <v>0</v>
      </c>
      <c r="AQ108" s="6">
        <f t="shared" si="91"/>
        <v>6.2019874550708299E-3</v>
      </c>
      <c r="AR108" s="6">
        <f t="shared" si="92"/>
        <v>0</v>
      </c>
      <c r="AS108" s="6">
        <f t="shared" si="93"/>
        <v>0</v>
      </c>
      <c r="AT108" s="6">
        <f t="shared" si="94"/>
        <v>0.19882261468399423</v>
      </c>
      <c r="AU108" s="6">
        <f t="shared" si="95"/>
        <v>2.0484661092907368</v>
      </c>
      <c r="AV108" s="6">
        <f t="shared" si="96"/>
        <v>0.45517579302597894</v>
      </c>
      <c r="AW108" s="6">
        <f t="shared" si="97"/>
        <v>6.9697542379251387E-3</v>
      </c>
      <c r="AX108" s="6">
        <f t="shared" si="98"/>
        <v>0.18821825512158682</v>
      </c>
      <c r="AY108" s="6">
        <f t="shared" si="99"/>
        <v>2.8609957755723243E-2</v>
      </c>
      <c r="AZ108" s="6">
        <f t="shared" si="100"/>
        <v>1.5829569099036361E-3</v>
      </c>
      <c r="BA108" s="6">
        <f t="shared" si="101"/>
        <v>1.3205247780792387E-2</v>
      </c>
      <c r="BB108" s="6">
        <f t="shared" si="102"/>
        <v>2.2028081433511336E-2</v>
      </c>
      <c r="BC108" s="6">
        <f t="shared" si="103"/>
        <v>0.13249994930782774</v>
      </c>
      <c r="BD108" s="6">
        <f t="shared" si="104"/>
        <v>5.1623114431752083E-2</v>
      </c>
      <c r="BE108" s="6">
        <f t="shared" si="105"/>
        <v>3.7456214318384068E-3</v>
      </c>
      <c r="BF108" s="6">
        <f t="shared" si="106"/>
        <v>0</v>
      </c>
      <c r="BG108" s="6">
        <f t="shared" si="107"/>
        <v>0</v>
      </c>
      <c r="BH108" s="6">
        <f t="shared" si="108"/>
        <v>0</v>
      </c>
      <c r="BI108" s="6">
        <f t="shared" si="109"/>
        <v>3.0276251224962726E-3</v>
      </c>
      <c r="BJ108" s="6">
        <f t="shared" si="110"/>
        <v>0</v>
      </c>
      <c r="BK108" s="6">
        <f t="shared" si="111"/>
        <v>0</v>
      </c>
      <c r="BL108" s="6">
        <f t="shared" si="112"/>
        <v>9.7059264872502479E-2</v>
      </c>
      <c r="BM108" s="6">
        <f t="shared" si="113"/>
        <v>1.0037456214318383</v>
      </c>
      <c r="BN108" s="5">
        <f t="shared" si="114"/>
        <v>3.5751937558494985E-4</v>
      </c>
      <c r="BO108" s="5">
        <f t="shared" si="115"/>
        <v>5.4744171840907495E-6</v>
      </c>
      <c r="BP108" s="5">
        <f t="shared" si="116"/>
        <v>1.4783666898761876E-4</v>
      </c>
      <c r="BQ108" s="5">
        <f t="shared" si="117"/>
        <v>2.2471788678257266E-5</v>
      </c>
      <c r="BR108" s="5">
        <f t="shared" si="118"/>
        <v>1.243338891649559E-6</v>
      </c>
      <c r="BS108" s="5">
        <f t="shared" si="119"/>
        <v>1.0372106806576119E-5</v>
      </c>
      <c r="BT108" s="5">
        <f t="shared" si="120"/>
        <v>1.7302031523003051E-5</v>
      </c>
      <c r="BU108" s="5">
        <f t="shared" si="121"/>
        <v>1.0407253607809586E-4</v>
      </c>
      <c r="BV108" s="5">
        <f t="shared" si="122"/>
        <v>4.0547550902683955E-5</v>
      </c>
      <c r="BW108" s="5">
        <f t="shared" si="123"/>
        <v>2.9420110999005668E-6</v>
      </c>
      <c r="BX108" s="5">
        <f t="shared" si="124"/>
        <v>0</v>
      </c>
      <c r="BY108" s="5">
        <f t="shared" si="125"/>
        <v>0</v>
      </c>
      <c r="BZ108" s="5">
        <f t="shared" si="126"/>
        <v>0</v>
      </c>
      <c r="CA108" s="5">
        <f t="shared" si="127"/>
        <v>2.3780584554029551E-6</v>
      </c>
      <c r="CB108" s="5">
        <f t="shared" si="128"/>
        <v>0</v>
      </c>
      <c r="CC108" s="5">
        <f t="shared" si="129"/>
        <v>0</v>
      </c>
      <c r="CD108" s="5">
        <f t="shared" si="130"/>
        <v>7.6235529884540289E-5</v>
      </c>
      <c r="CE108" s="5">
        <f t="shared" si="131"/>
        <v>7.8545340297686832E-4</v>
      </c>
      <c r="CF108" s="5">
        <f t="shared" si="132"/>
        <v>1.963633507442171E-5</v>
      </c>
      <c r="CG108" s="5">
        <f t="shared" si="133"/>
        <v>1.3943093318598887E-2</v>
      </c>
    </row>
    <row r="109" spans="1:85">
      <c r="A109" s="14" t="s">
        <v>134</v>
      </c>
      <c r="B109" s="5">
        <v>55.2</v>
      </c>
      <c r="C109" s="5">
        <v>1.08</v>
      </c>
      <c r="D109" s="5">
        <v>19.12</v>
      </c>
      <c r="E109" s="5">
        <v>4.76</v>
      </c>
      <c r="F109" s="5">
        <v>0.21</v>
      </c>
      <c r="G109" s="5">
        <v>1.04</v>
      </c>
      <c r="H109" s="5">
        <v>2.44</v>
      </c>
      <c r="I109" s="5">
        <v>8</v>
      </c>
      <c r="J109" s="5">
        <v>4.8</v>
      </c>
      <c r="K109" s="5">
        <v>0.1</v>
      </c>
      <c r="L109" s="5">
        <v>0</v>
      </c>
      <c r="M109" s="5">
        <v>0</v>
      </c>
      <c r="N109" s="5">
        <v>0</v>
      </c>
      <c r="O109" s="5">
        <v>0.47</v>
      </c>
      <c r="P109" s="5">
        <v>0</v>
      </c>
      <c r="Q109" s="5">
        <v>0</v>
      </c>
      <c r="R109" s="5">
        <v>1.57</v>
      </c>
      <c r="S109" s="5">
        <f t="shared" si="42"/>
        <v>98.789999999999992</v>
      </c>
      <c r="T109" s="5">
        <v>1000</v>
      </c>
      <c r="U109" s="5">
        <v>2.5000000000000001E-2</v>
      </c>
      <c r="X109" s="5">
        <v>2.0328073179230163E-9</v>
      </c>
      <c r="Y109" s="5">
        <v>6.2321163048631748E-11</v>
      </c>
      <c r="Z109" s="5">
        <f t="shared" si="47"/>
        <v>-10.205364450378982</v>
      </c>
      <c r="AA109" s="6">
        <f t="shared" si="191"/>
        <v>6.2317608667764448</v>
      </c>
      <c r="AB109" s="6">
        <f t="shared" si="192"/>
        <v>0.79461077967220717</v>
      </c>
      <c r="AD109" s="6">
        <f t="shared" si="78"/>
        <v>0.9189279174296654</v>
      </c>
      <c r="AE109" s="6">
        <f t="shared" si="79"/>
        <v>1.3525868222976445E-2</v>
      </c>
      <c r="AF109" s="6">
        <f t="shared" si="80"/>
        <v>0.37515942313352302</v>
      </c>
      <c r="AG109" s="6">
        <f t="shared" si="81"/>
        <v>6.6262963736340233E-2</v>
      </c>
      <c r="AH109" s="6">
        <f t="shared" si="82"/>
        <v>2.9606654448047372E-3</v>
      </c>
      <c r="AI109" s="6">
        <f t="shared" si="83"/>
        <v>2.5809653803201389E-2</v>
      </c>
      <c r="AJ109" s="6">
        <f t="shared" si="84"/>
        <v>4.3518584575872148E-2</v>
      </c>
      <c r="AK109" s="6">
        <f t="shared" si="85"/>
        <v>0.25818944650637404</v>
      </c>
      <c r="AL109" s="6">
        <f t="shared" si="86"/>
        <v>0.10192597625974137</v>
      </c>
      <c r="AM109" s="6">
        <f t="shared" si="87"/>
        <v>2.8208744710860366E-3</v>
      </c>
      <c r="AN109" s="6">
        <f t="shared" si="88"/>
        <v>0</v>
      </c>
      <c r="AO109" s="6">
        <f t="shared" si="89"/>
        <v>0</v>
      </c>
      <c r="AP109" s="6">
        <f t="shared" si="90"/>
        <v>0</v>
      </c>
      <c r="AQ109" s="6">
        <f t="shared" si="91"/>
        <v>6.6248502360983863E-3</v>
      </c>
      <c r="AR109" s="6">
        <f t="shared" si="92"/>
        <v>0</v>
      </c>
      <c r="AS109" s="6">
        <f t="shared" si="93"/>
        <v>0</v>
      </c>
      <c r="AT109" s="6">
        <f t="shared" si="94"/>
        <v>0.17438631567255361</v>
      </c>
      <c r="AU109" s="6">
        <f t="shared" si="95"/>
        <v>1.9872916650211505</v>
      </c>
      <c r="AV109" s="6">
        <f t="shared" si="96"/>
        <v>0.46240213935576757</v>
      </c>
      <c r="AW109" s="6">
        <f t="shared" si="97"/>
        <v>6.8061817301651546E-3</v>
      </c>
      <c r="AX109" s="6">
        <f t="shared" si="98"/>
        <v>0.18877924651766215</v>
      </c>
      <c r="AY109" s="6">
        <f t="shared" si="99"/>
        <v>3.334335110575478E-2</v>
      </c>
      <c r="AZ109" s="6">
        <f t="shared" si="100"/>
        <v>1.4897991557636947E-3</v>
      </c>
      <c r="BA109" s="6">
        <f t="shared" si="101"/>
        <v>1.2987350703212807E-2</v>
      </c>
      <c r="BB109" s="6">
        <f t="shared" si="102"/>
        <v>2.1898438634778344E-2</v>
      </c>
      <c r="BC109" s="6">
        <f t="shared" si="103"/>
        <v>0.12992025833491641</v>
      </c>
      <c r="BD109" s="6">
        <f t="shared" si="104"/>
        <v>5.1288886303791033E-2</v>
      </c>
      <c r="BE109" s="6">
        <f t="shared" si="105"/>
        <v>1.4194567011662149E-3</v>
      </c>
      <c r="BF109" s="6">
        <f t="shared" si="106"/>
        <v>0</v>
      </c>
      <c r="BG109" s="6">
        <f t="shared" si="107"/>
        <v>0</v>
      </c>
      <c r="BH109" s="6">
        <f t="shared" si="108"/>
        <v>0</v>
      </c>
      <c r="BI109" s="6">
        <f t="shared" si="109"/>
        <v>3.3336074179266882E-3</v>
      </c>
      <c r="BJ109" s="6">
        <f t="shared" si="110"/>
        <v>0</v>
      </c>
      <c r="BK109" s="6">
        <f t="shared" si="111"/>
        <v>0</v>
      </c>
      <c r="BL109" s="6">
        <f t="shared" si="112"/>
        <v>8.7750740740261512E-2</v>
      </c>
      <c r="BM109" s="6">
        <f t="shared" si="113"/>
        <v>1.0014194567011663</v>
      </c>
      <c r="BN109" s="5">
        <f t="shared" si="114"/>
        <v>3.6319533390077175E-4</v>
      </c>
      <c r="BO109" s="5">
        <f t="shared" si="115"/>
        <v>5.3459386012372104E-6</v>
      </c>
      <c r="BP109" s="5">
        <f t="shared" si="116"/>
        <v>1.4827730158870685E-4</v>
      </c>
      <c r="BQ109" s="5">
        <f t="shared" si="117"/>
        <v>2.6189648592667617E-5</v>
      </c>
      <c r="BR109" s="5">
        <f t="shared" si="118"/>
        <v>1.1701678166466594E-6</v>
      </c>
      <c r="BS109" s="5">
        <f t="shared" si="119"/>
        <v>1.0200958805492523E-5</v>
      </c>
      <c r="BT109" s="5">
        <f t="shared" si="120"/>
        <v>1.7200203145566776E-5</v>
      </c>
      <c r="BU109" s="5">
        <f t="shared" si="121"/>
        <v>1.0204630902479393E-4</v>
      </c>
      <c r="BV109" s="5">
        <f t="shared" si="122"/>
        <v>4.028503028220636E-5</v>
      </c>
      <c r="BW109" s="5">
        <f t="shared" si="123"/>
        <v>1.1149170963093232E-6</v>
      </c>
      <c r="BX109" s="5">
        <f t="shared" si="124"/>
        <v>0</v>
      </c>
      <c r="BY109" s="5">
        <f t="shared" si="125"/>
        <v>0</v>
      </c>
      <c r="BZ109" s="5">
        <f t="shared" si="126"/>
        <v>0</v>
      </c>
      <c r="CA109" s="5">
        <f t="shared" si="127"/>
        <v>2.6183932905994484E-6</v>
      </c>
      <c r="CB109" s="5">
        <f t="shared" si="128"/>
        <v>0</v>
      </c>
      <c r="CC109" s="5">
        <f t="shared" si="129"/>
        <v>0</v>
      </c>
      <c r="CD109" s="5">
        <f t="shared" si="130"/>
        <v>6.8924117928179326E-5</v>
      </c>
      <c r="CE109" s="5">
        <f t="shared" si="131"/>
        <v>7.8545340297686832E-4</v>
      </c>
      <c r="CF109" s="5">
        <f t="shared" si="132"/>
        <v>1.963633507442171E-5</v>
      </c>
      <c r="CG109" s="5">
        <f t="shared" si="133"/>
        <v>4.8036146104630806E-3</v>
      </c>
    </row>
    <row r="110" spans="1:85">
      <c r="A110" s="14" t="s">
        <v>134</v>
      </c>
      <c r="B110" s="5">
        <v>54.95</v>
      </c>
      <c r="C110" s="5">
        <v>1.07</v>
      </c>
      <c r="D110" s="5">
        <v>19.010000000000002</v>
      </c>
      <c r="E110" s="5">
        <v>4.8899999999999997</v>
      </c>
      <c r="F110" s="5">
        <v>0.24</v>
      </c>
      <c r="G110" s="5">
        <v>1.05</v>
      </c>
      <c r="H110" s="5">
        <v>2.52</v>
      </c>
      <c r="I110" s="5">
        <v>8</v>
      </c>
      <c r="J110" s="5">
        <v>4.76</v>
      </c>
      <c r="K110" s="5">
        <v>0.13900000000000001</v>
      </c>
      <c r="L110" s="5">
        <v>0</v>
      </c>
      <c r="M110" s="5">
        <v>0</v>
      </c>
      <c r="N110" s="5">
        <v>0</v>
      </c>
      <c r="O110" s="5">
        <v>0.36</v>
      </c>
      <c r="P110" s="5">
        <v>0</v>
      </c>
      <c r="Q110" s="5">
        <v>0</v>
      </c>
      <c r="R110" s="5">
        <v>1.7</v>
      </c>
      <c r="S110" s="5">
        <f t="shared" si="42"/>
        <v>98.688999999999993</v>
      </c>
      <c r="T110" s="5">
        <v>1000</v>
      </c>
      <c r="U110" s="5">
        <v>2.5000000000000001E-2</v>
      </c>
      <c r="X110" s="5">
        <v>4.7534151552979905E-9</v>
      </c>
      <c r="Y110" s="5">
        <v>6.2321163048631748E-11</v>
      </c>
      <c r="Z110" s="5">
        <f t="shared" si="47"/>
        <v>-10.205364450378982</v>
      </c>
      <c r="AA110" s="6">
        <f t="shared" si="191"/>
        <v>5.6646204308351464</v>
      </c>
      <c r="AB110" s="6">
        <f t="shared" si="192"/>
        <v>0.75317081440832168</v>
      </c>
      <c r="AD110" s="6">
        <f t="shared" si="78"/>
        <v>0.91476610620942234</v>
      </c>
      <c r="AE110" s="6">
        <f t="shared" si="79"/>
        <v>1.3400628702393329E-2</v>
      </c>
      <c r="AF110" s="6">
        <f t="shared" si="80"/>
        <v>0.37300107917198078</v>
      </c>
      <c r="AG110" s="6">
        <f t="shared" si="81"/>
        <v>6.8072666527458761E-2</v>
      </c>
      <c r="AH110" s="6">
        <f t="shared" si="82"/>
        <v>3.383617651205414E-3</v>
      </c>
      <c r="AI110" s="6">
        <f t="shared" si="83"/>
        <v>2.6057823551309096E-2</v>
      </c>
      <c r="AJ110" s="6">
        <f t="shared" si="84"/>
        <v>4.494542341442534E-2</v>
      </c>
      <c r="AK110" s="6">
        <f t="shared" si="85"/>
        <v>0.25818944650637404</v>
      </c>
      <c r="AL110" s="6">
        <f t="shared" si="86"/>
        <v>0.10107659312424352</v>
      </c>
      <c r="AM110" s="6">
        <f t="shared" si="87"/>
        <v>3.9210155148095907E-3</v>
      </c>
      <c r="AN110" s="6">
        <f t="shared" si="88"/>
        <v>0</v>
      </c>
      <c r="AO110" s="6">
        <f t="shared" si="89"/>
        <v>0</v>
      </c>
      <c r="AP110" s="6">
        <f t="shared" si="90"/>
        <v>0</v>
      </c>
      <c r="AQ110" s="6">
        <f t="shared" si="91"/>
        <v>5.0743533723306786E-3</v>
      </c>
      <c r="AR110" s="6">
        <f t="shared" si="92"/>
        <v>0</v>
      </c>
      <c r="AS110" s="6">
        <f t="shared" si="93"/>
        <v>0</v>
      </c>
      <c r="AT110" s="6">
        <f t="shared" si="94"/>
        <v>0.18882594690658669</v>
      </c>
      <c r="AU110" s="6">
        <f t="shared" si="95"/>
        <v>1.9967936851377299</v>
      </c>
      <c r="AV110" s="6">
        <f t="shared" si="96"/>
        <v>0.45811748755922466</v>
      </c>
      <c r="AW110" s="6">
        <f t="shared" si="97"/>
        <v>6.7110732581613774E-3</v>
      </c>
      <c r="AX110" s="6">
        <f t="shared" si="98"/>
        <v>0.18680000940921085</v>
      </c>
      <c r="AY110" s="6">
        <f t="shared" si="99"/>
        <v>3.4090986482042791E-2</v>
      </c>
      <c r="AZ110" s="6">
        <f t="shared" si="100"/>
        <v>1.6945254166166031E-3</v>
      </c>
      <c r="BA110" s="6">
        <f t="shared" si="101"/>
        <v>1.3049832711941767E-2</v>
      </c>
      <c r="BB110" s="6">
        <f t="shared" si="102"/>
        <v>2.2508796852152107E-2</v>
      </c>
      <c r="BC110" s="6">
        <f t="shared" si="103"/>
        <v>0.12930201473897654</v>
      </c>
      <c r="BD110" s="6">
        <f t="shared" si="104"/>
        <v>5.0619447505550239E-2</v>
      </c>
      <c r="BE110" s="6">
        <f t="shared" si="105"/>
        <v>1.9636558068036642E-3</v>
      </c>
      <c r="BF110" s="6">
        <f t="shared" si="106"/>
        <v>0</v>
      </c>
      <c r="BG110" s="6">
        <f t="shared" si="107"/>
        <v>0</v>
      </c>
      <c r="BH110" s="6">
        <f t="shared" si="108"/>
        <v>0</v>
      </c>
      <c r="BI110" s="6">
        <f t="shared" si="109"/>
        <v>2.54125071112726E-3</v>
      </c>
      <c r="BJ110" s="6">
        <f t="shared" si="110"/>
        <v>0</v>
      </c>
      <c r="BK110" s="6">
        <f t="shared" si="111"/>
        <v>0</v>
      </c>
      <c r="BL110" s="6">
        <f t="shared" si="112"/>
        <v>9.4564575354995836E-2</v>
      </c>
      <c r="BM110" s="6">
        <f t="shared" si="113"/>
        <v>1.0019636558068037</v>
      </c>
      <c r="BN110" s="5">
        <f t="shared" si="114"/>
        <v>3.5982993956660614E-4</v>
      </c>
      <c r="BO110" s="5">
        <f t="shared" si="115"/>
        <v>5.2712353282499135E-6</v>
      </c>
      <c r="BP110" s="5">
        <f t="shared" si="116"/>
        <v>1.467227030665757E-4</v>
      </c>
      <c r="BQ110" s="5">
        <f t="shared" si="117"/>
        <v>2.6776881343158928E-5</v>
      </c>
      <c r="BR110" s="5">
        <f t="shared" si="118"/>
        <v>1.3309707549123064E-6</v>
      </c>
      <c r="BS110" s="5">
        <f t="shared" si="119"/>
        <v>1.0250035511873515E-5</v>
      </c>
      <c r="BT110" s="5">
        <f t="shared" si="120"/>
        <v>1.7679611084437895E-5</v>
      </c>
      <c r="BU110" s="5">
        <f t="shared" si="121"/>
        <v>1.0156070748849431E-4</v>
      </c>
      <c r="BV110" s="5">
        <f t="shared" si="122"/>
        <v>3.9759217300043387E-5</v>
      </c>
      <c r="BW110" s="5">
        <f t="shared" si="123"/>
        <v>1.5423601357292259E-6</v>
      </c>
      <c r="BX110" s="5">
        <f t="shared" si="124"/>
        <v>0</v>
      </c>
      <c r="BY110" s="5">
        <f t="shared" si="125"/>
        <v>0</v>
      </c>
      <c r="BZ110" s="5">
        <f t="shared" si="126"/>
        <v>0</v>
      </c>
      <c r="CA110" s="5">
        <f t="shared" si="127"/>
        <v>1.9960340188722931E-6</v>
      </c>
      <c r="CB110" s="5">
        <f t="shared" si="128"/>
        <v>0</v>
      </c>
      <c r="CC110" s="5">
        <f t="shared" si="129"/>
        <v>0</v>
      </c>
      <c r="CD110" s="5">
        <f t="shared" si="130"/>
        <v>7.4276067513643972E-5</v>
      </c>
      <c r="CE110" s="5">
        <f t="shared" si="131"/>
        <v>7.8545340297686832E-4</v>
      </c>
      <c r="CF110" s="5">
        <f t="shared" si="132"/>
        <v>1.963633507442171E-5</v>
      </c>
      <c r="CG110" s="5">
        <f t="shared" si="133"/>
        <v>2.0429270549161771E-2</v>
      </c>
    </row>
    <row r="111" spans="1:85">
      <c r="A111" s="14" t="s">
        <v>134</v>
      </c>
      <c r="B111" s="5">
        <v>55.09</v>
      </c>
      <c r="C111" s="5">
        <v>1.05</v>
      </c>
      <c r="D111" s="5">
        <v>18.920000000000002</v>
      </c>
      <c r="E111" s="5">
        <v>4.6100000000000003</v>
      </c>
      <c r="F111" s="5">
        <v>0.26</v>
      </c>
      <c r="G111" s="5">
        <v>1.02</v>
      </c>
      <c r="H111" s="5">
        <v>2.57</v>
      </c>
      <c r="I111" s="5">
        <v>8.1199999999999992</v>
      </c>
      <c r="J111" s="5">
        <v>4.7300000000000004</v>
      </c>
      <c r="K111" s="5">
        <v>0.17399999999999999</v>
      </c>
      <c r="L111" s="5">
        <v>0</v>
      </c>
      <c r="M111" s="5">
        <v>0</v>
      </c>
      <c r="N111" s="5">
        <v>0</v>
      </c>
      <c r="O111" s="5">
        <v>0.55000000000000004</v>
      </c>
      <c r="P111" s="5">
        <v>0</v>
      </c>
      <c r="Q111" s="5">
        <v>0</v>
      </c>
      <c r="R111" s="5">
        <v>1.74</v>
      </c>
      <c r="S111" s="5">
        <f t="shared" si="42"/>
        <v>98.834000000000003</v>
      </c>
      <c r="T111" s="5">
        <v>1000</v>
      </c>
      <c r="U111" s="5">
        <v>2.5000000000000001E-2</v>
      </c>
      <c r="X111" s="5">
        <v>1.2487533268125527E-8</v>
      </c>
      <c r="Y111" s="5">
        <v>6.2321163048631748E-11</v>
      </c>
      <c r="Z111" s="5">
        <f t="shared" si="47"/>
        <v>-10.205364450378982</v>
      </c>
      <c r="AA111" s="6">
        <f t="shared" si="191"/>
        <v>4.3749168838827375</v>
      </c>
      <c r="AB111" s="6">
        <f t="shared" si="192"/>
        <v>0.64096980656656699</v>
      </c>
      <c r="AD111" s="6">
        <f t="shared" si="78"/>
        <v>0.91709672049275848</v>
      </c>
      <c r="AE111" s="6">
        <f t="shared" si="79"/>
        <v>1.3150149661227099E-2</v>
      </c>
      <c r="AF111" s="6">
        <f t="shared" si="80"/>
        <v>0.37123516138526441</v>
      </c>
      <c r="AG111" s="6">
        <f t="shared" si="81"/>
        <v>6.4174845131203459E-2</v>
      </c>
      <c r="AH111" s="6">
        <f t="shared" si="82"/>
        <v>3.6655857888058655E-3</v>
      </c>
      <c r="AI111" s="6">
        <f t="shared" si="83"/>
        <v>2.5313314306985978E-2</v>
      </c>
      <c r="AJ111" s="6">
        <f t="shared" si="84"/>
        <v>4.5837197688521077E-2</v>
      </c>
      <c r="AK111" s="6">
        <f t="shared" si="85"/>
        <v>0.26206228820396965</v>
      </c>
      <c r="AL111" s="6">
        <f t="shared" si="86"/>
        <v>0.10043955577262015</v>
      </c>
      <c r="AM111" s="6">
        <f t="shared" si="87"/>
        <v>4.9083215796897027E-3</v>
      </c>
      <c r="AN111" s="6">
        <f t="shared" si="88"/>
        <v>0</v>
      </c>
      <c r="AO111" s="6">
        <f t="shared" si="89"/>
        <v>0</v>
      </c>
      <c r="AP111" s="6">
        <f t="shared" si="90"/>
        <v>0</v>
      </c>
      <c r="AQ111" s="6">
        <f t="shared" si="91"/>
        <v>7.7524843188385385E-3</v>
      </c>
      <c r="AR111" s="6">
        <f t="shared" si="92"/>
        <v>0</v>
      </c>
      <c r="AS111" s="6">
        <f t="shared" si="93"/>
        <v>0</v>
      </c>
      <c r="AT111" s="6">
        <f t="shared" si="94"/>
        <v>0.19326891036321225</v>
      </c>
      <c r="AU111" s="6">
        <f t="shared" si="95"/>
        <v>2.0039962131134064</v>
      </c>
      <c r="AV111" s="6">
        <f t="shared" si="96"/>
        <v>0.45763395883266567</v>
      </c>
      <c r="AW111" s="6">
        <f t="shared" si="97"/>
        <v>6.5619633286617043E-3</v>
      </c>
      <c r="AX111" s="6">
        <f t="shared" si="98"/>
        <v>0.18524743657499923</v>
      </c>
      <c r="AY111" s="6">
        <f t="shared" si="99"/>
        <v>3.2023436327507572E-2</v>
      </c>
      <c r="AZ111" s="6">
        <f t="shared" si="100"/>
        <v>1.8291380816089545E-3</v>
      </c>
      <c r="BA111" s="6">
        <f t="shared" si="101"/>
        <v>1.2631418233899374E-2</v>
      </c>
      <c r="BB111" s="6">
        <f t="shared" si="102"/>
        <v>2.2872896360072684E-2</v>
      </c>
      <c r="BC111" s="6">
        <f t="shared" si="103"/>
        <v>0.13076985200327798</v>
      </c>
      <c r="BD111" s="6">
        <f t="shared" si="104"/>
        <v>5.0119633517958284E-2</v>
      </c>
      <c r="BE111" s="6">
        <f t="shared" si="105"/>
        <v>2.4492668936056221E-3</v>
      </c>
      <c r="BF111" s="6">
        <f t="shared" si="106"/>
        <v>0</v>
      </c>
      <c r="BG111" s="6">
        <f t="shared" si="107"/>
        <v>0</v>
      </c>
      <c r="BH111" s="6">
        <f t="shared" si="108"/>
        <v>0</v>
      </c>
      <c r="BI111" s="6">
        <f t="shared" si="109"/>
        <v>3.8685124593096348E-3</v>
      </c>
      <c r="BJ111" s="6">
        <f t="shared" si="110"/>
        <v>0</v>
      </c>
      <c r="BK111" s="6">
        <f t="shared" si="111"/>
        <v>0</v>
      </c>
      <c r="BL111" s="6">
        <f t="shared" si="112"/>
        <v>9.6441754280039219E-2</v>
      </c>
      <c r="BM111" s="6">
        <f t="shared" si="113"/>
        <v>1.002449266893606</v>
      </c>
      <c r="BN111" s="5">
        <f t="shared" si="114"/>
        <v>3.5945015028289332E-4</v>
      </c>
      <c r="BO111" s="5">
        <f t="shared" si="115"/>
        <v>5.1541164267067537E-6</v>
      </c>
      <c r="BP111" s="5">
        <f t="shared" si="116"/>
        <v>1.4550322945057473E-4</v>
      </c>
      <c r="BQ111" s="5">
        <f t="shared" si="117"/>
        <v>2.5152917038453891E-5</v>
      </c>
      <c r="BR111" s="5">
        <f t="shared" si="118"/>
        <v>1.4367027307143341E-6</v>
      </c>
      <c r="BS111" s="5">
        <f t="shared" si="119"/>
        <v>9.921390436240327E-6</v>
      </c>
      <c r="BT111" s="5">
        <f t="shared" si="120"/>
        <v>1.7965594281956316E-5</v>
      </c>
      <c r="BU111" s="5">
        <f t="shared" si="121"/>
        <v>1.0271362526275614E-4</v>
      </c>
      <c r="BV111" s="5">
        <f t="shared" si="122"/>
        <v>3.9366636702633849E-5</v>
      </c>
      <c r="BW111" s="5">
        <f t="shared" si="123"/>
        <v>1.9237850163811191E-6</v>
      </c>
      <c r="BX111" s="5">
        <f t="shared" si="124"/>
        <v>0</v>
      </c>
      <c r="BY111" s="5">
        <f t="shared" si="125"/>
        <v>0</v>
      </c>
      <c r="BZ111" s="5">
        <f t="shared" si="126"/>
        <v>0</v>
      </c>
      <c r="CA111" s="5">
        <f t="shared" si="127"/>
        <v>3.0385362756231666E-6</v>
      </c>
      <c r="CB111" s="5">
        <f t="shared" si="128"/>
        <v>0</v>
      </c>
      <c r="CC111" s="5">
        <f t="shared" si="129"/>
        <v>0</v>
      </c>
      <c r="CD111" s="5">
        <f t="shared" si="130"/>
        <v>7.5750504088315765E-5</v>
      </c>
      <c r="CE111" s="5">
        <f t="shared" si="131"/>
        <v>7.8545340297686832E-4</v>
      </c>
      <c r="CF111" s="5">
        <f t="shared" si="132"/>
        <v>1.963633507442171E-5</v>
      </c>
      <c r="CG111" s="5">
        <f t="shared" si="133"/>
        <v>2.0960065733133471E-2</v>
      </c>
    </row>
    <row r="112" spans="1:85">
      <c r="A112" s="14" t="s">
        <v>134</v>
      </c>
      <c r="B112" s="5">
        <v>55.29</v>
      </c>
      <c r="C112" s="5">
        <v>1.07</v>
      </c>
      <c r="D112" s="5">
        <v>19.12</v>
      </c>
      <c r="E112" s="5">
        <v>4.1900000000000004</v>
      </c>
      <c r="F112" s="5">
        <v>0.22</v>
      </c>
      <c r="G112" s="5">
        <v>1.02</v>
      </c>
      <c r="H112" s="5">
        <v>2.34</v>
      </c>
      <c r="I112" s="5">
        <v>8.0399999999999991</v>
      </c>
      <c r="J112" s="5">
        <v>4.87</v>
      </c>
      <c r="K112" s="5">
        <v>0.28000000000000003</v>
      </c>
      <c r="L112" s="5">
        <v>0</v>
      </c>
      <c r="M112" s="5">
        <v>0</v>
      </c>
      <c r="N112" s="5">
        <v>0</v>
      </c>
      <c r="O112" s="5">
        <v>0.39</v>
      </c>
      <c r="P112" s="5">
        <v>0</v>
      </c>
      <c r="Q112" s="5">
        <v>0</v>
      </c>
      <c r="R112" s="5">
        <v>1.43</v>
      </c>
      <c r="S112" s="5">
        <f t="shared" si="42"/>
        <v>98.26</v>
      </c>
      <c r="T112" s="5">
        <v>1000</v>
      </c>
      <c r="U112" s="5">
        <v>2.5000000000000001E-2</v>
      </c>
      <c r="X112" s="5">
        <v>3.8614666347156127E-8</v>
      </c>
      <c r="Y112" s="5">
        <v>6.2321163048631748E-11</v>
      </c>
      <c r="Z112" s="5">
        <f t="shared" si="47"/>
        <v>-10.205364450378982</v>
      </c>
      <c r="AA112" s="6">
        <f t="shared" si="191"/>
        <v>4.0035086891397329</v>
      </c>
      <c r="AB112" s="6">
        <f t="shared" si="192"/>
        <v>0.6024407754287624</v>
      </c>
      <c r="AD112" s="6">
        <f t="shared" si="78"/>
        <v>0.92042616946895284</v>
      </c>
      <c r="AE112" s="6">
        <f t="shared" si="79"/>
        <v>1.3400628702393329E-2</v>
      </c>
      <c r="AF112" s="6">
        <f t="shared" si="80"/>
        <v>0.37515942313352302</v>
      </c>
      <c r="AG112" s="6">
        <f t="shared" si="81"/>
        <v>5.8328113036820499E-2</v>
      </c>
      <c r="AH112" s="6">
        <f t="shared" si="82"/>
        <v>3.101649513604963E-3</v>
      </c>
      <c r="AI112" s="6">
        <f t="shared" si="83"/>
        <v>2.5313314306985978E-2</v>
      </c>
      <c r="AJ112" s="6">
        <f t="shared" si="84"/>
        <v>4.1735036027680666E-2</v>
      </c>
      <c r="AK112" s="6">
        <f t="shared" si="85"/>
        <v>0.25948039373890591</v>
      </c>
      <c r="AL112" s="6">
        <f t="shared" si="86"/>
        <v>0.1034123967468626</v>
      </c>
      <c r="AM112" s="6">
        <f t="shared" si="87"/>
        <v>7.8984485190409029E-3</v>
      </c>
      <c r="AN112" s="6">
        <f t="shared" si="88"/>
        <v>0</v>
      </c>
      <c r="AO112" s="6">
        <f t="shared" si="89"/>
        <v>0</v>
      </c>
      <c r="AP112" s="6">
        <f t="shared" si="90"/>
        <v>0</v>
      </c>
      <c r="AQ112" s="6">
        <f t="shared" si="91"/>
        <v>5.4972161533582359E-3</v>
      </c>
      <c r="AR112" s="6">
        <f t="shared" si="92"/>
        <v>0</v>
      </c>
      <c r="AS112" s="6">
        <f t="shared" si="93"/>
        <v>0</v>
      </c>
      <c r="AT112" s="6">
        <f t="shared" si="94"/>
        <v>0.15883594357436409</v>
      </c>
      <c r="AU112" s="6">
        <f t="shared" si="95"/>
        <v>1.9646902844034517</v>
      </c>
      <c r="AV112" s="6">
        <f t="shared" si="96"/>
        <v>0.46848410498880549</v>
      </c>
      <c r="AW112" s="6">
        <f t="shared" si="97"/>
        <v>6.8207334299829475E-3</v>
      </c>
      <c r="AX112" s="6">
        <f t="shared" si="98"/>
        <v>0.19095092295803481</v>
      </c>
      <c r="AY112" s="6">
        <f t="shared" si="99"/>
        <v>2.9688197422186032E-2</v>
      </c>
      <c r="AZ112" s="6">
        <f t="shared" si="100"/>
        <v>1.5786964175611687E-3</v>
      </c>
      <c r="BA112" s="6">
        <f t="shared" si="101"/>
        <v>1.2884124540103776E-2</v>
      </c>
      <c r="BB112" s="6">
        <f t="shared" si="102"/>
        <v>2.1242552253141964E-2</v>
      </c>
      <c r="BC112" s="6">
        <f t="shared" si="103"/>
        <v>0.13207190761758827</v>
      </c>
      <c r="BD112" s="6">
        <f t="shared" si="104"/>
        <v>5.26354701134292E-2</v>
      </c>
      <c r="BE112" s="6">
        <f t="shared" si="105"/>
        <v>4.020200324571334E-3</v>
      </c>
      <c r="BF112" s="6">
        <f t="shared" si="106"/>
        <v>0</v>
      </c>
      <c r="BG112" s="6">
        <f t="shared" si="107"/>
        <v>0</v>
      </c>
      <c r="BH112" s="6">
        <f t="shared" si="108"/>
        <v>0</v>
      </c>
      <c r="BI112" s="6">
        <f t="shared" si="109"/>
        <v>2.7980064832597174E-3</v>
      </c>
      <c r="BJ112" s="6">
        <f t="shared" si="110"/>
        <v>0</v>
      </c>
      <c r="BK112" s="6">
        <f t="shared" si="111"/>
        <v>0</v>
      </c>
      <c r="BL112" s="6">
        <f t="shared" si="112"/>
        <v>8.0845283775906801E-2</v>
      </c>
      <c r="BM112" s="6">
        <f t="shared" si="113"/>
        <v>1.0040202003245713</v>
      </c>
      <c r="BN112" s="5">
        <f t="shared" si="114"/>
        <v>3.6797243450402975E-4</v>
      </c>
      <c r="BO112" s="5">
        <f t="shared" si="115"/>
        <v>5.3573682833781934E-6</v>
      </c>
      <c r="BP112" s="5">
        <f t="shared" si="116"/>
        <v>1.4998305223896225E-4</v>
      </c>
      <c r="BQ112" s="5">
        <f t="shared" si="117"/>
        <v>2.3318695693505109E-5</v>
      </c>
      <c r="BR112" s="5">
        <f t="shared" si="118"/>
        <v>1.2399924734408111E-6</v>
      </c>
      <c r="BS112" s="5">
        <f t="shared" si="119"/>
        <v>1.011987946440229E-5</v>
      </c>
      <c r="BT112" s="5">
        <f t="shared" si="120"/>
        <v>1.6685034955144296E-5</v>
      </c>
      <c r="BU112" s="5">
        <f t="shared" si="121"/>
        <v>1.0373632927588128E-4</v>
      </c>
      <c r="BV112" s="5">
        <f t="shared" si="122"/>
        <v>4.1342709117880218E-5</v>
      </c>
      <c r="BW112" s="5">
        <f t="shared" si="123"/>
        <v>3.1576800255832649E-6</v>
      </c>
      <c r="BX112" s="5">
        <f t="shared" si="124"/>
        <v>0</v>
      </c>
      <c r="BY112" s="5">
        <f t="shared" si="125"/>
        <v>0</v>
      </c>
      <c r="BZ112" s="5">
        <f t="shared" si="126"/>
        <v>0</v>
      </c>
      <c r="CA112" s="5">
        <f t="shared" si="127"/>
        <v>2.197703713827685E-6</v>
      </c>
      <c r="CB112" s="5">
        <f t="shared" si="128"/>
        <v>0</v>
      </c>
      <c r="CC112" s="5">
        <f t="shared" si="129"/>
        <v>0</v>
      </c>
      <c r="CD112" s="5">
        <f t="shared" si="130"/>
        <v>6.3500203256416606E-5</v>
      </c>
      <c r="CE112" s="5">
        <f t="shared" si="131"/>
        <v>7.8545340297686832E-4</v>
      </c>
      <c r="CF112" s="5">
        <f t="shared" si="132"/>
        <v>1.963633507442171E-5</v>
      </c>
      <c r="CG112" s="5">
        <f t="shared" si="133"/>
        <v>-2.2059059314751162E-2</v>
      </c>
    </row>
    <row r="113" spans="1:85">
      <c r="A113" s="14" t="s">
        <v>134</v>
      </c>
      <c r="B113" s="5">
        <v>55.85</v>
      </c>
      <c r="C113" s="5">
        <v>1.1200000000000001</v>
      </c>
      <c r="D113" s="5">
        <v>19.43</v>
      </c>
      <c r="E113" s="5">
        <v>4.87</v>
      </c>
      <c r="F113" s="5">
        <v>0.25</v>
      </c>
      <c r="G113" s="5">
        <v>1.07</v>
      </c>
      <c r="H113" s="5">
        <v>2.4500000000000002</v>
      </c>
      <c r="I113" s="5">
        <v>7.97</v>
      </c>
      <c r="J113" s="5">
        <v>4.84</v>
      </c>
      <c r="K113" s="5">
        <v>9.8000000000000004E-2</v>
      </c>
      <c r="L113" s="5">
        <v>0</v>
      </c>
      <c r="M113" s="5">
        <v>0</v>
      </c>
      <c r="N113" s="5">
        <v>0</v>
      </c>
      <c r="O113" s="5">
        <v>0.48</v>
      </c>
      <c r="P113" s="5">
        <v>0</v>
      </c>
      <c r="Q113" s="5">
        <v>0</v>
      </c>
      <c r="R113" s="5">
        <v>1.4</v>
      </c>
      <c r="S113" s="5">
        <f t="shared" si="42"/>
        <v>99.828000000000017</v>
      </c>
      <c r="T113" s="5">
        <v>1000</v>
      </c>
      <c r="U113" s="5">
        <v>0.02</v>
      </c>
      <c r="X113" s="5">
        <v>1.1227109704533236E-8</v>
      </c>
      <c r="Y113" s="5">
        <v>6.059492888167316E-11</v>
      </c>
      <c r="Z113" s="5">
        <f t="shared" si="47"/>
        <v>-10.217563719907316</v>
      </c>
      <c r="AA113" s="6">
        <f t="shared" si="191"/>
        <v>2.5804839520520919</v>
      </c>
      <c r="AB113" s="6">
        <f t="shared" si="192"/>
        <v>0.41170116255075112</v>
      </c>
      <c r="AD113" s="6">
        <f t="shared" si="78"/>
        <v>0.92974862660229729</v>
      </c>
      <c r="AE113" s="6">
        <f t="shared" si="79"/>
        <v>1.4026826305308906E-2</v>
      </c>
      <c r="AF113" s="6">
        <f t="shared" si="80"/>
        <v>0.38124202884332381</v>
      </c>
      <c r="AG113" s="6">
        <f t="shared" si="81"/>
        <v>6.7794250713440529E-2</v>
      </c>
      <c r="AH113" s="6">
        <f t="shared" si="82"/>
        <v>3.5246017200056398E-3</v>
      </c>
      <c r="AI113" s="6">
        <f t="shared" si="83"/>
        <v>2.6554163047524507E-2</v>
      </c>
      <c r="AJ113" s="6">
        <f t="shared" si="84"/>
        <v>4.3696939430691306E-2</v>
      </c>
      <c r="AK113" s="6">
        <f t="shared" si="85"/>
        <v>0.25722123608197517</v>
      </c>
      <c r="AL113" s="6">
        <f t="shared" si="86"/>
        <v>0.10277535939523921</v>
      </c>
      <c r="AM113" s="6">
        <f t="shared" si="87"/>
        <v>2.764456981664316E-3</v>
      </c>
      <c r="AN113" s="6">
        <f t="shared" si="88"/>
        <v>0</v>
      </c>
      <c r="AO113" s="6">
        <f t="shared" si="89"/>
        <v>0</v>
      </c>
      <c r="AP113" s="6">
        <f t="shared" si="90"/>
        <v>0</v>
      </c>
      <c r="AQ113" s="6">
        <f t="shared" si="91"/>
        <v>6.7658044964409051E-3</v>
      </c>
      <c r="AR113" s="6">
        <f t="shared" si="92"/>
        <v>0</v>
      </c>
      <c r="AS113" s="6">
        <f t="shared" si="93"/>
        <v>0</v>
      </c>
      <c r="AT113" s="6">
        <f t="shared" si="94"/>
        <v>0.15550372098189491</v>
      </c>
      <c r="AU113" s="6">
        <f t="shared" si="95"/>
        <v>1.9888535576181428</v>
      </c>
      <c r="AV113" s="6">
        <f t="shared" si="96"/>
        <v>0.46747968096543374</v>
      </c>
      <c r="AW113" s="6">
        <f t="shared" si="97"/>
        <v>7.0527195185287935E-3</v>
      </c>
      <c r="AX113" s="6">
        <f t="shared" si="98"/>
        <v>0.19168934152190695</v>
      </c>
      <c r="AY113" s="6">
        <f t="shared" si="99"/>
        <v>3.4087100306485679E-2</v>
      </c>
      <c r="AZ113" s="6">
        <f t="shared" si="100"/>
        <v>1.7721775977446593E-3</v>
      </c>
      <c r="BA113" s="6">
        <f t="shared" si="101"/>
        <v>1.3351492343823372E-2</v>
      </c>
      <c r="BB113" s="6">
        <f t="shared" si="102"/>
        <v>2.1970918503935954E-2</v>
      </c>
      <c r="BC113" s="6">
        <f t="shared" si="103"/>
        <v>0.1293314105991917</v>
      </c>
      <c r="BD113" s="6">
        <f t="shared" si="104"/>
        <v>5.1675679690727609E-2</v>
      </c>
      <c r="BE113" s="6">
        <f t="shared" si="105"/>
        <v>1.3899751296797529E-3</v>
      </c>
      <c r="BF113" s="6">
        <f t="shared" si="106"/>
        <v>0</v>
      </c>
      <c r="BG113" s="6">
        <f t="shared" si="107"/>
        <v>0</v>
      </c>
      <c r="BH113" s="6">
        <f t="shared" si="108"/>
        <v>0</v>
      </c>
      <c r="BI113" s="6">
        <f t="shared" si="109"/>
        <v>3.401861575240187E-3</v>
      </c>
      <c r="BJ113" s="6">
        <f t="shared" si="110"/>
        <v>0</v>
      </c>
      <c r="BK113" s="6">
        <f t="shared" si="111"/>
        <v>0</v>
      </c>
      <c r="BL113" s="6">
        <f t="shared" si="112"/>
        <v>7.8187617376981058E-2</v>
      </c>
      <c r="BM113" s="6">
        <f t="shared" si="113"/>
        <v>1.0013899751296793</v>
      </c>
      <c r="BN113" s="5">
        <f t="shared" si="114"/>
        <v>3.6718350623684068E-4</v>
      </c>
      <c r="BO113" s="5">
        <f t="shared" si="115"/>
        <v>5.5395825460698212E-6</v>
      </c>
      <c r="BP113" s="5">
        <f t="shared" si="116"/>
        <v>1.5056304561277692E-4</v>
      </c>
      <c r="BQ113" s="5">
        <f t="shared" si="117"/>
        <v>2.6773828933343027E-5</v>
      </c>
      <c r="BR113" s="5">
        <f t="shared" si="118"/>
        <v>1.3919629248279143E-6</v>
      </c>
      <c r="BS113" s="5">
        <f t="shared" si="119"/>
        <v>1.0486975096275672E-5</v>
      </c>
      <c r="BT113" s="5">
        <f t="shared" si="120"/>
        <v>1.7257132705443942E-5</v>
      </c>
      <c r="BU113" s="5">
        <f t="shared" si="121"/>
        <v>1.0158379656693374E-4</v>
      </c>
      <c r="BV113" s="5">
        <f t="shared" si="122"/>
        <v>4.0588838464224644E-5</v>
      </c>
      <c r="BW113" s="5">
        <f t="shared" si="123"/>
        <v>1.0917606956601759E-6</v>
      </c>
      <c r="BX113" s="5">
        <f t="shared" si="124"/>
        <v>0</v>
      </c>
      <c r="BY113" s="5">
        <f t="shared" si="125"/>
        <v>0</v>
      </c>
      <c r="BZ113" s="5">
        <f t="shared" si="126"/>
        <v>0</v>
      </c>
      <c r="CA113" s="5">
        <f t="shared" si="127"/>
        <v>2.6720037507286548E-6</v>
      </c>
      <c r="CB113" s="5">
        <f t="shared" si="128"/>
        <v>0</v>
      </c>
      <c r="CC113" s="5">
        <f t="shared" si="129"/>
        <v>0</v>
      </c>
      <c r="CD113" s="5">
        <f t="shared" si="130"/>
        <v>6.1412730139403095E-5</v>
      </c>
      <c r="CE113" s="5">
        <f t="shared" si="131"/>
        <v>7.8545340297686832E-4</v>
      </c>
      <c r="CF113" s="5">
        <f t="shared" si="132"/>
        <v>1.5709068059537367E-5</v>
      </c>
      <c r="CG113" s="5">
        <f t="shared" si="133"/>
        <v>-5.041289407544669E-3</v>
      </c>
    </row>
    <row r="114" spans="1:85">
      <c r="A114" s="14" t="s">
        <v>134</v>
      </c>
      <c r="B114" s="5">
        <v>55.87</v>
      </c>
      <c r="C114" s="5">
        <v>1.07</v>
      </c>
      <c r="D114" s="5">
        <v>19.420000000000002</v>
      </c>
      <c r="E114" s="5">
        <v>4.7699999999999996</v>
      </c>
      <c r="F114" s="5">
        <v>0.27</v>
      </c>
      <c r="G114" s="5">
        <v>1.05</v>
      </c>
      <c r="H114" s="5">
        <v>2.4900000000000002</v>
      </c>
      <c r="I114" s="5">
        <v>8.02</v>
      </c>
      <c r="J114" s="5">
        <v>4.84</v>
      </c>
      <c r="K114" s="5">
        <v>0.129</v>
      </c>
      <c r="L114" s="5">
        <v>0</v>
      </c>
      <c r="M114" s="5">
        <v>0</v>
      </c>
      <c r="N114" s="5">
        <v>0</v>
      </c>
      <c r="O114" s="5">
        <v>0.53</v>
      </c>
      <c r="P114" s="5">
        <v>0</v>
      </c>
      <c r="Q114" s="5">
        <v>0</v>
      </c>
      <c r="R114" s="5">
        <v>1.41</v>
      </c>
      <c r="S114" s="5">
        <f t="shared" si="42"/>
        <v>99.868999999999986</v>
      </c>
      <c r="T114" s="5">
        <v>1000</v>
      </c>
      <c r="U114" s="5">
        <v>0.02</v>
      </c>
      <c r="X114" s="5">
        <v>1.4993085911484966E-8</v>
      </c>
      <c r="Y114" s="5">
        <v>6.059492888167316E-11</v>
      </c>
      <c r="Z114" s="5">
        <f t="shared" si="47"/>
        <v>-10.217563719907316</v>
      </c>
      <c r="AA114" s="6">
        <f t="shared" si="191"/>
        <v>2.9393632874674287</v>
      </c>
      <c r="AB114" s="6">
        <f t="shared" si="192"/>
        <v>0.46825326555274477</v>
      </c>
      <c r="AD114" s="6">
        <f t="shared" si="78"/>
        <v>0.93008157149991677</v>
      </c>
      <c r="AE114" s="6">
        <f t="shared" si="79"/>
        <v>1.3400628702393329E-2</v>
      </c>
      <c r="AF114" s="6">
        <f t="shared" si="80"/>
        <v>0.38104581575591095</v>
      </c>
      <c r="AG114" s="6">
        <f t="shared" si="81"/>
        <v>6.6402171643349342E-2</v>
      </c>
      <c r="AH114" s="6">
        <f t="shared" si="82"/>
        <v>3.8065698576060913E-3</v>
      </c>
      <c r="AI114" s="6">
        <f t="shared" si="83"/>
        <v>2.6057823551309096E-2</v>
      </c>
      <c r="AJ114" s="6">
        <f t="shared" si="84"/>
        <v>4.4410358849967899E-2</v>
      </c>
      <c r="AK114" s="6">
        <f t="shared" si="85"/>
        <v>0.25883492012263998</v>
      </c>
      <c r="AL114" s="6">
        <f t="shared" si="86"/>
        <v>0.10277535939523921</v>
      </c>
      <c r="AM114" s="6">
        <f t="shared" si="87"/>
        <v>3.6389280677009872E-3</v>
      </c>
      <c r="AN114" s="6">
        <f t="shared" si="88"/>
        <v>0</v>
      </c>
      <c r="AO114" s="6">
        <f t="shared" si="89"/>
        <v>0</v>
      </c>
      <c r="AP114" s="6">
        <f t="shared" si="90"/>
        <v>0</v>
      </c>
      <c r="AQ114" s="6">
        <f t="shared" si="91"/>
        <v>7.4705757981535E-3</v>
      </c>
      <c r="AR114" s="6">
        <f t="shared" si="92"/>
        <v>0</v>
      </c>
      <c r="AS114" s="6">
        <f t="shared" si="93"/>
        <v>0</v>
      </c>
      <c r="AT114" s="6">
        <f t="shared" si="94"/>
        <v>0.15661446184605129</v>
      </c>
      <c r="AU114" s="6">
        <f t="shared" si="95"/>
        <v>1.9909002570225374</v>
      </c>
      <c r="AV114" s="6">
        <f t="shared" si="96"/>
        <v>0.46716633252681733</v>
      </c>
      <c r="AW114" s="6">
        <f t="shared" si="97"/>
        <v>6.730939259827335E-3</v>
      </c>
      <c r="AX114" s="6">
        <f t="shared" si="98"/>
        <v>0.19139372472922306</v>
      </c>
      <c r="AY114" s="6">
        <f t="shared" si="99"/>
        <v>3.3352836943552441E-2</v>
      </c>
      <c r="AZ114" s="6">
        <f t="shared" si="100"/>
        <v>1.9119842112527289E-3</v>
      </c>
      <c r="BA114" s="6">
        <f t="shared" si="101"/>
        <v>1.308846259846262E-2</v>
      </c>
      <c r="BB114" s="6">
        <f t="shared" si="102"/>
        <v>2.2306671915540952E-2</v>
      </c>
      <c r="BC114" s="6">
        <f t="shared" si="103"/>
        <v>0.13000898423195589</v>
      </c>
      <c r="BD114" s="6">
        <f t="shared" si="104"/>
        <v>5.1622555691937799E-2</v>
      </c>
      <c r="BE114" s="6">
        <f t="shared" si="105"/>
        <v>1.827780198864977E-3</v>
      </c>
      <c r="BF114" s="6">
        <f t="shared" si="106"/>
        <v>0</v>
      </c>
      <c r="BG114" s="6">
        <f t="shared" si="107"/>
        <v>0</v>
      </c>
      <c r="BH114" s="6">
        <f t="shared" si="108"/>
        <v>0</v>
      </c>
      <c r="BI114" s="6">
        <f t="shared" si="109"/>
        <v>3.7523606578493359E-3</v>
      </c>
      <c r="BJ114" s="6">
        <f t="shared" si="110"/>
        <v>0</v>
      </c>
      <c r="BK114" s="6">
        <f t="shared" si="111"/>
        <v>0</v>
      </c>
      <c r="BL114" s="6">
        <f t="shared" si="112"/>
        <v>7.8665147233580562E-2</v>
      </c>
      <c r="BM114" s="6">
        <f t="shared" si="113"/>
        <v>1.0018277801988651</v>
      </c>
      <c r="BN114" s="5">
        <f t="shared" si="114"/>
        <v>3.6693738563941191E-4</v>
      </c>
      <c r="BO114" s="5">
        <f t="shared" si="115"/>
        <v>5.2868391468619833E-6</v>
      </c>
      <c r="BP114" s="5">
        <f t="shared" si="116"/>
        <v>1.5033085239698625E-4</v>
      </c>
      <c r="BQ114" s="5">
        <f t="shared" si="117"/>
        <v>2.6197099276245878E-5</v>
      </c>
      <c r="BR114" s="5">
        <f t="shared" si="118"/>
        <v>1.5017745051664995E-6</v>
      </c>
      <c r="BS114" s="5">
        <f t="shared" si="119"/>
        <v>1.028037748769793E-5</v>
      </c>
      <c r="BT114" s="5">
        <f t="shared" si="120"/>
        <v>1.7520851365150181E-5</v>
      </c>
      <c r="BU114" s="5">
        <f t="shared" si="121"/>
        <v>1.0211599908255577E-4</v>
      </c>
      <c r="BV114" s="5">
        <f t="shared" si="122"/>
        <v>4.0547112038595445E-5</v>
      </c>
      <c r="BW114" s="5">
        <f t="shared" si="123"/>
        <v>1.4356361770922333E-6</v>
      </c>
      <c r="BX114" s="5">
        <f t="shared" si="124"/>
        <v>0</v>
      </c>
      <c r="BY114" s="5">
        <f t="shared" si="125"/>
        <v>0</v>
      </c>
      <c r="BZ114" s="5">
        <f t="shared" si="126"/>
        <v>0</v>
      </c>
      <c r="CA114" s="5">
        <f t="shared" si="127"/>
        <v>2.9473044479042812E-6</v>
      </c>
      <c r="CB114" s="5">
        <f t="shared" si="128"/>
        <v>0</v>
      </c>
      <c r="CC114" s="5">
        <f t="shared" si="129"/>
        <v>0</v>
      </c>
      <c r="CD114" s="5">
        <f t="shared" si="130"/>
        <v>6.178780759029223E-5</v>
      </c>
      <c r="CE114" s="5">
        <f t="shared" si="131"/>
        <v>7.8545340297686832E-4</v>
      </c>
      <c r="CF114" s="5">
        <f t="shared" si="132"/>
        <v>1.5709068059537367E-5</v>
      </c>
      <c r="CG114" s="5">
        <f t="shared" si="133"/>
        <v>-4.1993132195885519E-3</v>
      </c>
    </row>
    <row r="115" spans="1:85">
      <c r="A115" s="14" t="s">
        <v>134</v>
      </c>
      <c r="B115" s="5">
        <v>56.01</v>
      </c>
      <c r="C115" s="5">
        <v>1.1000000000000001</v>
      </c>
      <c r="D115" s="5">
        <v>19.39</v>
      </c>
      <c r="E115" s="5">
        <v>4.8</v>
      </c>
      <c r="F115" s="5">
        <v>0.26</v>
      </c>
      <c r="G115" s="5">
        <v>1.03</v>
      </c>
      <c r="H115" s="5">
        <v>2.42</v>
      </c>
      <c r="I115" s="5">
        <v>8.0299999999999994</v>
      </c>
      <c r="J115" s="5">
        <v>4.8499999999999996</v>
      </c>
      <c r="K115" s="5">
        <v>0.17</v>
      </c>
      <c r="L115" s="5">
        <v>0</v>
      </c>
      <c r="M115" s="5">
        <v>0</v>
      </c>
      <c r="N115" s="5">
        <v>0</v>
      </c>
      <c r="O115" s="5">
        <v>0.5</v>
      </c>
      <c r="P115" s="5">
        <v>0</v>
      </c>
      <c r="Q115" s="5">
        <v>0</v>
      </c>
      <c r="R115" s="5">
        <v>1.45</v>
      </c>
      <c r="S115" s="5">
        <f t="shared" si="42"/>
        <v>100.01</v>
      </c>
      <c r="T115" s="5">
        <v>1000</v>
      </c>
      <c r="U115" s="5">
        <v>0.02</v>
      </c>
      <c r="X115" s="5">
        <v>1.5265937112965521E-8</v>
      </c>
      <c r="Y115" s="5">
        <v>6.059492888167316E-11</v>
      </c>
      <c r="Z115" s="5">
        <f t="shared" si="47"/>
        <v>-10.217563719907316</v>
      </c>
      <c r="AA115" s="6">
        <f t="shared" si="191"/>
        <v>3.8388068129594606</v>
      </c>
      <c r="AB115" s="6">
        <f t="shared" si="192"/>
        <v>0.5841962569007414</v>
      </c>
      <c r="AD115" s="6">
        <f t="shared" si="78"/>
        <v>0.9324121857832528</v>
      </c>
      <c r="AE115" s="6">
        <f t="shared" si="79"/>
        <v>1.3776347264142674E-2</v>
      </c>
      <c r="AF115" s="6">
        <f t="shared" si="80"/>
        <v>0.38045717649367211</v>
      </c>
      <c r="AG115" s="6">
        <f t="shared" si="81"/>
        <v>6.6819795364376697E-2</v>
      </c>
      <c r="AH115" s="6">
        <f t="shared" si="82"/>
        <v>3.6655857888058655E-3</v>
      </c>
      <c r="AI115" s="6">
        <f t="shared" si="83"/>
        <v>2.5561484055093682E-2</v>
      </c>
      <c r="AJ115" s="6">
        <f t="shared" si="84"/>
        <v>4.3161874866233851E-2</v>
      </c>
      <c r="AK115" s="6">
        <f t="shared" si="85"/>
        <v>0.25915765693077292</v>
      </c>
      <c r="AL115" s="6">
        <f t="shared" si="86"/>
        <v>0.10298770517911367</v>
      </c>
      <c r="AM115" s="6">
        <f t="shared" si="87"/>
        <v>4.7954866008462623E-3</v>
      </c>
      <c r="AN115" s="6">
        <f t="shared" si="88"/>
        <v>0</v>
      </c>
      <c r="AO115" s="6">
        <f t="shared" si="89"/>
        <v>0</v>
      </c>
      <c r="AP115" s="6">
        <f t="shared" si="90"/>
        <v>0</v>
      </c>
      <c r="AQ115" s="6">
        <f t="shared" si="91"/>
        <v>7.0477130171259436E-3</v>
      </c>
      <c r="AR115" s="6">
        <f t="shared" si="92"/>
        <v>0</v>
      </c>
      <c r="AS115" s="6">
        <f t="shared" si="93"/>
        <v>0</v>
      </c>
      <c r="AT115" s="6">
        <f t="shared" si="94"/>
        <v>0.16105742530267689</v>
      </c>
      <c r="AU115" s="6">
        <f t="shared" si="95"/>
        <v>1.9961049500452674</v>
      </c>
      <c r="AV115" s="6">
        <f t="shared" si="96"/>
        <v>0.46711581260399543</v>
      </c>
      <c r="AW115" s="6">
        <f t="shared" si="97"/>
        <v>6.9016146990819576E-3</v>
      </c>
      <c r="AX115" s="6">
        <f t="shared" si="98"/>
        <v>0.19059978609092881</v>
      </c>
      <c r="AY115" s="6">
        <f t="shared" si="99"/>
        <v>3.3475091258533957E-2</v>
      </c>
      <c r="AZ115" s="6">
        <f t="shared" si="100"/>
        <v>1.8363692694228016E-3</v>
      </c>
      <c r="BA115" s="6">
        <f t="shared" si="101"/>
        <v>1.2805681411948806E-2</v>
      </c>
      <c r="BB115" s="6">
        <f t="shared" si="102"/>
        <v>2.1623048860860264E-2</v>
      </c>
      <c r="BC115" s="6">
        <f t="shared" si="103"/>
        <v>0.12983167890290326</v>
      </c>
      <c r="BD115" s="6">
        <f t="shared" si="104"/>
        <v>5.1594333843407447E-2</v>
      </c>
      <c r="BE115" s="6">
        <f t="shared" si="105"/>
        <v>2.4024220774250928E-3</v>
      </c>
      <c r="BF115" s="6">
        <f t="shared" si="106"/>
        <v>0</v>
      </c>
      <c r="BG115" s="6">
        <f t="shared" si="107"/>
        <v>0</v>
      </c>
      <c r="BH115" s="6">
        <f t="shared" si="108"/>
        <v>0</v>
      </c>
      <c r="BI115" s="6">
        <f t="shared" si="109"/>
        <v>3.5307326986820588E-3</v>
      </c>
      <c r="BJ115" s="6">
        <f t="shared" si="110"/>
        <v>0</v>
      </c>
      <c r="BK115" s="6">
        <f t="shared" si="111"/>
        <v>0</v>
      </c>
      <c r="BL115" s="6">
        <f t="shared" si="112"/>
        <v>8.068585036023504E-2</v>
      </c>
      <c r="BM115" s="6">
        <f t="shared" si="113"/>
        <v>1.002402422077425</v>
      </c>
      <c r="BN115" s="5">
        <f t="shared" si="114"/>
        <v>3.6689770459411334E-4</v>
      </c>
      <c r="BO115" s="5">
        <f t="shared" si="115"/>
        <v>5.4208967514290991E-6</v>
      </c>
      <c r="BP115" s="5">
        <f t="shared" si="116"/>
        <v>1.4970725059178323E-4</v>
      </c>
      <c r="BQ115" s="5">
        <f t="shared" si="117"/>
        <v>2.6293124343976715E-5</v>
      </c>
      <c r="BR115" s="5">
        <f t="shared" si="118"/>
        <v>1.442382491790285E-6</v>
      </c>
      <c r="BS115" s="5">
        <f t="shared" si="119"/>
        <v>1.0058266042452817E-5</v>
      </c>
      <c r="BT115" s="5">
        <f t="shared" si="120"/>
        <v>1.6983897310497789E-5</v>
      </c>
      <c r="BU115" s="5">
        <f t="shared" si="121"/>
        <v>1.0197673400848545E-4</v>
      </c>
      <c r="BV115" s="5">
        <f t="shared" si="122"/>
        <v>4.0524945091628987E-5</v>
      </c>
      <c r="BW115" s="5">
        <f t="shared" si="123"/>
        <v>1.8869905961002966E-6</v>
      </c>
      <c r="BX115" s="5">
        <f t="shared" si="124"/>
        <v>0</v>
      </c>
      <c r="BY115" s="5">
        <f t="shared" si="125"/>
        <v>0</v>
      </c>
      <c r="BZ115" s="5">
        <f t="shared" si="126"/>
        <v>0</v>
      </c>
      <c r="CA115" s="5">
        <f t="shared" si="127"/>
        <v>2.7732260131815249E-6</v>
      </c>
      <c r="CB115" s="5">
        <f t="shared" si="128"/>
        <v>0</v>
      </c>
      <c r="CC115" s="5">
        <f t="shared" si="129"/>
        <v>0</v>
      </c>
      <c r="CD115" s="5">
        <f t="shared" si="130"/>
        <v>6.3374975737528989E-5</v>
      </c>
      <c r="CE115" s="5">
        <f t="shared" si="131"/>
        <v>7.8545340297686832E-4</v>
      </c>
      <c r="CF115" s="5">
        <f t="shared" si="132"/>
        <v>1.5709068059537367E-5</v>
      </c>
      <c r="CG115" s="5">
        <f t="shared" si="133"/>
        <v>-6.171261982053089E-3</v>
      </c>
    </row>
    <row r="116" spans="1:85">
      <c r="A116" s="14" t="s">
        <v>134</v>
      </c>
      <c r="B116" s="5">
        <v>56.02</v>
      </c>
      <c r="C116" s="5">
        <v>1.1399999999999999</v>
      </c>
      <c r="D116" s="5">
        <v>19.61</v>
      </c>
      <c r="E116" s="5">
        <v>4.63</v>
      </c>
      <c r="F116" s="5">
        <v>0.22</v>
      </c>
      <c r="G116" s="5">
        <v>1.07</v>
      </c>
      <c r="H116" s="5">
        <v>2.35</v>
      </c>
      <c r="I116" s="5">
        <v>8.14</v>
      </c>
      <c r="J116" s="5">
        <v>5.01</v>
      </c>
      <c r="K116" s="5">
        <v>0.27400000000000002</v>
      </c>
      <c r="L116" s="5">
        <v>0</v>
      </c>
      <c r="M116" s="5">
        <v>0</v>
      </c>
      <c r="N116" s="5">
        <v>0</v>
      </c>
      <c r="O116" s="5">
        <v>0.45</v>
      </c>
      <c r="P116" s="5">
        <v>0</v>
      </c>
      <c r="Q116" s="5">
        <v>0</v>
      </c>
      <c r="R116" s="5">
        <v>1.44</v>
      </c>
      <c r="S116" s="5">
        <f t="shared" si="42"/>
        <v>100.354</v>
      </c>
      <c r="T116" s="5">
        <v>1000</v>
      </c>
      <c r="U116" s="5">
        <v>0.02</v>
      </c>
      <c r="X116" s="5">
        <v>2.3504355219737397E-8</v>
      </c>
      <c r="Y116" s="5">
        <v>6.2006366092366823E-11</v>
      </c>
      <c r="Z116" s="5">
        <f t="shared" si="47"/>
        <v>-10.207563719907315</v>
      </c>
      <c r="AA116" s="6">
        <f t="shared" si="191"/>
        <v>5.015167724036858</v>
      </c>
      <c r="AB116" s="6">
        <f t="shared" si="192"/>
        <v>0.7002854618640425</v>
      </c>
      <c r="AD116" s="6">
        <f t="shared" si="78"/>
        <v>0.93257865823206265</v>
      </c>
      <c r="AE116" s="6">
        <f t="shared" si="79"/>
        <v>1.4277305346475134E-2</v>
      </c>
      <c r="AF116" s="6">
        <f t="shared" si="80"/>
        <v>0.38477386441675654</v>
      </c>
      <c r="AG116" s="6">
        <f t="shared" si="81"/>
        <v>6.4453260945221691E-2</v>
      </c>
      <c r="AH116" s="6">
        <f t="shared" si="82"/>
        <v>3.101649513604963E-3</v>
      </c>
      <c r="AI116" s="6">
        <f t="shared" si="83"/>
        <v>2.6554163047524507E-2</v>
      </c>
      <c r="AJ116" s="6">
        <f t="shared" si="84"/>
        <v>4.1913390882499818E-2</v>
      </c>
      <c r="AK116" s="6">
        <f t="shared" si="85"/>
        <v>0.26270776182023564</v>
      </c>
      <c r="AL116" s="6">
        <f t="shared" si="86"/>
        <v>0.10638523772110504</v>
      </c>
      <c r="AM116" s="6">
        <f t="shared" si="87"/>
        <v>7.7291960507757402E-3</v>
      </c>
      <c r="AN116" s="6">
        <f t="shared" si="88"/>
        <v>0</v>
      </c>
      <c r="AO116" s="6">
        <f t="shared" si="89"/>
        <v>0</v>
      </c>
      <c r="AP116" s="6">
        <f t="shared" si="90"/>
        <v>0</v>
      </c>
      <c r="AQ116" s="6">
        <f t="shared" si="91"/>
        <v>6.3429417154133487E-3</v>
      </c>
      <c r="AR116" s="6">
        <f t="shared" si="92"/>
        <v>0</v>
      </c>
      <c r="AS116" s="6">
        <f t="shared" si="93"/>
        <v>0</v>
      </c>
      <c r="AT116" s="6">
        <f t="shared" si="94"/>
        <v>0.15994668443852048</v>
      </c>
      <c r="AU116" s="6">
        <f t="shared" si="95"/>
        <v>2.0030349180794196</v>
      </c>
      <c r="AV116" s="6">
        <f t="shared" si="96"/>
        <v>0.46558282624760827</v>
      </c>
      <c r="AW116" s="6">
        <f t="shared" si="97"/>
        <v>7.1278364733475125E-3</v>
      </c>
      <c r="AX116" s="6">
        <f t="shared" si="98"/>
        <v>0.1920954352536656</v>
      </c>
      <c r="AY116" s="6">
        <f t="shared" si="99"/>
        <v>3.2177801976124187E-2</v>
      </c>
      <c r="AZ116" s="6">
        <f t="shared" si="100"/>
        <v>1.5484750094017002E-3</v>
      </c>
      <c r="BA116" s="6">
        <f t="shared" si="101"/>
        <v>1.3256964622956037E-2</v>
      </c>
      <c r="BB116" s="6">
        <f t="shared" si="102"/>
        <v>2.0924942697797728E-2</v>
      </c>
      <c r="BC116" s="6">
        <f t="shared" si="103"/>
        <v>0.13115485878405408</v>
      </c>
      <c r="BD116" s="6">
        <f t="shared" si="104"/>
        <v>5.3112023540313996E-2</v>
      </c>
      <c r="BE116" s="6">
        <f t="shared" si="105"/>
        <v>3.8587425416361518E-3</v>
      </c>
      <c r="BF116" s="6">
        <f t="shared" si="106"/>
        <v>0</v>
      </c>
      <c r="BG116" s="6">
        <f t="shared" si="107"/>
        <v>0</v>
      </c>
      <c r="BH116" s="6">
        <f t="shared" si="108"/>
        <v>0</v>
      </c>
      <c r="BI116" s="6">
        <f t="shared" si="109"/>
        <v>3.1666655724080861E-3</v>
      </c>
      <c r="BJ116" s="6">
        <f t="shared" si="110"/>
        <v>0</v>
      </c>
      <c r="BK116" s="6">
        <f t="shared" si="111"/>
        <v>0</v>
      </c>
      <c r="BL116" s="6">
        <f t="shared" si="112"/>
        <v>7.9852169822322919E-2</v>
      </c>
      <c r="BM116" s="6">
        <f t="shared" si="113"/>
        <v>1.0038587425416363</v>
      </c>
      <c r="BN116" s="5">
        <f t="shared" si="114"/>
        <v>3.6569361524377194E-4</v>
      </c>
      <c r="BO116" s="5">
        <f t="shared" si="115"/>
        <v>5.5985834138534441E-6</v>
      </c>
      <c r="BP116" s="5">
        <f t="shared" si="116"/>
        <v>1.5088201331631433E-4</v>
      </c>
      <c r="BQ116" s="5">
        <f t="shared" si="117"/>
        <v>2.5274164062462541E-5</v>
      </c>
      <c r="BR116" s="5">
        <f t="shared" si="118"/>
        <v>1.2162549655592036E-6</v>
      </c>
      <c r="BS116" s="5">
        <f t="shared" si="119"/>
        <v>1.0412727976244776E-5</v>
      </c>
      <c r="BT116" s="5">
        <f t="shared" si="120"/>
        <v>1.6435567449081197E-5</v>
      </c>
      <c r="BU116" s="5">
        <f t="shared" si="121"/>
        <v>1.0301603014888589E-4</v>
      </c>
      <c r="BV116" s="5">
        <f t="shared" si="122"/>
        <v>4.1717019628727165E-5</v>
      </c>
      <c r="BW116" s="5">
        <f t="shared" si="123"/>
        <v>3.0308624605397254E-6</v>
      </c>
      <c r="BX116" s="5">
        <f t="shared" si="124"/>
        <v>0</v>
      </c>
      <c r="BY116" s="5">
        <f t="shared" si="125"/>
        <v>0</v>
      </c>
      <c r="BZ116" s="5">
        <f t="shared" si="126"/>
        <v>0</v>
      </c>
      <c r="CA116" s="5">
        <f t="shared" si="127"/>
        <v>2.4872682499376238E-6</v>
      </c>
      <c r="CB116" s="5">
        <f t="shared" si="128"/>
        <v>0</v>
      </c>
      <c r="CC116" s="5">
        <f t="shared" si="129"/>
        <v>0</v>
      </c>
      <c r="CD116" s="5">
        <f t="shared" si="130"/>
        <v>6.2720158522030324E-5</v>
      </c>
      <c r="CE116" s="5">
        <f t="shared" si="131"/>
        <v>7.8545340297686832E-4</v>
      </c>
      <c r="CF116" s="5">
        <f t="shared" si="132"/>
        <v>1.5709068059537367E-5</v>
      </c>
      <c r="CG116" s="5">
        <f t="shared" si="133"/>
        <v>-1.1542489638360243E-2</v>
      </c>
    </row>
    <row r="117" spans="1:85">
      <c r="A117" s="14" t="s">
        <v>134</v>
      </c>
      <c r="B117" s="5">
        <v>56.45</v>
      </c>
      <c r="C117" s="5">
        <v>1.1100000000000001</v>
      </c>
      <c r="D117" s="5">
        <v>19.93</v>
      </c>
      <c r="E117" s="5">
        <v>4.03</v>
      </c>
      <c r="F117" s="5">
        <v>0.16</v>
      </c>
      <c r="G117" s="5">
        <v>0.99</v>
      </c>
      <c r="H117" s="5">
        <v>2.5299999999999998</v>
      </c>
      <c r="I117" s="5">
        <v>8.32</v>
      </c>
      <c r="J117" s="5">
        <v>4.76</v>
      </c>
      <c r="K117" s="5">
        <v>9.5000000000000001E-2</v>
      </c>
      <c r="L117" s="5">
        <v>0</v>
      </c>
      <c r="M117" s="5">
        <v>0</v>
      </c>
      <c r="N117" s="5">
        <v>0</v>
      </c>
      <c r="O117" s="5">
        <v>0.47</v>
      </c>
      <c r="P117" s="5">
        <v>0</v>
      </c>
      <c r="Q117" s="5">
        <v>0</v>
      </c>
      <c r="R117" s="5">
        <v>0.75</v>
      </c>
      <c r="S117" s="5">
        <f t="shared" si="42"/>
        <v>99.595000000000013</v>
      </c>
      <c r="T117" s="5">
        <v>1000</v>
      </c>
      <c r="U117" s="5">
        <v>0.01</v>
      </c>
      <c r="X117" s="5">
        <v>5.6395805152706018E-9</v>
      </c>
      <c r="Y117" s="5">
        <v>6.1381534459560655E-11</v>
      </c>
      <c r="Z117" s="5">
        <f t="shared" si="47"/>
        <v>-10.211962258963984</v>
      </c>
      <c r="AA117" s="6">
        <f t="shared" si="191"/>
        <v>3.5408672079978283</v>
      </c>
      <c r="AB117" s="6">
        <f t="shared" si="192"/>
        <v>0.5491096398574683</v>
      </c>
      <c r="AD117" s="6">
        <f t="shared" si="78"/>
        <v>0.9397369735308807</v>
      </c>
      <c r="AE117" s="6">
        <f t="shared" si="79"/>
        <v>1.390158678472579E-2</v>
      </c>
      <c r="AF117" s="6">
        <f t="shared" si="80"/>
        <v>0.39105268321397035</v>
      </c>
      <c r="AG117" s="6">
        <f t="shared" si="81"/>
        <v>5.6100786524674609E-2</v>
      </c>
      <c r="AH117" s="6">
        <f t="shared" si="82"/>
        <v>2.2557451008036094E-3</v>
      </c>
      <c r="AI117" s="6">
        <f t="shared" si="83"/>
        <v>2.456880506266286E-2</v>
      </c>
      <c r="AJ117" s="6">
        <f t="shared" si="84"/>
        <v>4.5123778269244484E-2</v>
      </c>
      <c r="AK117" s="6">
        <f t="shared" si="85"/>
        <v>0.26851702436662905</v>
      </c>
      <c r="AL117" s="6">
        <f t="shared" si="86"/>
        <v>0.10107659312424352</v>
      </c>
      <c r="AM117" s="6">
        <f t="shared" si="87"/>
        <v>2.6798307475317347E-3</v>
      </c>
      <c r="AN117" s="6">
        <f t="shared" si="88"/>
        <v>0</v>
      </c>
      <c r="AO117" s="6">
        <f t="shared" si="89"/>
        <v>0</v>
      </c>
      <c r="AP117" s="6">
        <f t="shared" si="90"/>
        <v>0</v>
      </c>
      <c r="AQ117" s="6">
        <f t="shared" si="91"/>
        <v>6.6248502360983863E-3</v>
      </c>
      <c r="AR117" s="6">
        <f t="shared" si="92"/>
        <v>0</v>
      </c>
      <c r="AS117" s="6">
        <f t="shared" si="93"/>
        <v>0</v>
      </c>
      <c r="AT117" s="6">
        <f t="shared" si="94"/>
        <v>8.3305564811729418E-2</v>
      </c>
      <c r="AU117" s="6">
        <f t="shared" si="95"/>
        <v>1.9322643910256625</v>
      </c>
      <c r="AV117" s="6">
        <f t="shared" si="96"/>
        <v>0.48633974620422427</v>
      </c>
      <c r="AW117" s="6">
        <f t="shared" si="97"/>
        <v>7.1944537451972129E-3</v>
      </c>
      <c r="AX117" s="6">
        <f t="shared" si="98"/>
        <v>0.20238052568282142</v>
      </c>
      <c r="AY117" s="6">
        <f t="shared" si="99"/>
        <v>2.903370097033969E-2</v>
      </c>
      <c r="AZ117" s="6">
        <f t="shared" si="100"/>
        <v>1.1674101697885352E-3</v>
      </c>
      <c r="BA117" s="6">
        <f t="shared" si="101"/>
        <v>1.2715032775417202E-2</v>
      </c>
      <c r="BB117" s="6">
        <f t="shared" si="102"/>
        <v>2.3352797101069796E-2</v>
      </c>
      <c r="BC117" s="6">
        <f t="shared" si="103"/>
        <v>0.13896494993839736</v>
      </c>
      <c r="BD117" s="6">
        <f t="shared" si="104"/>
        <v>5.2309918660039686E-2</v>
      </c>
      <c r="BE117" s="6">
        <f t="shared" si="105"/>
        <v>1.3868861631866319E-3</v>
      </c>
      <c r="BF117" s="6">
        <f t="shared" si="106"/>
        <v>0</v>
      </c>
      <c r="BG117" s="6">
        <f t="shared" si="107"/>
        <v>0</v>
      </c>
      <c r="BH117" s="6">
        <f t="shared" si="108"/>
        <v>0</v>
      </c>
      <c r="BI117" s="6">
        <f t="shared" si="109"/>
        <v>3.4285423189845459E-3</v>
      </c>
      <c r="BJ117" s="6">
        <f t="shared" si="110"/>
        <v>0</v>
      </c>
      <c r="BK117" s="6">
        <f t="shared" si="111"/>
        <v>0</v>
      </c>
      <c r="BL117" s="6">
        <f t="shared" si="112"/>
        <v>4.3112922433720426E-2</v>
      </c>
      <c r="BM117" s="6">
        <f t="shared" si="113"/>
        <v>1.0013868861631865</v>
      </c>
      <c r="BN117" s="5">
        <f t="shared" si="114"/>
        <v>3.8199720865901446E-4</v>
      </c>
      <c r="BO117" s="5">
        <f t="shared" si="115"/>
        <v>5.650908176724826E-6</v>
      </c>
      <c r="BP117" s="5">
        <f t="shared" si="116"/>
        <v>1.5896047259381958E-4</v>
      </c>
      <c r="BQ117" s="5">
        <f t="shared" si="117"/>
        <v>2.2804619228166113E-5</v>
      </c>
      <c r="BR117" s="5">
        <f t="shared" si="118"/>
        <v>9.1694629053020869E-7</v>
      </c>
      <c r="BS117" s="5">
        <f t="shared" si="119"/>
        <v>9.9870657624138567E-6</v>
      </c>
      <c r="BT117" s="5">
        <f t="shared" si="120"/>
        <v>1.8342533952063616E-5</v>
      </c>
      <c r="BU117" s="5">
        <f t="shared" si="121"/>
        <v>1.0915049282362435E-4</v>
      </c>
      <c r="BV117" s="5">
        <f t="shared" si="122"/>
        <v>4.1087003620971356E-5</v>
      </c>
      <c r="BW117" s="5">
        <f t="shared" si="123"/>
        <v>1.0893344564164723E-6</v>
      </c>
      <c r="BX117" s="5">
        <f t="shared" si="124"/>
        <v>0</v>
      </c>
      <c r="BY117" s="5">
        <f t="shared" si="125"/>
        <v>0</v>
      </c>
      <c r="BZ117" s="5">
        <f t="shared" si="126"/>
        <v>0</v>
      </c>
      <c r="CA117" s="5">
        <f t="shared" si="127"/>
        <v>2.6929602316966153E-6</v>
      </c>
      <c r="CB117" s="5">
        <f t="shared" si="128"/>
        <v>0</v>
      </c>
      <c r="CC117" s="5">
        <f t="shared" si="129"/>
        <v>0</v>
      </c>
      <c r="CD117" s="5">
        <f t="shared" si="130"/>
        <v>3.3863191637843477E-5</v>
      </c>
      <c r="CE117" s="5">
        <f t="shared" si="131"/>
        <v>7.8545340297686832E-4</v>
      </c>
      <c r="CF117" s="5">
        <f t="shared" si="132"/>
        <v>7.8545340297686837E-6</v>
      </c>
      <c r="CG117" s="5">
        <f t="shared" si="133"/>
        <v>-5.1713133768741537E-2</v>
      </c>
    </row>
    <row r="118" spans="1:85">
      <c r="A118" s="14" t="s">
        <v>134</v>
      </c>
      <c r="B118" s="5">
        <v>56.03</v>
      </c>
      <c r="C118" s="5">
        <v>1.08</v>
      </c>
      <c r="D118" s="5">
        <v>19.510000000000002</v>
      </c>
      <c r="E118" s="5">
        <v>4.21</v>
      </c>
      <c r="F118" s="5">
        <v>0.25</v>
      </c>
      <c r="G118" s="5">
        <v>1.07</v>
      </c>
      <c r="H118" s="5">
        <v>2.52</v>
      </c>
      <c r="I118" s="5">
        <v>8.2899999999999991</v>
      </c>
      <c r="J118" s="5">
        <v>4.68</v>
      </c>
      <c r="K118" s="5">
        <v>0.115</v>
      </c>
      <c r="L118" s="5">
        <v>0</v>
      </c>
      <c r="M118" s="5">
        <v>0</v>
      </c>
      <c r="N118" s="5">
        <v>0</v>
      </c>
      <c r="O118" s="5">
        <v>0.5</v>
      </c>
      <c r="P118" s="5">
        <v>0</v>
      </c>
      <c r="Q118" s="5">
        <v>0</v>
      </c>
      <c r="R118" s="5">
        <v>0.98</v>
      </c>
      <c r="S118" s="5">
        <f t="shared" si="42"/>
        <v>99.234999999999985</v>
      </c>
      <c r="T118" s="5">
        <v>1000</v>
      </c>
      <c r="U118" s="5">
        <v>0.01</v>
      </c>
      <c r="X118" s="5">
        <v>7.4701080762808951E-9</v>
      </c>
      <c r="Y118" s="5">
        <v>6.1381534459560655E-11</v>
      </c>
      <c r="Z118" s="5">
        <f t="shared" si="47"/>
        <v>-10.211962258963984</v>
      </c>
      <c r="AA118" s="6">
        <f t="shared" si="191"/>
        <v>3.7242929338043393</v>
      </c>
      <c r="AB118" s="6">
        <f t="shared" si="192"/>
        <v>0.57104383303203265</v>
      </c>
      <c r="AD118" s="6">
        <f t="shared" si="78"/>
        <v>0.93274513068087228</v>
      </c>
      <c r="AE118" s="6">
        <f t="shared" si="79"/>
        <v>1.3525868222976445E-2</v>
      </c>
      <c r="AF118" s="6">
        <f t="shared" si="80"/>
        <v>0.38281173354262732</v>
      </c>
      <c r="AG118" s="6">
        <f t="shared" si="81"/>
        <v>5.8606528850838731E-2</v>
      </c>
      <c r="AH118" s="6">
        <f t="shared" si="82"/>
        <v>3.5246017200056398E-3</v>
      </c>
      <c r="AI118" s="6">
        <f t="shared" si="83"/>
        <v>2.6554163047524507E-2</v>
      </c>
      <c r="AJ118" s="6">
        <f t="shared" si="84"/>
        <v>4.494542341442534E-2</v>
      </c>
      <c r="AK118" s="6">
        <f t="shared" si="85"/>
        <v>0.26754881394223007</v>
      </c>
      <c r="AL118" s="6">
        <f t="shared" si="86"/>
        <v>9.9377826853247836E-2</v>
      </c>
      <c r="AM118" s="6">
        <f t="shared" si="87"/>
        <v>3.2440056417489421E-3</v>
      </c>
      <c r="AN118" s="6">
        <f t="shared" si="88"/>
        <v>0</v>
      </c>
      <c r="AO118" s="6">
        <f t="shared" si="89"/>
        <v>0</v>
      </c>
      <c r="AP118" s="6">
        <f t="shared" si="90"/>
        <v>0</v>
      </c>
      <c r="AQ118" s="6">
        <f t="shared" si="91"/>
        <v>7.0477130171259436E-3</v>
      </c>
      <c r="AR118" s="6">
        <f t="shared" si="92"/>
        <v>0</v>
      </c>
      <c r="AS118" s="6">
        <f t="shared" si="93"/>
        <v>0</v>
      </c>
      <c r="AT118" s="6">
        <f t="shared" si="94"/>
        <v>0.10885260468732644</v>
      </c>
      <c r="AU118" s="6">
        <f t="shared" si="95"/>
        <v>1.9455404079792007</v>
      </c>
      <c r="AV118" s="6">
        <f t="shared" si="96"/>
        <v>0.4794272721632642</v>
      </c>
      <c r="AW118" s="6">
        <f t="shared" si="97"/>
        <v>6.9522422497641833E-3</v>
      </c>
      <c r="AX118" s="6">
        <f t="shared" si="98"/>
        <v>0.19676370224571552</v>
      </c>
      <c r="AY118" s="6">
        <f t="shared" si="99"/>
        <v>3.0123521778564508E-2</v>
      </c>
      <c r="AZ118" s="6">
        <f t="shared" si="100"/>
        <v>1.8116312082495285E-3</v>
      </c>
      <c r="BA118" s="6">
        <f t="shared" si="101"/>
        <v>1.3648733759843035E-2</v>
      </c>
      <c r="BB118" s="6">
        <f t="shared" si="102"/>
        <v>2.3101768141176454E-2</v>
      </c>
      <c r="BC118" s="6">
        <f t="shared" si="103"/>
        <v>0.13751902188458187</v>
      </c>
      <c r="BD118" s="6">
        <f t="shared" si="104"/>
        <v>5.1079806127732844E-2</v>
      </c>
      <c r="BE118" s="6">
        <f t="shared" si="105"/>
        <v>1.6674059446128056E-3</v>
      </c>
      <c r="BF118" s="6">
        <f t="shared" si="106"/>
        <v>0</v>
      </c>
      <c r="BG118" s="6">
        <f t="shared" si="107"/>
        <v>0</v>
      </c>
      <c r="BH118" s="6">
        <f t="shared" si="108"/>
        <v>0</v>
      </c>
      <c r="BI118" s="6">
        <f t="shared" si="109"/>
        <v>3.6224963450881401E-3</v>
      </c>
      <c r="BJ118" s="6">
        <f t="shared" si="110"/>
        <v>0</v>
      </c>
      <c r="BK118" s="6">
        <f t="shared" si="111"/>
        <v>0</v>
      </c>
      <c r="BL118" s="6">
        <f t="shared" si="112"/>
        <v>5.5949804096019656E-2</v>
      </c>
      <c r="BM118" s="6">
        <f t="shared" si="113"/>
        <v>1.0016674059446127</v>
      </c>
      <c r="BN118" s="5">
        <f t="shared" si="114"/>
        <v>3.7656778240055311E-4</v>
      </c>
      <c r="BO118" s="5">
        <f t="shared" si="115"/>
        <v>5.4606623333968372E-6</v>
      </c>
      <c r="BP118" s="5">
        <f t="shared" si="116"/>
        <v>1.5454871951122451E-4</v>
      </c>
      <c r="BQ118" s="5">
        <f t="shared" si="117"/>
        <v>2.3660622690621299E-5</v>
      </c>
      <c r="BR118" s="5">
        <f t="shared" si="118"/>
        <v>1.4229518974586877E-6</v>
      </c>
      <c r="BS118" s="5">
        <f t="shared" si="119"/>
        <v>1.0720444377993979E-5</v>
      </c>
      <c r="BT118" s="5">
        <f t="shared" si="120"/>
        <v>1.8145362401269648E-5</v>
      </c>
      <c r="BU118" s="5">
        <f t="shared" si="121"/>
        <v>1.0801478371329526E-4</v>
      </c>
      <c r="BV118" s="5">
        <f t="shared" si="122"/>
        <v>4.0120807546426453E-5</v>
      </c>
      <c r="BW118" s="5">
        <f t="shared" si="123"/>
        <v>1.3096696733399877E-6</v>
      </c>
      <c r="BX118" s="5">
        <f t="shared" si="124"/>
        <v>0</v>
      </c>
      <c r="BY118" s="5">
        <f t="shared" si="125"/>
        <v>0</v>
      </c>
      <c r="BZ118" s="5">
        <f t="shared" si="126"/>
        <v>0</v>
      </c>
      <c r="CA118" s="5">
        <f t="shared" si="127"/>
        <v>2.8453020815207477E-6</v>
      </c>
      <c r="CB118" s="5">
        <f t="shared" si="128"/>
        <v>0</v>
      </c>
      <c r="CC118" s="5">
        <f t="shared" si="129"/>
        <v>0</v>
      </c>
      <c r="CD118" s="5">
        <f t="shared" si="130"/>
        <v>4.3945964023107768E-5</v>
      </c>
      <c r="CE118" s="5">
        <f t="shared" si="131"/>
        <v>7.8545340297686832E-4</v>
      </c>
      <c r="CF118" s="5">
        <f t="shared" si="132"/>
        <v>7.8545340297686837E-6</v>
      </c>
      <c r="CG118" s="5">
        <f t="shared" si="133"/>
        <v>-3.0359645706656835E-2</v>
      </c>
    </row>
    <row r="119" spans="1:85">
      <c r="A119" s="16" t="s">
        <v>135</v>
      </c>
      <c r="B119" s="6">
        <v>52.617516666666681</v>
      </c>
      <c r="C119" s="6">
        <v>0.95843333333333336</v>
      </c>
      <c r="D119" s="6">
        <v>15.936500000000002</v>
      </c>
      <c r="E119" s="6">
        <v>6.7131416666666679</v>
      </c>
      <c r="F119" s="15">
        <v>0.12095833333333332</v>
      </c>
      <c r="G119" s="6">
        <v>3.7972416666666668</v>
      </c>
      <c r="H119" s="6">
        <v>6.8670166666666681</v>
      </c>
      <c r="I119" s="6">
        <v>2.8421333333333334</v>
      </c>
      <c r="J119" s="6">
        <v>1.527091666666667</v>
      </c>
      <c r="K119" s="6">
        <v>0.48815833333333331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6.95</v>
      </c>
      <c r="S119" s="5">
        <f t="shared" si="42"/>
        <v>98.818191666666692</v>
      </c>
      <c r="T119" s="5">
        <v>1200</v>
      </c>
      <c r="U119" s="5">
        <v>0.3</v>
      </c>
      <c r="V119" s="6"/>
      <c r="X119" s="5">
        <v>3.3436217079186562E-4</v>
      </c>
      <c r="Y119" s="5">
        <v>6.7721304697398305E-5</v>
      </c>
      <c r="Z119" s="5">
        <f t="shared" si="47"/>
        <v>-4.1692746835013423</v>
      </c>
      <c r="AA119" s="6">
        <f t="shared" si="191"/>
        <v>2.4217731984312865</v>
      </c>
      <c r="AB119" s="6">
        <f t="shared" si="192"/>
        <v>0.38413346858329828</v>
      </c>
      <c r="AD119" s="6">
        <f t="shared" si="78"/>
        <v>0.8759366849786363</v>
      </c>
      <c r="AE119" s="6">
        <f t="shared" si="79"/>
        <v>1.2003373117754373E-2</v>
      </c>
      <c r="AF119" s="6">
        <f t="shared" si="80"/>
        <v>0.31269498675561663</v>
      </c>
      <c r="AG119" s="6">
        <f t="shared" si="81"/>
        <v>9.3452240087236974E-2</v>
      </c>
      <c r="AH119" s="6">
        <f t="shared" si="82"/>
        <v>1.7053197988627284E-3</v>
      </c>
      <c r="AI119" s="6">
        <f t="shared" si="83"/>
        <v>9.4236050792075116E-2</v>
      </c>
      <c r="AJ119" s="6">
        <f t="shared" si="84"/>
        <v>0.12247657606240044</v>
      </c>
      <c r="AK119" s="6">
        <f t="shared" si="85"/>
        <v>9.1726104028831162E-2</v>
      </c>
      <c r="AL119" s="6">
        <f t="shared" si="86"/>
        <v>3.2427147700649077E-2</v>
      </c>
      <c r="AM119" s="6">
        <f t="shared" si="87"/>
        <v>1.3770333803479076E-2</v>
      </c>
      <c r="AN119" s="6">
        <f t="shared" si="88"/>
        <v>0</v>
      </c>
      <c r="AO119" s="6">
        <f t="shared" si="89"/>
        <v>0</v>
      </c>
      <c r="AP119" s="6">
        <f t="shared" si="90"/>
        <v>0</v>
      </c>
      <c r="AQ119" s="6">
        <f t="shared" si="91"/>
        <v>0</v>
      </c>
      <c r="AR119" s="6">
        <f t="shared" si="92"/>
        <v>0</v>
      </c>
      <c r="AS119" s="6">
        <f t="shared" si="93"/>
        <v>0</v>
      </c>
      <c r="AT119" s="6">
        <f t="shared" si="94"/>
        <v>0.77196490058869272</v>
      </c>
      <c r="AU119" s="6">
        <f t="shared" si="95"/>
        <v>2.4086233839107556</v>
      </c>
      <c r="AV119" s="6">
        <f t="shared" si="96"/>
        <v>0.36366693557397245</v>
      </c>
      <c r="AW119" s="6">
        <f t="shared" si="97"/>
        <v>4.9834993706094162E-3</v>
      </c>
      <c r="AX119" s="6">
        <f t="shared" si="98"/>
        <v>0.12982311342004418</v>
      </c>
      <c r="AY119" s="6">
        <f t="shared" si="99"/>
        <v>3.8799025497918846E-2</v>
      </c>
      <c r="AZ119" s="6">
        <f t="shared" si="100"/>
        <v>7.0800599639362879E-4</v>
      </c>
      <c r="BA119" s="6">
        <f t="shared" si="101"/>
        <v>3.9124444037850772E-2</v>
      </c>
      <c r="BB119" s="6">
        <f t="shared" si="102"/>
        <v>5.0849201614717218E-2</v>
      </c>
      <c r="BC119" s="6">
        <f t="shared" si="103"/>
        <v>3.8082377112813835E-2</v>
      </c>
      <c r="BD119" s="6">
        <f t="shared" si="104"/>
        <v>1.3462938173422038E-2</v>
      </c>
      <c r="BE119" s="6">
        <f t="shared" si="105"/>
        <v>5.7170971167442982E-3</v>
      </c>
      <c r="BF119" s="6">
        <f t="shared" si="106"/>
        <v>0</v>
      </c>
      <c r="BG119" s="6">
        <f t="shared" si="107"/>
        <v>0</v>
      </c>
      <c r="BH119" s="6">
        <f t="shared" si="108"/>
        <v>0</v>
      </c>
      <c r="BI119" s="6">
        <f t="shared" si="109"/>
        <v>0</v>
      </c>
      <c r="BJ119" s="6">
        <f t="shared" si="110"/>
        <v>0</v>
      </c>
      <c r="BK119" s="6">
        <f t="shared" si="111"/>
        <v>0</v>
      </c>
      <c r="BL119" s="6">
        <f t="shared" si="112"/>
        <v>0.32050045920225756</v>
      </c>
      <c r="BM119" s="6">
        <f t="shared" si="113"/>
        <v>1.0057170971167442</v>
      </c>
      <c r="BN119" s="5">
        <f t="shared" si="114"/>
        <v>2.468634800081271E-4</v>
      </c>
      <c r="BO119" s="5">
        <f t="shared" si="115"/>
        <v>3.3828865835857965E-6</v>
      </c>
      <c r="BP119" s="5">
        <f t="shared" si="116"/>
        <v>8.8126201282995062E-5</v>
      </c>
      <c r="BQ119" s="5">
        <f t="shared" si="117"/>
        <v>2.6337457487641342E-5</v>
      </c>
      <c r="BR119" s="5">
        <f t="shared" si="118"/>
        <v>4.8060686039685622E-7</v>
      </c>
      <c r="BS119" s="5">
        <f t="shared" si="119"/>
        <v>2.6558357287343969E-5</v>
      </c>
      <c r="BT119" s="5">
        <f t="shared" si="120"/>
        <v>3.4517327912783639E-5</v>
      </c>
      <c r="BU119" s="5">
        <f t="shared" si="121"/>
        <v>2.585098402254613E-5</v>
      </c>
      <c r="BV119" s="5">
        <f t="shared" si="122"/>
        <v>9.1388780323945545E-6</v>
      </c>
      <c r="BW119" s="5">
        <f t="shared" si="123"/>
        <v>3.880865571560464E-6</v>
      </c>
      <c r="BX119" s="5">
        <f t="shared" si="124"/>
        <v>0</v>
      </c>
      <c r="BY119" s="5">
        <f t="shared" si="125"/>
        <v>0</v>
      </c>
      <c r="BZ119" s="5">
        <f t="shared" si="126"/>
        <v>0</v>
      </c>
      <c r="CA119" s="5">
        <f t="shared" si="127"/>
        <v>0</v>
      </c>
      <c r="CB119" s="5">
        <f t="shared" si="128"/>
        <v>0</v>
      </c>
      <c r="CC119" s="5">
        <f t="shared" si="129"/>
        <v>0</v>
      </c>
      <c r="CD119" s="5">
        <f t="shared" si="130"/>
        <v>2.1756132043733328E-4</v>
      </c>
      <c r="CE119" s="5">
        <f t="shared" si="131"/>
        <v>6.7881749991514776E-4</v>
      </c>
      <c r="CF119" s="5">
        <f t="shared" si="132"/>
        <v>2.0364524997454431E-4</v>
      </c>
      <c r="CG119" s="5">
        <f t="shared" si="133"/>
        <v>0.46476412728944139</v>
      </c>
    </row>
    <row r="120" spans="1:85">
      <c r="A120" s="16" t="s">
        <v>135</v>
      </c>
      <c r="B120" s="6">
        <v>52.603560000000002</v>
      </c>
      <c r="C120" s="6">
        <v>0.99029000000000011</v>
      </c>
      <c r="D120" s="6">
        <v>16.132770000000001</v>
      </c>
      <c r="E120" s="6">
        <v>6.6587300000000003</v>
      </c>
      <c r="F120" s="15">
        <v>5.4339999999999999E-2</v>
      </c>
      <c r="G120" s="6">
        <v>4.0259099999999997</v>
      </c>
      <c r="H120" s="6">
        <v>6.9282700000000004</v>
      </c>
      <c r="I120" s="6">
        <v>2.9637000000000002</v>
      </c>
      <c r="J120" s="6">
        <v>1.61056</v>
      </c>
      <c r="K120" s="6">
        <v>0.24923636363636364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7.33</v>
      </c>
      <c r="S120" s="5">
        <f t="shared" ref="S120:S128" si="193">SUM(B120:R120)</f>
        <v>99.547366363636371</v>
      </c>
      <c r="T120" s="5">
        <v>1200</v>
      </c>
      <c r="U120" s="5">
        <v>0.3</v>
      </c>
      <c r="V120" s="6"/>
      <c r="X120" s="5">
        <v>4.3799090356088516E-5</v>
      </c>
      <c r="Y120" s="5">
        <v>6.7721304697398305E-5</v>
      </c>
      <c r="Z120" s="5">
        <f t="shared" si="47"/>
        <v>-4.1692746835013423</v>
      </c>
      <c r="AA120" s="6">
        <f t="shared" si="191"/>
        <v>3.4163329519111634</v>
      </c>
      <c r="AB120" s="6">
        <f t="shared" si="192"/>
        <v>0.53356018992425469</v>
      </c>
      <c r="AD120" s="6">
        <f t="shared" si="78"/>
        <v>0.87570434493091398</v>
      </c>
      <c r="AE120" s="6">
        <f t="shared" si="79"/>
        <v>1.2402344483825318E-2</v>
      </c>
      <c r="AF120" s="6">
        <f t="shared" si="80"/>
        <v>0.31654606102227018</v>
      </c>
      <c r="AG120" s="6">
        <f t="shared" si="81"/>
        <v>9.269478666388252E-2</v>
      </c>
      <c r="AH120" s="6">
        <f t="shared" si="82"/>
        <v>7.6610742986042582E-4</v>
      </c>
      <c r="AI120" s="6">
        <f t="shared" si="83"/>
        <v>9.9910907060429321E-2</v>
      </c>
      <c r="AJ120" s="6">
        <f t="shared" si="84"/>
        <v>0.12356905899978597</v>
      </c>
      <c r="AK120" s="6">
        <f t="shared" si="85"/>
        <v>9.5649507826367608E-2</v>
      </c>
      <c r="AL120" s="6">
        <f t="shared" si="86"/>
        <v>3.4199562567685221E-2</v>
      </c>
      <c r="AM120" s="6">
        <f t="shared" si="87"/>
        <v>7.0306449544813437E-3</v>
      </c>
      <c r="AN120" s="6">
        <f t="shared" si="88"/>
        <v>0</v>
      </c>
      <c r="AO120" s="6">
        <f t="shared" si="89"/>
        <v>0</v>
      </c>
      <c r="AP120" s="6">
        <f t="shared" si="90"/>
        <v>0</v>
      </c>
      <c r="AQ120" s="6">
        <f t="shared" si="91"/>
        <v>0</v>
      </c>
      <c r="AR120" s="6">
        <f t="shared" si="92"/>
        <v>0</v>
      </c>
      <c r="AS120" s="6">
        <f t="shared" si="93"/>
        <v>0</v>
      </c>
      <c r="AT120" s="6">
        <f t="shared" si="94"/>
        <v>0.8141730534266356</v>
      </c>
      <c r="AU120" s="6">
        <f t="shared" si="95"/>
        <v>2.465615734411656</v>
      </c>
      <c r="AV120" s="6">
        <f t="shared" si="96"/>
        <v>0.35516659498438596</v>
      </c>
      <c r="AW120" s="6">
        <f t="shared" si="97"/>
        <v>5.0301205945154134E-3</v>
      </c>
      <c r="AX120" s="6">
        <f t="shared" si="98"/>
        <v>0.12838418274362781</v>
      </c>
      <c r="AY120" s="6">
        <f t="shared" si="99"/>
        <v>3.7594985045794782E-2</v>
      </c>
      <c r="AZ120" s="6">
        <f t="shared" si="100"/>
        <v>3.1071647506468968E-4</v>
      </c>
      <c r="BA120" s="6">
        <f t="shared" si="101"/>
        <v>4.0521686192220061E-2</v>
      </c>
      <c r="BB120" s="6">
        <f t="shared" si="102"/>
        <v>5.011691695310825E-2</v>
      </c>
      <c r="BC120" s="6">
        <f t="shared" si="103"/>
        <v>3.8793355546618231E-2</v>
      </c>
      <c r="BD120" s="6">
        <f t="shared" si="104"/>
        <v>1.3870597145522315E-2</v>
      </c>
      <c r="BE120" s="6">
        <f t="shared" si="105"/>
        <v>2.8514763498453228E-3</v>
      </c>
      <c r="BF120" s="6">
        <f t="shared" si="106"/>
        <v>0</v>
      </c>
      <c r="BG120" s="6">
        <f t="shared" si="107"/>
        <v>0</v>
      </c>
      <c r="BH120" s="6">
        <f t="shared" si="108"/>
        <v>0</v>
      </c>
      <c r="BI120" s="6">
        <f t="shared" si="109"/>
        <v>0</v>
      </c>
      <c r="BJ120" s="6">
        <f t="shared" si="110"/>
        <v>0</v>
      </c>
      <c r="BK120" s="6">
        <f t="shared" si="111"/>
        <v>0</v>
      </c>
      <c r="BL120" s="6">
        <f t="shared" si="112"/>
        <v>0.33021084431914249</v>
      </c>
      <c r="BM120" s="6">
        <f t="shared" si="113"/>
        <v>1.0028514763498451</v>
      </c>
      <c r="BN120" s="5">
        <f t="shared" si="114"/>
        <v>2.4109330006067675E-4</v>
      </c>
      <c r="BO120" s="5">
        <f t="shared" si="115"/>
        <v>3.4145338862406497E-6</v>
      </c>
      <c r="BP120" s="5">
        <f t="shared" si="116"/>
        <v>8.7149429958678892E-5</v>
      </c>
      <c r="BQ120" s="5">
        <f t="shared" si="117"/>
        <v>2.552013375813378E-5</v>
      </c>
      <c r="BR120" s="5">
        <f t="shared" si="118"/>
        <v>2.1091978078586E-7</v>
      </c>
      <c r="BS120" s="5">
        <f t="shared" si="119"/>
        <v>2.7506829713348985E-5</v>
      </c>
      <c r="BT120" s="5">
        <f t="shared" si="120"/>
        <v>3.4020240269564027E-5</v>
      </c>
      <c r="BU120" s="5">
        <f t="shared" si="121"/>
        <v>2.6333608625474817E-5</v>
      </c>
      <c r="BV120" s="5">
        <f t="shared" si="122"/>
        <v>9.4156040766536435E-6</v>
      </c>
      <c r="BW120" s="5">
        <f t="shared" si="123"/>
        <v>1.9356320468691733E-6</v>
      </c>
      <c r="BX120" s="5">
        <f t="shared" si="124"/>
        <v>0</v>
      </c>
      <c r="BY120" s="5">
        <f t="shared" si="125"/>
        <v>0</v>
      </c>
      <c r="BZ120" s="5">
        <f t="shared" si="126"/>
        <v>0</v>
      </c>
      <c r="CA120" s="5">
        <f t="shared" si="127"/>
        <v>0</v>
      </c>
      <c r="CB120" s="5">
        <f t="shared" si="128"/>
        <v>0</v>
      </c>
      <c r="CC120" s="5">
        <f t="shared" si="129"/>
        <v>0</v>
      </c>
      <c r="CD120" s="5">
        <f t="shared" si="130"/>
        <v>2.2415289978559039E-4</v>
      </c>
      <c r="CE120" s="5">
        <f t="shared" si="131"/>
        <v>6.7881749991514776E-4</v>
      </c>
      <c r="CF120" s="5">
        <f t="shared" si="132"/>
        <v>2.0364524997454431E-4</v>
      </c>
      <c r="CG120" s="5">
        <f t="shared" si="133"/>
        <v>0.47762464001698679</v>
      </c>
    </row>
    <row r="121" spans="1:85">
      <c r="A121" s="16" t="s">
        <v>135</v>
      </c>
      <c r="B121" s="6">
        <v>54.652909999999999</v>
      </c>
      <c r="C121" s="6">
        <v>0.98397000000000001</v>
      </c>
      <c r="D121" s="6">
        <v>16.463000000000001</v>
      </c>
      <c r="E121" s="6">
        <v>6.8972999999999995</v>
      </c>
      <c r="F121" s="15">
        <v>7.6619999999999994E-2</v>
      </c>
      <c r="G121" s="6">
        <v>4.0066799999999994</v>
      </c>
      <c r="H121" s="6">
        <v>6.9481800000000007</v>
      </c>
      <c r="I121" s="6">
        <v>3.0945299999999998</v>
      </c>
      <c r="J121" s="6">
        <v>1.5995599999999999</v>
      </c>
      <c r="K121" s="6">
        <v>0.24542999999999998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5.82</v>
      </c>
      <c r="S121" s="5">
        <f t="shared" si="193"/>
        <v>100.78818000000001</v>
      </c>
      <c r="T121" s="5">
        <v>1200</v>
      </c>
      <c r="U121" s="5">
        <v>0.2</v>
      </c>
      <c r="V121" s="6"/>
      <c r="X121" s="5">
        <v>1.139127131914292E-5</v>
      </c>
      <c r="Y121" s="5">
        <v>6.3023092733467128E-5</v>
      </c>
      <c r="Z121" s="5">
        <f t="shared" si="47"/>
        <v>-4.2005002884974392</v>
      </c>
      <c r="AA121" s="6">
        <f t="shared" si="191"/>
        <v>6.4791267673550657</v>
      </c>
      <c r="AB121" s="6">
        <f t="shared" si="192"/>
        <v>0.81151647721715936</v>
      </c>
      <c r="AD121" s="6">
        <f t="shared" si="78"/>
        <v>0.90982037622773426</v>
      </c>
      <c r="AE121" s="6">
        <f t="shared" si="79"/>
        <v>1.2323193106816788E-2</v>
      </c>
      <c r="AF121" s="6">
        <f t="shared" si="80"/>
        <v>0.3230256058079074</v>
      </c>
      <c r="AG121" s="6">
        <f t="shared" si="81"/>
        <v>9.601586970139904E-2</v>
      </c>
      <c r="AH121" s="6">
        <f t="shared" si="82"/>
        <v>1.0802199351473284E-3</v>
      </c>
      <c r="AI121" s="6">
        <f t="shared" si="83"/>
        <v>9.9433676634818197E-2</v>
      </c>
      <c r="AJ121" s="6">
        <f t="shared" si="84"/>
        <v>0.12392416351573091</v>
      </c>
      <c r="AK121" s="6">
        <f t="shared" si="85"/>
        <v>9.9871873487171206E-2</v>
      </c>
      <c r="AL121" s="6">
        <f t="shared" si="86"/>
        <v>3.3965982205423309E-2</v>
      </c>
      <c r="AM121" s="6">
        <f t="shared" si="87"/>
        <v>6.9232722143864585E-3</v>
      </c>
      <c r="AN121" s="6">
        <f t="shared" si="88"/>
        <v>0</v>
      </c>
      <c r="AO121" s="6">
        <f t="shared" si="89"/>
        <v>0</v>
      </c>
      <c r="AP121" s="6">
        <f t="shared" si="90"/>
        <v>0</v>
      </c>
      <c r="AQ121" s="6">
        <f t="shared" si="91"/>
        <v>0</v>
      </c>
      <c r="AR121" s="6">
        <f t="shared" si="92"/>
        <v>0</v>
      </c>
      <c r="AS121" s="6">
        <f t="shared" si="93"/>
        <v>0</v>
      </c>
      <c r="AT121" s="6">
        <f t="shared" si="94"/>
        <v>0.64645118293902037</v>
      </c>
      <c r="AU121" s="6">
        <f t="shared" si="95"/>
        <v>2.3459121435611689</v>
      </c>
      <c r="AV121" s="6">
        <f t="shared" si="96"/>
        <v>0.38783224628634133</v>
      </c>
      <c r="AW121" s="6">
        <f t="shared" si="97"/>
        <v>5.2530497105956362E-3</v>
      </c>
      <c r="AX121" s="6">
        <f t="shared" si="98"/>
        <v>0.13769723077418589</v>
      </c>
      <c r="AY121" s="6">
        <f t="shared" si="99"/>
        <v>4.092901346068481E-2</v>
      </c>
      <c r="AZ121" s="6">
        <f t="shared" si="100"/>
        <v>4.6046904958150749E-4</v>
      </c>
      <c r="BA121" s="6">
        <f t="shared" si="101"/>
        <v>4.2385933722085059E-2</v>
      </c>
      <c r="BB121" s="6">
        <f t="shared" si="102"/>
        <v>5.2825577401040304E-2</v>
      </c>
      <c r="BC121" s="6">
        <f t="shared" si="103"/>
        <v>4.257272539438009E-2</v>
      </c>
      <c r="BD121" s="6">
        <f t="shared" si="104"/>
        <v>1.4478795507602374E-2</v>
      </c>
      <c r="BE121" s="6">
        <f t="shared" si="105"/>
        <v>2.9512069466833108E-3</v>
      </c>
      <c r="BF121" s="6">
        <f t="shared" si="106"/>
        <v>0</v>
      </c>
      <c r="BG121" s="6">
        <f t="shared" si="107"/>
        <v>0</v>
      </c>
      <c r="BH121" s="6">
        <f t="shared" si="108"/>
        <v>0</v>
      </c>
      <c r="BI121" s="6">
        <f t="shared" si="109"/>
        <v>0</v>
      </c>
      <c r="BJ121" s="6">
        <f t="shared" si="110"/>
        <v>0</v>
      </c>
      <c r="BK121" s="6">
        <f t="shared" si="111"/>
        <v>0</v>
      </c>
      <c r="BL121" s="6">
        <f t="shared" si="112"/>
        <v>0.27556495869350289</v>
      </c>
      <c r="BM121" s="6">
        <f t="shared" si="113"/>
        <v>1.002951206946683</v>
      </c>
      <c r="BN121" s="5">
        <f t="shared" si="114"/>
        <v>2.6326731581057005E-4</v>
      </c>
      <c r="BO121" s="5">
        <f t="shared" si="115"/>
        <v>3.5658620714765202E-6</v>
      </c>
      <c r="BP121" s="5">
        <f t="shared" si="116"/>
        <v>9.3471289939372004E-5</v>
      </c>
      <c r="BQ121" s="5">
        <f t="shared" si="117"/>
        <v>2.7783330591375494E-5</v>
      </c>
      <c r="BR121" s="5">
        <f t="shared" si="118"/>
        <v>3.1257444902522315E-7</v>
      </c>
      <c r="BS121" s="5">
        <f t="shared" si="119"/>
        <v>2.8772313560794935E-5</v>
      </c>
      <c r="BT121" s="5">
        <f t="shared" si="120"/>
        <v>3.5858926382948306E-5</v>
      </c>
      <c r="BU121" s="5">
        <f t="shared" si="121"/>
        <v>2.8899111016787216E-5</v>
      </c>
      <c r="BV121" s="5">
        <f t="shared" si="122"/>
        <v>9.8284597682533168E-6</v>
      </c>
      <c r="BW121" s="5">
        <f t="shared" si="123"/>
        <v>2.003330921279782E-6</v>
      </c>
      <c r="BX121" s="5">
        <f t="shared" si="124"/>
        <v>0</v>
      </c>
      <c r="BY121" s="5">
        <f t="shared" si="125"/>
        <v>0</v>
      </c>
      <c r="BZ121" s="5">
        <f t="shared" si="126"/>
        <v>0</v>
      </c>
      <c r="CA121" s="5">
        <f t="shared" si="127"/>
        <v>0</v>
      </c>
      <c r="CB121" s="5">
        <f t="shared" si="128"/>
        <v>0</v>
      </c>
      <c r="CC121" s="5">
        <f t="shared" si="129"/>
        <v>0</v>
      </c>
      <c r="CD121" s="5">
        <f t="shared" si="130"/>
        <v>1.8705831632454461E-4</v>
      </c>
      <c r="CE121" s="5">
        <f t="shared" si="131"/>
        <v>6.7881749991514776E-4</v>
      </c>
      <c r="CF121" s="5">
        <f t="shared" si="132"/>
        <v>1.3576349998302957E-4</v>
      </c>
      <c r="CG121" s="5">
        <f t="shared" si="133"/>
        <v>0.45605545450677309</v>
      </c>
    </row>
    <row r="122" spans="1:85">
      <c r="A122" s="16" t="s">
        <v>135</v>
      </c>
      <c r="B122" s="6">
        <v>56.60671</v>
      </c>
      <c r="C122" s="6">
        <v>1.07213</v>
      </c>
      <c r="D122" s="6">
        <v>17.032700000000006</v>
      </c>
      <c r="E122" s="6">
        <v>6.9141499999999994</v>
      </c>
      <c r="F122" s="15">
        <v>0.12225</v>
      </c>
      <c r="G122" s="6">
        <v>4.0881599999999993</v>
      </c>
      <c r="H122" s="6">
        <v>6.9153099999999998</v>
      </c>
      <c r="I122" s="6">
        <v>3.2366800000000007</v>
      </c>
      <c r="J122" s="6">
        <v>1.7059399999999996</v>
      </c>
      <c r="K122" s="6">
        <v>0.21078999999999998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3.07</v>
      </c>
      <c r="S122" s="5">
        <f t="shared" si="193"/>
        <v>100.97482000000002</v>
      </c>
      <c r="T122" s="5">
        <v>1200</v>
      </c>
      <c r="U122" s="5">
        <v>0.1</v>
      </c>
      <c r="V122" s="6"/>
      <c r="X122" s="5">
        <v>1.1100132214231112E-5</v>
      </c>
      <c r="Y122" s="5">
        <v>5.8650822447072478E-5</v>
      </c>
      <c r="Z122" s="5">
        <f t="shared" si="47"/>
        <v>-4.2317258934935351</v>
      </c>
      <c r="AA122" s="6">
        <f t="shared" si="191"/>
        <v>5.5367441392177623</v>
      </c>
      <c r="AB122" s="6">
        <f t="shared" si="192"/>
        <v>0.74325445461301642</v>
      </c>
      <c r="AD122" s="6">
        <f t="shared" si="78"/>
        <v>0.94234576327617781</v>
      </c>
      <c r="AE122" s="6">
        <f t="shared" si="79"/>
        <v>1.3427304720277531E-2</v>
      </c>
      <c r="AF122" s="6">
        <f t="shared" si="80"/>
        <v>0.3342038653978221</v>
      </c>
      <c r="AG122" s="6">
        <f t="shared" si="81"/>
        <v>9.6250435024709396E-2</v>
      </c>
      <c r="AH122" s="6">
        <f t="shared" si="82"/>
        <v>1.7235302410827577E-3</v>
      </c>
      <c r="AI122" s="6">
        <f t="shared" si="83"/>
        <v>0.10145576374239978</v>
      </c>
      <c r="AJ122" s="6">
        <f t="shared" si="84"/>
        <v>0.12333791110794035</v>
      </c>
      <c r="AK122" s="6">
        <f t="shared" si="85"/>
        <v>0.10445957721478137</v>
      </c>
      <c r="AL122" s="6">
        <f t="shared" si="86"/>
        <v>3.6224916654279821E-2</v>
      </c>
      <c r="AM122" s="6">
        <f t="shared" si="87"/>
        <v>5.9461212976022557E-3</v>
      </c>
      <c r="AN122" s="6">
        <f t="shared" si="88"/>
        <v>0</v>
      </c>
      <c r="AO122" s="6">
        <f t="shared" si="89"/>
        <v>0</v>
      </c>
      <c r="AP122" s="6">
        <f t="shared" si="90"/>
        <v>0</v>
      </c>
      <c r="AQ122" s="6">
        <f t="shared" si="91"/>
        <v>0</v>
      </c>
      <c r="AR122" s="6">
        <f t="shared" si="92"/>
        <v>0</v>
      </c>
      <c r="AS122" s="6">
        <f t="shared" si="93"/>
        <v>0</v>
      </c>
      <c r="AT122" s="6">
        <f t="shared" si="94"/>
        <v>0.34099744529601239</v>
      </c>
      <c r="AU122" s="6">
        <f t="shared" si="95"/>
        <v>2.0944265126754829</v>
      </c>
      <c r="AV122" s="6">
        <f t="shared" si="96"/>
        <v>0.44993021124068816</v>
      </c>
      <c r="AW122" s="6">
        <f t="shared" si="97"/>
        <v>6.4109696086329104E-3</v>
      </c>
      <c r="AX122" s="6">
        <f t="shared" si="98"/>
        <v>0.15956819844249398</v>
      </c>
      <c r="AY122" s="6">
        <f t="shared" si="99"/>
        <v>4.5955508318005496E-2</v>
      </c>
      <c r="AZ122" s="6">
        <f t="shared" si="100"/>
        <v>8.2291273083679069E-4</v>
      </c>
      <c r="BA122" s="6">
        <f t="shared" si="101"/>
        <v>4.8440832432357424E-2</v>
      </c>
      <c r="BB122" s="6">
        <f t="shared" si="102"/>
        <v>5.8888631499600733E-2</v>
      </c>
      <c r="BC122" s="6">
        <f t="shared" si="103"/>
        <v>4.9875026210082489E-2</v>
      </c>
      <c r="BD122" s="6">
        <f t="shared" si="104"/>
        <v>1.7295864254508998E-2</v>
      </c>
      <c r="BE122" s="6">
        <f t="shared" si="105"/>
        <v>2.8390212125449575E-3</v>
      </c>
      <c r="BF122" s="6">
        <f t="shared" si="106"/>
        <v>0</v>
      </c>
      <c r="BG122" s="6">
        <f t="shared" si="107"/>
        <v>0</v>
      </c>
      <c r="BH122" s="6">
        <f t="shared" si="108"/>
        <v>0</v>
      </c>
      <c r="BI122" s="6">
        <f t="shared" si="109"/>
        <v>0</v>
      </c>
      <c r="BJ122" s="6">
        <f t="shared" si="110"/>
        <v>0</v>
      </c>
      <c r="BK122" s="6">
        <f t="shared" si="111"/>
        <v>0</v>
      </c>
      <c r="BL122" s="6">
        <f t="shared" si="112"/>
        <v>0.16281184526279324</v>
      </c>
      <c r="BM122" s="6">
        <f t="shared" si="113"/>
        <v>1.0028390212125453</v>
      </c>
      <c r="BN122" s="5">
        <f t="shared" si="114"/>
        <v>3.0542050113069823E-4</v>
      </c>
      <c r="BO122" s="5">
        <f t="shared" si="115"/>
        <v>4.3518783617641859E-6</v>
      </c>
      <c r="BP122" s="5">
        <f t="shared" si="116"/>
        <v>1.0831768553269794E-4</v>
      </c>
      <c r="BQ122" s="5">
        <f t="shared" si="117"/>
        <v>3.1195403263758272E-5</v>
      </c>
      <c r="BR122" s="5">
        <f t="shared" si="118"/>
        <v>5.5860756259497717E-7</v>
      </c>
      <c r="BS122" s="5">
        <f t="shared" si="119"/>
        <v>3.2882484765541471E-5</v>
      </c>
      <c r="BT122" s="5">
        <f t="shared" si="120"/>
        <v>3.9974633607983389E-5</v>
      </c>
      <c r="BU122" s="5">
        <f t="shared" si="121"/>
        <v>3.3856040600130661E-5</v>
      </c>
      <c r="BV122" s="5">
        <f t="shared" si="122"/>
        <v>1.174073533211757E-5</v>
      </c>
      <c r="BW122" s="5">
        <f t="shared" si="123"/>
        <v>1.9271772817058393E-6</v>
      </c>
      <c r="BX122" s="5">
        <f t="shared" si="124"/>
        <v>0</v>
      </c>
      <c r="BY122" s="5">
        <f t="shared" si="125"/>
        <v>0</v>
      </c>
      <c r="BZ122" s="5">
        <f t="shared" si="126"/>
        <v>0</v>
      </c>
      <c r="CA122" s="5">
        <f t="shared" si="127"/>
        <v>0</v>
      </c>
      <c r="CB122" s="5">
        <f t="shared" si="128"/>
        <v>0</v>
      </c>
      <c r="CC122" s="5">
        <f t="shared" si="129"/>
        <v>0</v>
      </c>
      <c r="CD122" s="5">
        <f t="shared" si="130"/>
        <v>1.105195297578612E-4</v>
      </c>
      <c r="CE122" s="5">
        <f t="shared" si="131"/>
        <v>6.7881749991514776E-4</v>
      </c>
      <c r="CF122" s="5">
        <f t="shared" si="132"/>
        <v>6.7881749991514784E-5</v>
      </c>
      <c r="CG122" s="5">
        <f t="shared" si="133"/>
        <v>0.38039440837218386</v>
      </c>
    </row>
    <row r="123" spans="1:85">
      <c r="A123" s="16" t="s">
        <v>135</v>
      </c>
      <c r="B123" s="6">
        <v>55.537159999999993</v>
      </c>
      <c r="C123" s="6">
        <v>1.01336</v>
      </c>
      <c r="D123" s="6">
        <v>16.706790000000002</v>
      </c>
      <c r="E123" s="6">
        <v>6.9179099999999991</v>
      </c>
      <c r="F123" s="15">
        <v>0.11086</v>
      </c>
      <c r="G123" s="6">
        <v>4.1626700000000003</v>
      </c>
      <c r="H123" s="6">
        <v>6.8834800000000014</v>
      </c>
      <c r="I123" s="6">
        <v>3.1841499999999998</v>
      </c>
      <c r="J123" s="6">
        <v>1.6415599999999997</v>
      </c>
      <c r="K123" s="6">
        <v>0.46462999999999999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3.38</v>
      </c>
      <c r="S123" s="5">
        <f t="shared" si="193"/>
        <v>100.00257000000001</v>
      </c>
      <c r="T123" s="5">
        <v>1200</v>
      </c>
      <c r="U123" s="5">
        <v>0.1</v>
      </c>
      <c r="V123" s="6"/>
      <c r="X123" s="5">
        <v>2.380745807885623E-5</v>
      </c>
      <c r="Y123" s="5">
        <v>5.8650822447072478E-5</v>
      </c>
      <c r="Z123" s="5">
        <f t="shared" ref="Z123:Z124" si="194">LOG10(Y123)</f>
        <v>-4.2317258934935351</v>
      </c>
      <c r="AA123" s="6">
        <f t="shared" si="191"/>
        <v>8.3333430467051013</v>
      </c>
      <c r="AB123" s="6">
        <f t="shared" si="192"/>
        <v>0.9208192601677313</v>
      </c>
      <c r="AD123" s="6">
        <f t="shared" si="78"/>
        <v>0.92454070251373388</v>
      </c>
      <c r="AE123" s="6">
        <f t="shared" si="79"/>
        <v>1.2691272057810564E-2</v>
      </c>
      <c r="AF123" s="6">
        <f t="shared" si="80"/>
        <v>0.32780908466594721</v>
      </c>
      <c r="AG123" s="6">
        <f t="shared" si="81"/>
        <v>9.6302777197744827E-2</v>
      </c>
      <c r="AH123" s="6">
        <f t="shared" si="82"/>
        <v>1.5629493867193008E-3</v>
      </c>
      <c r="AI123" s="6">
        <f t="shared" si="83"/>
        <v>0.10330487653555032</v>
      </c>
      <c r="AJ123" s="6">
        <f t="shared" si="84"/>
        <v>0.12277020760505103</v>
      </c>
      <c r="AK123" s="6">
        <f t="shared" si="85"/>
        <v>0.10276424076165887</v>
      </c>
      <c r="AL123" s="6">
        <f t="shared" si="86"/>
        <v>3.4857834497696041E-2</v>
      </c>
      <c r="AM123" s="6">
        <f t="shared" si="87"/>
        <v>1.3106629055007051E-2</v>
      </c>
      <c r="AN123" s="6">
        <f t="shared" si="88"/>
        <v>0</v>
      </c>
      <c r="AO123" s="6">
        <f t="shared" si="89"/>
        <v>0</v>
      </c>
      <c r="AP123" s="6">
        <f t="shared" si="90"/>
        <v>0</v>
      </c>
      <c r="AQ123" s="6">
        <f t="shared" si="91"/>
        <v>0</v>
      </c>
      <c r="AR123" s="6">
        <f t="shared" si="92"/>
        <v>0</v>
      </c>
      <c r="AS123" s="6">
        <f t="shared" si="93"/>
        <v>0</v>
      </c>
      <c r="AT123" s="6">
        <f t="shared" si="94"/>
        <v>0.37543041208486061</v>
      </c>
      <c r="AU123" s="6">
        <f t="shared" si="95"/>
        <v>2.1020343573067723</v>
      </c>
      <c r="AV123" s="6">
        <f t="shared" si="96"/>
        <v>0.43983139442987029</v>
      </c>
      <c r="AW123" s="6">
        <f t="shared" si="97"/>
        <v>6.0376139969811112E-3</v>
      </c>
      <c r="AX123" s="6">
        <f t="shared" si="98"/>
        <v>0.1559484903405442</v>
      </c>
      <c r="AY123" s="6">
        <f t="shared" si="99"/>
        <v>4.5814083325037835E-2</v>
      </c>
      <c r="AZ123" s="6">
        <f t="shared" si="100"/>
        <v>7.4354131334077088E-4</v>
      </c>
      <c r="BA123" s="6">
        <f t="shared" si="101"/>
        <v>4.9145189362132739E-2</v>
      </c>
      <c r="BB123" s="6">
        <f t="shared" si="102"/>
        <v>5.8405423859175229E-2</v>
      </c>
      <c r="BC123" s="6">
        <f t="shared" si="103"/>
        <v>4.8887992912411464E-2</v>
      </c>
      <c r="BD123" s="6">
        <f t="shared" si="104"/>
        <v>1.6582904259641873E-2</v>
      </c>
      <c r="BE123" s="6">
        <f t="shared" si="105"/>
        <v>6.2352116222305215E-3</v>
      </c>
      <c r="BF123" s="6">
        <f t="shared" si="106"/>
        <v>0</v>
      </c>
      <c r="BG123" s="6">
        <f t="shared" si="107"/>
        <v>0</v>
      </c>
      <c r="BH123" s="6">
        <f t="shared" si="108"/>
        <v>0</v>
      </c>
      <c r="BI123" s="6">
        <f t="shared" si="109"/>
        <v>0</v>
      </c>
      <c r="BJ123" s="6">
        <f t="shared" si="110"/>
        <v>0</v>
      </c>
      <c r="BK123" s="6">
        <f t="shared" si="111"/>
        <v>0</v>
      </c>
      <c r="BL123" s="6">
        <f t="shared" si="112"/>
        <v>0.17860336620086464</v>
      </c>
      <c r="BM123" s="6">
        <f t="shared" si="113"/>
        <v>1.0062352116222306</v>
      </c>
      <c r="BN123" s="5">
        <f t="shared" si="114"/>
        <v>2.9856524755107782E-4</v>
      </c>
      <c r="BO123" s="5">
        <f t="shared" si="115"/>
        <v>4.0984380388834204E-6</v>
      </c>
      <c r="BP123" s="5">
        <f t="shared" si="116"/>
        <v>1.0586056432850979E-4</v>
      </c>
      <c r="BQ123" s="5">
        <f t="shared" si="117"/>
        <v>3.1099401503606446E-5</v>
      </c>
      <c r="BR123" s="5">
        <f t="shared" si="118"/>
        <v>5.0472885540560763E-7</v>
      </c>
      <c r="BS123" s="5">
        <f t="shared" si="119"/>
        <v>3.336061457565946E-5</v>
      </c>
      <c r="BT123" s="5">
        <f t="shared" si="120"/>
        <v>3.9646623805569848E-5</v>
      </c>
      <c r="BU123" s="5">
        <f t="shared" si="121"/>
        <v>3.3186025124672617E-5</v>
      </c>
      <c r="BV123" s="5">
        <f t="shared" si="122"/>
        <v>1.1256765610862351E-5</v>
      </c>
      <c r="BW123" s="5">
        <f t="shared" si="123"/>
        <v>4.2325707648443955E-6</v>
      </c>
      <c r="BX123" s="5">
        <f t="shared" si="124"/>
        <v>0</v>
      </c>
      <c r="BY123" s="5">
        <f t="shared" si="125"/>
        <v>0</v>
      </c>
      <c r="BZ123" s="5">
        <f t="shared" si="126"/>
        <v>0</v>
      </c>
      <c r="CA123" s="5">
        <f t="shared" si="127"/>
        <v>0</v>
      </c>
      <c r="CB123" s="5">
        <f t="shared" si="128"/>
        <v>0</v>
      </c>
      <c r="CC123" s="5">
        <f t="shared" si="129"/>
        <v>0</v>
      </c>
      <c r="CD123" s="5">
        <f t="shared" si="130"/>
        <v>1.2123909052090054E-4</v>
      </c>
      <c r="CE123" s="5">
        <f t="shared" si="131"/>
        <v>6.7881749991514776E-4</v>
      </c>
      <c r="CF123" s="5">
        <f t="shared" si="132"/>
        <v>6.7881749991514784E-5</v>
      </c>
      <c r="CG123" s="5">
        <f t="shared" si="133"/>
        <v>0.40166306353396419</v>
      </c>
    </row>
    <row r="124" spans="1:85">
      <c r="A124" s="16" t="s">
        <v>135</v>
      </c>
      <c r="B124" s="6">
        <v>57.274760000000001</v>
      </c>
      <c r="C124" s="6">
        <v>1.0551150000000002</v>
      </c>
      <c r="D124" s="6">
        <v>17.356159999999999</v>
      </c>
      <c r="E124" s="6">
        <v>7.1063050000000008</v>
      </c>
      <c r="F124" s="15">
        <v>0.11947500000000003</v>
      </c>
      <c r="G124" s="6">
        <v>4.2105999999999995</v>
      </c>
      <c r="H124" s="6">
        <v>7.6487450000000008</v>
      </c>
      <c r="I124" s="6">
        <v>3.4940249999999997</v>
      </c>
      <c r="J124" s="6">
        <v>1.6789400000000001</v>
      </c>
      <c r="K124" s="6">
        <v>0.157855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1.4</v>
      </c>
      <c r="S124" s="5">
        <f t="shared" si="193"/>
        <v>101.50198</v>
      </c>
      <c r="T124" s="5">
        <v>1200</v>
      </c>
      <c r="U124" s="5">
        <v>0.05</v>
      </c>
      <c r="V124" s="6"/>
      <c r="X124" s="5">
        <v>9.0355941604315492E-6</v>
      </c>
      <c r="Y124" s="5">
        <v>4.7974908305957078E-5</v>
      </c>
      <c r="Z124" s="5">
        <f t="shared" si="194"/>
        <v>-4.3189858466551261</v>
      </c>
      <c r="AA124" s="6">
        <f t="shared" si="191"/>
        <v>4.3705241352007747</v>
      </c>
      <c r="AB124" s="6">
        <f t="shared" si="192"/>
        <v>0.64053352286875465</v>
      </c>
      <c r="AD124" s="6">
        <f t="shared" si="78"/>
        <v>0.95346695521891123</v>
      </c>
      <c r="AE124" s="6">
        <f t="shared" si="79"/>
        <v>1.3214209676005364E-2</v>
      </c>
      <c r="AF124" s="6">
        <f t="shared" si="80"/>
        <v>0.34055057392328064</v>
      </c>
      <c r="AG124" s="6">
        <f t="shared" si="81"/>
        <v>9.8925384561843133E-2</v>
      </c>
      <c r="AH124" s="6">
        <f t="shared" si="82"/>
        <v>1.6844071619906956E-3</v>
      </c>
      <c r="AI124" s="6">
        <f t="shared" si="83"/>
        <v>0.10449435413823054</v>
      </c>
      <c r="AJ124" s="6">
        <f t="shared" si="84"/>
        <v>0.13641908040236855</v>
      </c>
      <c r="AK124" s="6">
        <f t="shared" si="85"/>
        <v>0.1127650476036792</v>
      </c>
      <c r="AL124" s="6">
        <f t="shared" si="86"/>
        <v>3.565158303781879E-2</v>
      </c>
      <c r="AM124" s="6">
        <f t="shared" si="87"/>
        <v>4.4528913963328629E-3</v>
      </c>
      <c r="AN124" s="6">
        <f t="shared" si="88"/>
        <v>0</v>
      </c>
      <c r="AO124" s="6">
        <f t="shared" si="89"/>
        <v>0</v>
      </c>
      <c r="AP124" s="6">
        <f t="shared" si="90"/>
        <v>0</v>
      </c>
      <c r="AQ124" s="6">
        <f t="shared" si="91"/>
        <v>0</v>
      </c>
      <c r="AR124" s="6">
        <f t="shared" si="92"/>
        <v>0</v>
      </c>
      <c r="AS124" s="6">
        <f t="shared" si="93"/>
        <v>0</v>
      </c>
      <c r="AT124" s="6">
        <f t="shared" si="94"/>
        <v>0.15550372098189491</v>
      </c>
      <c r="AU124" s="6">
        <f t="shared" si="95"/>
        <v>1.9526753167060233</v>
      </c>
      <c r="AV124" s="6">
        <f t="shared" si="96"/>
        <v>0.48828750333533116</v>
      </c>
      <c r="AW124" s="6">
        <f t="shared" si="97"/>
        <v>6.7672334273659344E-3</v>
      </c>
      <c r="AX124" s="6">
        <f t="shared" si="98"/>
        <v>0.17440204780063329</v>
      </c>
      <c r="AY124" s="6">
        <f t="shared" si="99"/>
        <v>5.0661461081364413E-2</v>
      </c>
      <c r="AZ124" s="6">
        <f t="shared" si="100"/>
        <v>8.626150735761486E-4</v>
      </c>
      <c r="BA124" s="6">
        <f t="shared" si="101"/>
        <v>5.3513430135688163E-2</v>
      </c>
      <c r="BB124" s="6">
        <f t="shared" si="102"/>
        <v>6.9862654193066004E-2</v>
      </c>
      <c r="BC124" s="6">
        <f t="shared" si="103"/>
        <v>5.7749000378569365E-2</v>
      </c>
      <c r="BD124" s="6">
        <f t="shared" si="104"/>
        <v>1.82578141551764E-2</v>
      </c>
      <c r="BE124" s="6">
        <f t="shared" si="105"/>
        <v>2.280405430557941E-3</v>
      </c>
      <c r="BF124" s="6">
        <f t="shared" si="106"/>
        <v>0</v>
      </c>
      <c r="BG124" s="6">
        <f t="shared" si="107"/>
        <v>0</v>
      </c>
      <c r="BH124" s="6">
        <f t="shared" si="108"/>
        <v>0</v>
      </c>
      <c r="BI124" s="6">
        <f t="shared" si="109"/>
        <v>0</v>
      </c>
      <c r="BJ124" s="6">
        <f t="shared" si="110"/>
        <v>0</v>
      </c>
      <c r="BK124" s="6">
        <f t="shared" si="111"/>
        <v>0</v>
      </c>
      <c r="BL124" s="6">
        <f t="shared" si="112"/>
        <v>7.9636240419228954E-2</v>
      </c>
      <c r="BM124" s="6">
        <f t="shared" si="113"/>
        <v>1.0022804054305576</v>
      </c>
      <c r="BN124" s="5">
        <f t="shared" si="114"/>
        <v>3.3145810225389889E-4</v>
      </c>
      <c r="BO124" s="5">
        <f t="shared" si="115"/>
        <v>4.5937164765067601E-6</v>
      </c>
      <c r="BP124" s="5">
        <f t="shared" si="116"/>
        <v>1.1838716206810799E-4</v>
      </c>
      <c r="BQ124" s="5">
        <f t="shared" si="117"/>
        <v>3.4389886353300352E-5</v>
      </c>
      <c r="BR124" s="5">
        <f t="shared" si="118"/>
        <v>5.8555820763408248E-7</v>
      </c>
      <c r="BS124" s="5">
        <f t="shared" si="119"/>
        <v>3.6325852856591768E-5</v>
      </c>
      <c r="BT124" s="5">
        <f t="shared" si="120"/>
        <v>4.7423992256773583E-5</v>
      </c>
      <c r="BU124" s="5">
        <f t="shared" si="121"/>
        <v>3.9201032059579376E-5</v>
      </c>
      <c r="BV124" s="5">
        <f t="shared" si="122"/>
        <v>1.239372375873224E-5</v>
      </c>
      <c r="BW124" s="5">
        <f t="shared" si="123"/>
        <v>1.5479791131642676E-6</v>
      </c>
      <c r="BX124" s="5">
        <f t="shared" si="124"/>
        <v>0</v>
      </c>
      <c r="BY124" s="5">
        <f t="shared" si="125"/>
        <v>0</v>
      </c>
      <c r="BZ124" s="5">
        <f t="shared" si="126"/>
        <v>0</v>
      </c>
      <c r="CA124" s="5">
        <f t="shared" si="127"/>
        <v>0</v>
      </c>
      <c r="CB124" s="5">
        <f t="shared" si="128"/>
        <v>0</v>
      </c>
      <c r="CC124" s="5">
        <f t="shared" si="129"/>
        <v>0</v>
      </c>
      <c r="CD124" s="5">
        <f t="shared" si="130"/>
        <v>5.405847362402264E-5</v>
      </c>
      <c r="CE124" s="5">
        <f t="shared" si="131"/>
        <v>6.7881749991514776E-4</v>
      </c>
      <c r="CF124" s="5">
        <f t="shared" si="132"/>
        <v>3.3940874995757392E-5</v>
      </c>
      <c r="CG124" s="5">
        <f t="shared" si="133"/>
        <v>0.35537528056577805</v>
      </c>
    </row>
    <row r="125" spans="1:85">
      <c r="A125" s="18" t="s">
        <v>136</v>
      </c>
      <c r="B125" s="17">
        <v>72.599999999999994</v>
      </c>
      <c r="C125" s="5">
        <v>0</v>
      </c>
      <c r="D125" s="17">
        <v>11.9</v>
      </c>
      <c r="E125" s="5">
        <v>0</v>
      </c>
      <c r="F125" s="5">
        <v>0</v>
      </c>
      <c r="G125" s="5">
        <v>0</v>
      </c>
      <c r="H125" s="5">
        <v>0</v>
      </c>
      <c r="I125" s="17">
        <v>4.49</v>
      </c>
      <c r="J125" s="17">
        <v>3.98</v>
      </c>
      <c r="K125" s="5">
        <v>4.6600000000000003E-2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17">
        <v>6.99</v>
      </c>
      <c r="S125" s="5">
        <f t="shared" si="193"/>
        <v>100.00659999999999</v>
      </c>
      <c r="T125" s="17">
        <v>781</v>
      </c>
      <c r="U125" s="5">
        <v>0.19919999999999999</v>
      </c>
      <c r="X125" s="5">
        <v>1.0710918903539863E-8</v>
      </c>
      <c r="Y125" s="5">
        <v>6.2732935841331144E-15</v>
      </c>
      <c r="Z125" s="5">
        <f t="shared" ref="Z125:Z127" si="195">LOG10(Y125)</f>
        <v>-14.202504387421145</v>
      </c>
      <c r="AA125" s="6">
        <f t="shared" ref="AA125:AA127" si="196">K125/(SQRT(X125))*(Y125^0.25)</f>
        <v>0.12672037641085968</v>
      </c>
      <c r="AB125" s="6">
        <f t="shared" ref="AB125:AB127" si="197">LOG10(AA125)</f>
        <v>-0.89715354572209671</v>
      </c>
      <c r="AD125" s="6">
        <f t="shared" ref="AD125:AD127" si="198">B125/(B$1)</f>
        <v>1.2085899783585816</v>
      </c>
      <c r="AE125" s="6">
        <f t="shared" ref="AE125:AE127" si="199">C125/(C$1)</f>
        <v>0</v>
      </c>
      <c r="AF125" s="6">
        <f t="shared" ref="AF125:AF127" si="200">D125/(D$1/2)</f>
        <v>0.23349357402138721</v>
      </c>
      <c r="AG125" s="6">
        <f t="shared" ref="AG125:AG127" si="201">E125/E$1</f>
        <v>0</v>
      </c>
      <c r="AH125" s="6">
        <f t="shared" ref="AH125:AH127" si="202">F125/F$1</f>
        <v>0</v>
      </c>
      <c r="AI125" s="6">
        <f t="shared" ref="AI125:AI127" si="203">G125/G$1</f>
        <v>0</v>
      </c>
      <c r="AJ125" s="6">
        <f t="shared" ref="AJ125:AJ127" si="204">H125/H$1</f>
        <v>0</v>
      </c>
      <c r="AK125" s="6">
        <f t="shared" ref="AK125:AK127" si="205">I125/(I$1/2)</f>
        <v>0.14490882685170245</v>
      </c>
      <c r="AL125" s="6">
        <f t="shared" ref="AL125:AL127" si="206">J125/(J$1/2)</f>
        <v>8.4513621982035547E-2</v>
      </c>
      <c r="AM125" s="6">
        <f t="shared" ref="AM125:AM127" si="207">K125/K$1</f>
        <v>1.314527503526093E-3</v>
      </c>
      <c r="AN125" s="6">
        <f t="shared" ref="AN125:AN127" si="208">L125/(L$1/2)</f>
        <v>0</v>
      </c>
      <c r="AO125" s="6">
        <f t="shared" ref="AO125:AO127" si="209">M125/(M$1/2)</f>
        <v>0</v>
      </c>
      <c r="AP125" s="6">
        <f t="shared" ref="AP125:AP127" si="210">N125/N$1</f>
        <v>0</v>
      </c>
      <c r="AQ125" s="6">
        <f t="shared" ref="AQ125:AQ127" si="211">O125/(O$1/2)</f>
        <v>0</v>
      </c>
      <c r="AR125" s="6">
        <f t="shared" ref="AR125:AR127" si="212">P125/(P$1/2)</f>
        <v>0</v>
      </c>
      <c r="AS125" s="6">
        <f t="shared" ref="AS125:AS127" si="213">Q125/Q$1</f>
        <v>0</v>
      </c>
      <c r="AT125" s="6">
        <f t="shared" ref="AT125:AT127" si="214">R125/R$1</f>
        <v>0.77640786404531825</v>
      </c>
      <c r="AU125" s="6">
        <f t="shared" ref="AU125:AU127" si="215">SUM(AD125:AT125)-AM125</f>
        <v>2.4479138652590251</v>
      </c>
      <c r="AV125" s="6">
        <f t="shared" ref="AV125:AV127" si="216">AD125/$AU125</f>
        <v>0.49372242851800469</v>
      </c>
      <c r="AW125" s="6">
        <f t="shared" ref="AW125:AW127" si="217">AE125/$AU125</f>
        <v>0</v>
      </c>
      <c r="AX125" s="6">
        <f t="shared" ref="AX125:AX127" si="218">AF125/$AU125</f>
        <v>9.538471812065992E-2</v>
      </c>
      <c r="AY125" s="6">
        <f t="shared" ref="AY125:AY127" si="219">AG125/$AU125</f>
        <v>0</v>
      </c>
      <c r="AZ125" s="6">
        <f t="shared" ref="AZ125:AZ127" si="220">AH125/$AU125</f>
        <v>0</v>
      </c>
      <c r="BA125" s="6">
        <f t="shared" ref="BA125:BA127" si="221">AI125/$AU125</f>
        <v>0</v>
      </c>
      <c r="BB125" s="6">
        <f t="shared" ref="BB125:BB127" si="222">AJ125/$AU125</f>
        <v>0</v>
      </c>
      <c r="BC125" s="6">
        <f t="shared" ref="BC125:BC127" si="223">AK125/$AU125</f>
        <v>5.91968650973628E-2</v>
      </c>
      <c r="BD125" s="6">
        <f t="shared" ref="BD125:BD127" si="224">AL125/$AU125</f>
        <v>3.4524753171040506E-2</v>
      </c>
      <c r="BE125" s="6">
        <f t="shared" ref="BE125:BE127" si="225">AM125/$AU125</f>
        <v>5.3699908406989506E-4</v>
      </c>
      <c r="BF125" s="6">
        <f t="shared" ref="BF125:BF127" si="226">AN125/$AU125</f>
        <v>0</v>
      </c>
      <c r="BG125" s="6">
        <f t="shared" ref="BG125:BG127" si="227">AO125/$AU125</f>
        <v>0</v>
      </c>
      <c r="BH125" s="6">
        <f t="shared" ref="BH125:BH127" si="228">AP125/$AU125</f>
        <v>0</v>
      </c>
      <c r="BI125" s="6">
        <f t="shared" ref="BI125:BI127" si="229">AQ125/$AU125</f>
        <v>0</v>
      </c>
      <c r="BJ125" s="6">
        <f t="shared" ref="BJ125:BJ127" si="230">AR125/$AU125</f>
        <v>0</v>
      </c>
      <c r="BK125" s="6">
        <f t="shared" ref="BK125:BK127" si="231">AS125/$AU125</f>
        <v>0</v>
      </c>
      <c r="BL125" s="6">
        <f t="shared" ref="BL125:BL127" si="232">AT125/$AU125</f>
        <v>0.31717123509293205</v>
      </c>
      <c r="BM125" s="6">
        <f t="shared" ref="BM125:BM127" si="233">SUM(AV125:BL125)</f>
        <v>1.0005369990840698</v>
      </c>
      <c r="BN125" s="5">
        <f t="shared" ref="BN125:BN127" si="234">AV125/($T125+273.15)</f>
        <v>4.6836069678698919E-4</v>
      </c>
      <c r="BO125" s="5">
        <f t="shared" ref="BO125:BO127" si="235">AW125/($T125+273.15)</f>
        <v>0</v>
      </c>
      <c r="BP125" s="5">
        <f t="shared" ref="BP125:BP127" si="236">AX125/($T125+273.15)</f>
        <v>9.0484957663197749E-5</v>
      </c>
      <c r="BQ125" s="5">
        <f t="shared" ref="BQ125:BQ127" si="237">AY125/($T125+273.15)</f>
        <v>0</v>
      </c>
      <c r="BR125" s="5">
        <f t="shared" ref="BR125:BR127" si="238">AZ125/($T125+273.15)</f>
        <v>0</v>
      </c>
      <c r="BS125" s="5">
        <f t="shared" ref="BS125:BS127" si="239">BA125/($T125+273.15)</f>
        <v>0</v>
      </c>
      <c r="BT125" s="5">
        <f t="shared" ref="BT125:BT127" si="240">BB125/($T125+273.15)</f>
        <v>0</v>
      </c>
      <c r="BU125" s="5">
        <f t="shared" ref="BU125:BU127" si="241">BC125/($T125+273.15)</f>
        <v>5.6156016788277564E-5</v>
      </c>
      <c r="BV125" s="5">
        <f t="shared" ref="BV125:BV127" si="242">BD125/($T125+273.15)</f>
        <v>3.2751271802912776E-5</v>
      </c>
      <c r="BW125" s="5">
        <f t="shared" ref="BW125:BW127" si="243">BE125/($T125+273.15)</f>
        <v>5.0941429973902675E-7</v>
      </c>
      <c r="BX125" s="5">
        <f t="shared" ref="BX125:BX127" si="244">BF125/($T125+273.15)</f>
        <v>0</v>
      </c>
      <c r="BY125" s="5">
        <f t="shared" ref="BY125:BY127" si="245">BG125/($T125+273.15)</f>
        <v>0</v>
      </c>
      <c r="BZ125" s="5">
        <f t="shared" ref="BZ125:BZ127" si="246">BH125/($T125+273.15)</f>
        <v>0</v>
      </c>
      <c r="CA125" s="5">
        <f t="shared" ref="CA125:CA127" si="247">BI125/($T125+273.15)</f>
        <v>0</v>
      </c>
      <c r="CB125" s="5">
        <f t="shared" ref="CB125:CB127" si="248">BJ125/($T125+273.15)</f>
        <v>0</v>
      </c>
      <c r="CC125" s="5">
        <f t="shared" ref="CC125:CC127" si="249">BK125/($T125+273.15)</f>
        <v>0</v>
      </c>
      <c r="CD125" s="5">
        <f>BL125/($T125+273.15)</f>
        <v>3.0087865587718256E-4</v>
      </c>
      <c r="CE125" s="5">
        <f t="shared" ref="CE125:CE127" si="250">1/(T125+273.15)</f>
        <v>9.4863159891855995E-4</v>
      </c>
      <c r="CF125" s="5">
        <f t="shared" ref="CF125:CF127" si="251">U125/(T125+273.15)</f>
        <v>1.8896741450457713E-4</v>
      </c>
      <c r="CG125" s="5">
        <f t="shared" ref="CG125:CG127" si="252">1.15+(-3055*BN125+2059*BQ125+163*BS125+4359*BT125-3875*BV125-514*CF125)</f>
        <v>-0.50488235797589187</v>
      </c>
    </row>
    <row r="126" spans="1:85">
      <c r="A126" s="18" t="s">
        <v>136</v>
      </c>
      <c r="B126" s="17">
        <v>72.75</v>
      </c>
      <c r="C126" s="5">
        <v>0</v>
      </c>
      <c r="D126" s="17">
        <v>12.74</v>
      </c>
      <c r="E126" s="5">
        <v>0</v>
      </c>
      <c r="F126" s="5">
        <v>0</v>
      </c>
      <c r="G126" s="5">
        <v>0</v>
      </c>
      <c r="H126" s="5">
        <v>0</v>
      </c>
      <c r="I126" s="17">
        <v>4.55</v>
      </c>
      <c r="J126" s="17">
        <v>3.9</v>
      </c>
      <c r="K126" s="5">
        <v>5.3387999999999998E-2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17">
        <v>5.96</v>
      </c>
      <c r="S126" s="5">
        <f t="shared" si="193"/>
        <v>99.95338799999999</v>
      </c>
      <c r="T126" s="17">
        <v>781</v>
      </c>
      <c r="U126" s="5">
        <v>0.20100000000000001</v>
      </c>
      <c r="X126" s="5">
        <v>9.3237431996521711E-9</v>
      </c>
      <c r="Y126" s="5">
        <v>4.5738411721654397E-15</v>
      </c>
      <c r="Z126" s="5">
        <f t="shared" si="195"/>
        <v>-14.339718920457244</v>
      </c>
      <c r="AA126" s="6">
        <f t="shared" si="196"/>
        <v>0.14378671771270565</v>
      </c>
      <c r="AB126" s="6">
        <f t="shared" si="197"/>
        <v>-0.84228123002058863</v>
      </c>
      <c r="AD126" s="6">
        <f t="shared" si="198"/>
        <v>1.2110870650907275</v>
      </c>
      <c r="AE126" s="6">
        <f t="shared" si="199"/>
        <v>0</v>
      </c>
      <c r="AF126" s="6">
        <f t="shared" si="200"/>
        <v>0.24997547336407336</v>
      </c>
      <c r="AG126" s="6">
        <f t="shared" si="201"/>
        <v>0</v>
      </c>
      <c r="AH126" s="6">
        <f t="shared" si="202"/>
        <v>0</v>
      </c>
      <c r="AI126" s="6">
        <f t="shared" si="203"/>
        <v>0</v>
      </c>
      <c r="AJ126" s="6">
        <f t="shared" si="204"/>
        <v>0</v>
      </c>
      <c r="AK126" s="6">
        <f t="shared" si="205"/>
        <v>0.14684524770050023</v>
      </c>
      <c r="AL126" s="6">
        <f t="shared" si="206"/>
        <v>8.2814855711039859E-2</v>
      </c>
      <c r="AM126" s="6">
        <f t="shared" si="207"/>
        <v>1.506008462623413E-3</v>
      </c>
      <c r="AN126" s="6">
        <f t="shared" si="208"/>
        <v>0</v>
      </c>
      <c r="AO126" s="6">
        <f t="shared" si="209"/>
        <v>0</v>
      </c>
      <c r="AP126" s="6">
        <f t="shared" si="210"/>
        <v>0</v>
      </c>
      <c r="AQ126" s="6">
        <f t="shared" si="211"/>
        <v>0</v>
      </c>
      <c r="AR126" s="6">
        <f t="shared" si="212"/>
        <v>0</v>
      </c>
      <c r="AS126" s="6">
        <f t="shared" si="213"/>
        <v>0</v>
      </c>
      <c r="AT126" s="6">
        <f t="shared" si="214"/>
        <v>0.66200155503720981</v>
      </c>
      <c r="AU126" s="6">
        <f t="shared" si="215"/>
        <v>2.3527241969035506</v>
      </c>
      <c r="AV126" s="6">
        <f t="shared" si="216"/>
        <v>0.51475947188567794</v>
      </c>
      <c r="AW126" s="6">
        <f t="shared" si="217"/>
        <v>0</v>
      </c>
      <c r="AX126" s="6">
        <f t="shared" si="218"/>
        <v>0.10624937410558755</v>
      </c>
      <c r="AY126" s="6">
        <f t="shared" si="219"/>
        <v>0</v>
      </c>
      <c r="AZ126" s="6">
        <f t="shared" si="220"/>
        <v>0</v>
      </c>
      <c r="BA126" s="6">
        <f t="shared" si="221"/>
        <v>0</v>
      </c>
      <c r="BB126" s="6">
        <f t="shared" si="222"/>
        <v>0</v>
      </c>
      <c r="BC126" s="6">
        <f t="shared" si="223"/>
        <v>6.2414985952779792E-2</v>
      </c>
      <c r="BD126" s="6">
        <f t="shared" si="224"/>
        <v>3.5199559650907451E-2</v>
      </c>
      <c r="BE126" s="6">
        <f t="shared" si="225"/>
        <v>6.4011262544308824E-4</v>
      </c>
      <c r="BF126" s="6">
        <f t="shared" si="226"/>
        <v>0</v>
      </c>
      <c r="BG126" s="6">
        <f t="shared" si="227"/>
        <v>0</v>
      </c>
      <c r="BH126" s="6">
        <f t="shared" si="228"/>
        <v>0</v>
      </c>
      <c r="BI126" s="6">
        <f t="shared" si="229"/>
        <v>0</v>
      </c>
      <c r="BJ126" s="6">
        <f t="shared" si="230"/>
        <v>0</v>
      </c>
      <c r="BK126" s="6">
        <f t="shared" si="231"/>
        <v>0</v>
      </c>
      <c r="BL126" s="6">
        <f t="shared" si="232"/>
        <v>0.2813766084050473</v>
      </c>
      <c r="BM126" s="6">
        <f t="shared" si="233"/>
        <v>1.0006401126254432</v>
      </c>
      <c r="BN126" s="5">
        <f t="shared" si="234"/>
        <v>4.8831710087338413E-4</v>
      </c>
      <c r="BO126" s="5">
        <f t="shared" si="235"/>
        <v>0</v>
      </c>
      <c r="BP126" s="5">
        <f t="shared" si="236"/>
        <v>1.0079151364187975E-4</v>
      </c>
      <c r="BQ126" s="5">
        <f t="shared" si="237"/>
        <v>0</v>
      </c>
      <c r="BR126" s="5">
        <f t="shared" si="238"/>
        <v>0</v>
      </c>
      <c r="BS126" s="5">
        <f t="shared" si="239"/>
        <v>0</v>
      </c>
      <c r="BT126" s="5">
        <f t="shared" si="240"/>
        <v>0</v>
      </c>
      <c r="BU126" s="5">
        <f t="shared" si="241"/>
        <v>5.9208827920864949E-5</v>
      </c>
      <c r="BV126" s="5">
        <f t="shared" si="242"/>
        <v>3.3391414552869564E-5</v>
      </c>
      <c r="BW126" s="5">
        <f t="shared" si="243"/>
        <v>6.0723106336203407E-7</v>
      </c>
      <c r="BX126" s="5">
        <f t="shared" si="244"/>
        <v>0</v>
      </c>
      <c r="BY126" s="5">
        <f t="shared" si="245"/>
        <v>0</v>
      </c>
      <c r="BZ126" s="5">
        <f t="shared" si="246"/>
        <v>0</v>
      </c>
      <c r="CA126" s="5">
        <f t="shared" si="247"/>
        <v>0</v>
      </c>
      <c r="CB126" s="5">
        <f t="shared" si="248"/>
        <v>0</v>
      </c>
      <c r="CC126" s="5">
        <f t="shared" si="249"/>
        <v>0</v>
      </c>
      <c r="CD126" s="5">
        <f t="shared" ref="CD126:CD127" si="253">BL126/($T126+273.15)</f>
        <v>2.6692274192956152E-4</v>
      </c>
      <c r="CE126" s="5">
        <f t="shared" si="250"/>
        <v>9.4863159891855995E-4</v>
      </c>
      <c r="CF126" s="5">
        <f t="shared" si="251"/>
        <v>1.9067495138263055E-4</v>
      </c>
      <c r="CG126" s="5">
        <f t="shared" si="252"/>
        <v>-0.56920739957123034</v>
      </c>
    </row>
    <row r="127" spans="1:85">
      <c r="A127" s="18" t="s">
        <v>136</v>
      </c>
      <c r="B127" s="17">
        <v>72.290000000000006</v>
      </c>
      <c r="C127" s="5">
        <v>0</v>
      </c>
      <c r="D127" s="17">
        <v>13.85</v>
      </c>
      <c r="E127" s="5">
        <v>0</v>
      </c>
      <c r="F127" s="5">
        <v>0</v>
      </c>
      <c r="G127" s="5">
        <v>0</v>
      </c>
      <c r="H127" s="5">
        <v>0</v>
      </c>
      <c r="I127" s="17">
        <v>4.32</v>
      </c>
      <c r="J127" s="17">
        <v>3.81</v>
      </c>
      <c r="K127" s="5">
        <v>6.2283000000000005E-2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17">
        <v>5.64</v>
      </c>
      <c r="S127" s="5">
        <f t="shared" si="193"/>
        <v>99.972283000000004</v>
      </c>
      <c r="T127" s="17">
        <v>785</v>
      </c>
      <c r="U127" s="5">
        <v>0.2</v>
      </c>
      <c r="X127" s="5">
        <v>9.1371916206737061E-9</v>
      </c>
      <c r="Y127" s="5">
        <v>5.0224307066523478E-15</v>
      </c>
      <c r="Z127" s="5">
        <f t="shared" si="195"/>
        <v>-14.299086046401737</v>
      </c>
      <c r="AA127" s="6">
        <f t="shared" si="196"/>
        <v>0.173456925836773</v>
      </c>
      <c r="AB127" s="6">
        <f t="shared" si="197"/>
        <v>-0.76080835484386955</v>
      </c>
      <c r="AD127" s="6">
        <f t="shared" si="198"/>
        <v>1.2034293324454803</v>
      </c>
      <c r="AE127" s="6">
        <f t="shared" si="199"/>
        <v>0</v>
      </c>
      <c r="AF127" s="6">
        <f t="shared" si="200"/>
        <v>0.27175512606690866</v>
      </c>
      <c r="AG127" s="6">
        <f t="shared" si="201"/>
        <v>0</v>
      </c>
      <c r="AH127" s="6">
        <f t="shared" si="202"/>
        <v>0</v>
      </c>
      <c r="AI127" s="6">
        <f t="shared" si="203"/>
        <v>0</v>
      </c>
      <c r="AJ127" s="6">
        <f t="shared" si="204"/>
        <v>0</v>
      </c>
      <c r="AK127" s="6">
        <f t="shared" si="205"/>
        <v>0.139422301113442</v>
      </c>
      <c r="AL127" s="6">
        <f t="shared" si="206"/>
        <v>8.0903743656169716E-2</v>
      </c>
      <c r="AM127" s="6">
        <f t="shared" si="207"/>
        <v>1.7569252468265162E-3</v>
      </c>
      <c r="AN127" s="6">
        <f t="shared" si="208"/>
        <v>0</v>
      </c>
      <c r="AO127" s="6">
        <f t="shared" si="209"/>
        <v>0</v>
      </c>
      <c r="AP127" s="6">
        <f t="shared" si="210"/>
        <v>0</v>
      </c>
      <c r="AQ127" s="6">
        <f t="shared" si="211"/>
        <v>0</v>
      </c>
      <c r="AR127" s="6">
        <f t="shared" si="212"/>
        <v>0</v>
      </c>
      <c r="AS127" s="6">
        <f t="shared" si="213"/>
        <v>0</v>
      </c>
      <c r="AT127" s="6">
        <f t="shared" si="214"/>
        <v>0.62645784738420518</v>
      </c>
      <c r="AU127" s="6">
        <f t="shared" si="215"/>
        <v>2.3219683506662059</v>
      </c>
      <c r="AV127" s="6">
        <f t="shared" si="216"/>
        <v>0.51827981725082484</v>
      </c>
      <c r="AW127" s="6">
        <f t="shared" si="217"/>
        <v>0</v>
      </c>
      <c r="AX127" s="6">
        <f t="shared" si="218"/>
        <v>0.11703653324514016</v>
      </c>
      <c r="AY127" s="6">
        <f t="shared" si="219"/>
        <v>0</v>
      </c>
      <c r="AZ127" s="6">
        <f t="shared" si="220"/>
        <v>0</v>
      </c>
      <c r="BA127" s="6">
        <f t="shared" si="221"/>
        <v>0</v>
      </c>
      <c r="BB127" s="6">
        <f t="shared" si="222"/>
        <v>0</v>
      </c>
      <c r="BC127" s="6">
        <f t="shared" si="223"/>
        <v>6.0044875750972122E-2</v>
      </c>
      <c r="BD127" s="6">
        <f t="shared" si="224"/>
        <v>3.4842741776802112E-2</v>
      </c>
      <c r="BE127" s="6">
        <f t="shared" si="225"/>
        <v>7.566533998288259E-4</v>
      </c>
      <c r="BF127" s="6">
        <f t="shared" si="226"/>
        <v>0</v>
      </c>
      <c r="BG127" s="6">
        <f t="shared" si="227"/>
        <v>0</v>
      </c>
      <c r="BH127" s="6">
        <f t="shared" si="228"/>
        <v>0</v>
      </c>
      <c r="BI127" s="6">
        <f t="shared" si="229"/>
        <v>0</v>
      </c>
      <c r="BJ127" s="6">
        <f t="shared" si="230"/>
        <v>0</v>
      </c>
      <c r="BK127" s="6">
        <f t="shared" si="231"/>
        <v>0</v>
      </c>
      <c r="BL127" s="6">
        <f t="shared" si="232"/>
        <v>0.26979603197626079</v>
      </c>
      <c r="BM127" s="6">
        <f t="shared" si="233"/>
        <v>1.0007566533998289</v>
      </c>
      <c r="BN127" s="5">
        <f t="shared" si="234"/>
        <v>4.8979806005842725E-4</v>
      </c>
      <c r="BO127" s="5">
        <f t="shared" si="235"/>
        <v>0</v>
      </c>
      <c r="BP127" s="5">
        <f t="shared" si="236"/>
        <v>1.1060486060118145E-4</v>
      </c>
      <c r="BQ127" s="5">
        <f t="shared" si="237"/>
        <v>0</v>
      </c>
      <c r="BR127" s="5">
        <f t="shared" si="238"/>
        <v>0</v>
      </c>
      <c r="BS127" s="5">
        <f t="shared" si="239"/>
        <v>0</v>
      </c>
      <c r="BT127" s="5">
        <f t="shared" si="240"/>
        <v>0</v>
      </c>
      <c r="BU127" s="5">
        <f t="shared" si="241"/>
        <v>5.6745145537940856E-5</v>
      </c>
      <c r="BV127" s="5">
        <f t="shared" si="242"/>
        <v>3.292797975410113E-5</v>
      </c>
      <c r="BW127" s="5">
        <f t="shared" si="243"/>
        <v>7.1507196506055459E-7</v>
      </c>
      <c r="BX127" s="5">
        <f t="shared" si="244"/>
        <v>0</v>
      </c>
      <c r="BY127" s="5">
        <f t="shared" si="245"/>
        <v>0</v>
      </c>
      <c r="BZ127" s="5">
        <f t="shared" si="246"/>
        <v>0</v>
      </c>
      <c r="CA127" s="5">
        <f t="shared" si="247"/>
        <v>0</v>
      </c>
      <c r="CB127" s="5">
        <f t="shared" si="248"/>
        <v>0</v>
      </c>
      <c r="CC127" s="5">
        <f t="shared" si="249"/>
        <v>0</v>
      </c>
      <c r="CD127" s="5">
        <f t="shared" si="253"/>
        <v>2.5496955249847445E-4</v>
      </c>
      <c r="CE127" s="5">
        <f t="shared" si="250"/>
        <v>9.4504559845012511E-4</v>
      </c>
      <c r="CF127" s="5">
        <f t="shared" si="251"/>
        <v>1.8900911969002503E-4</v>
      </c>
      <c r="CG127" s="5">
        <f t="shared" si="252"/>
        <v>-0.57107968254631003</v>
      </c>
    </row>
    <row r="128" spans="1:85">
      <c r="A128" s="18" t="s">
        <v>136</v>
      </c>
      <c r="B128" s="17">
        <v>73.25</v>
      </c>
      <c r="C128" s="5">
        <v>0</v>
      </c>
      <c r="D128" s="17">
        <v>12.44</v>
      </c>
      <c r="E128" s="5">
        <v>0</v>
      </c>
      <c r="F128" s="5">
        <v>0</v>
      </c>
      <c r="G128" s="5">
        <v>0</v>
      </c>
      <c r="H128" s="5">
        <v>0</v>
      </c>
      <c r="I128" s="17">
        <v>4.3600000000000003</v>
      </c>
      <c r="J128" s="17">
        <v>3.96</v>
      </c>
      <c r="K128" s="5">
        <v>3.6854999999999999E-2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17">
        <v>5.86</v>
      </c>
      <c r="S128" s="5">
        <f t="shared" si="193"/>
        <v>99.906854999999993</v>
      </c>
      <c r="T128" s="5">
        <v>799</v>
      </c>
      <c r="U128" s="5">
        <v>0.19</v>
      </c>
      <c r="X128" s="5">
        <v>2.6420066310955852E-9</v>
      </c>
      <c r="Y128" s="5">
        <v>1.0867561778920451E-14</v>
      </c>
      <c r="Z128" s="5">
        <f t="shared" ref="Z128" si="254">LOG10(Y128)</f>
        <v>-13.96386788229259</v>
      </c>
      <c r="AA128" s="6">
        <f t="shared" ref="AA128" si="255">K128/(SQRT(X128))*(Y128^0.25)</f>
        <v>0.23150612904936493</v>
      </c>
      <c r="AB128" s="6">
        <f t="shared" ref="AB128" si="256">LOG10(AA128)</f>
        <v>-0.63543750668886656</v>
      </c>
      <c r="AD128" s="6">
        <f t="shared" ref="AD128" si="257">B128/(B$1)</f>
        <v>1.2194106875312136</v>
      </c>
      <c r="AE128" s="6">
        <f t="shared" ref="AE128" si="258">C128/(C$1)</f>
        <v>0</v>
      </c>
      <c r="AF128" s="6">
        <f t="shared" ref="AF128" si="259">D128/(D$1/2)</f>
        <v>0.24408908074168545</v>
      </c>
      <c r="AG128" s="6">
        <f t="shared" ref="AG128" si="260">E128/E$1</f>
        <v>0</v>
      </c>
      <c r="AH128" s="6">
        <f t="shared" ref="AH128" si="261">F128/F$1</f>
        <v>0</v>
      </c>
      <c r="AI128" s="6">
        <f t="shared" ref="AI128" si="262">G128/G$1</f>
        <v>0</v>
      </c>
      <c r="AJ128" s="6">
        <f t="shared" ref="AJ128" si="263">H128/H$1</f>
        <v>0</v>
      </c>
      <c r="AK128" s="6">
        <f t="shared" ref="AK128" si="264">I128/(I$1/2)</f>
        <v>0.14071324834597387</v>
      </c>
      <c r="AL128" s="6">
        <f t="shared" ref="AL128" si="265">J128/(J$1/2)</f>
        <v>8.4088930414286625E-2</v>
      </c>
      <c r="AM128" s="6">
        <f t="shared" ref="AM128" si="266">K128/K$1</f>
        <v>1.0396332863187587E-3</v>
      </c>
      <c r="AN128" s="6">
        <f t="shared" ref="AN128" si="267">L128/(L$1/2)</f>
        <v>0</v>
      </c>
      <c r="AO128" s="6">
        <f t="shared" ref="AO128" si="268">M128/(M$1/2)</f>
        <v>0</v>
      </c>
      <c r="AP128" s="6">
        <f t="shared" ref="AP128" si="269">N128/N$1</f>
        <v>0</v>
      </c>
      <c r="AQ128" s="6">
        <f t="shared" ref="AQ128" si="270">O128/(O$1/2)</f>
        <v>0</v>
      </c>
      <c r="AR128" s="6">
        <f t="shared" ref="AR128" si="271">P128/(P$1/2)</f>
        <v>0</v>
      </c>
      <c r="AS128" s="6">
        <f t="shared" ref="AS128" si="272">Q128/Q$1</f>
        <v>0</v>
      </c>
      <c r="AT128" s="6">
        <f t="shared" ref="AT128" si="273">R128/R$1</f>
        <v>0.65089414639564591</v>
      </c>
      <c r="AU128" s="6">
        <f t="shared" ref="AU128" si="274">SUM(AD128:AT128)-AM128</f>
        <v>2.3391960934288054</v>
      </c>
      <c r="AV128" s="6">
        <f t="shared" ref="AV128" si="275">AD128/$AU128</f>
        <v>0.5212947691545583</v>
      </c>
      <c r="AW128" s="6">
        <f t="shared" ref="AW128" si="276">AE128/$AU128</f>
        <v>0</v>
      </c>
      <c r="AX128" s="6">
        <f t="shared" ref="AX128" si="277">AF128/$AU128</f>
        <v>0.10434742150406828</v>
      </c>
      <c r="AY128" s="6">
        <f t="shared" ref="AY128" si="278">AG128/$AU128</f>
        <v>0</v>
      </c>
      <c r="AZ128" s="6">
        <f t="shared" ref="AZ128" si="279">AH128/$AU128</f>
        <v>0</v>
      </c>
      <c r="BA128" s="6">
        <f t="shared" ref="BA128" si="280">AI128/$AU128</f>
        <v>0</v>
      </c>
      <c r="BB128" s="6">
        <f t="shared" ref="BB128" si="281">AJ128/$AU128</f>
        <v>0</v>
      </c>
      <c r="BC128" s="6">
        <f t="shared" ref="BC128" si="282">AK128/$AU128</f>
        <v>6.0154532893270905E-2</v>
      </c>
      <c r="BD128" s="6">
        <f t="shared" ref="BD128" si="283">AL128/$AU128</f>
        <v>3.5947790204723128E-2</v>
      </c>
      <c r="BE128" s="6">
        <f t="shared" ref="BE128" si="284">AM128/$AU128</f>
        <v>4.4444041661973664E-4</v>
      </c>
      <c r="BF128" s="6">
        <f t="shared" ref="BF128" si="285">AN128/$AU128</f>
        <v>0</v>
      </c>
      <c r="BG128" s="6">
        <f t="shared" ref="BG128" si="286">AO128/$AU128</f>
        <v>0</v>
      </c>
      <c r="BH128" s="6">
        <f t="shared" ref="BH128" si="287">AP128/$AU128</f>
        <v>0</v>
      </c>
      <c r="BI128" s="6">
        <f t="shared" ref="BI128" si="288">AQ128/$AU128</f>
        <v>0</v>
      </c>
      <c r="BJ128" s="6">
        <f t="shared" ref="BJ128" si="289">AR128/$AU128</f>
        <v>0</v>
      </c>
      <c r="BK128" s="6">
        <f t="shared" ref="BK128" si="290">AS128/$AU128</f>
        <v>0</v>
      </c>
      <c r="BL128" s="6">
        <f t="shared" ref="BL128" si="291">AT128/$AU128</f>
        <v>0.27825548624337942</v>
      </c>
      <c r="BM128" s="6">
        <f t="shared" ref="BM128" si="292">SUM(AV128:BL128)</f>
        <v>1.0004444404166197</v>
      </c>
      <c r="BN128" s="5">
        <f t="shared" ref="BN128" si="293">AV128/($T128+273.15)</f>
        <v>4.862144001814655E-4</v>
      </c>
      <c r="BO128" s="5">
        <f t="shared" ref="BO128" si="294">AW128/($T128+273.15)</f>
        <v>0</v>
      </c>
      <c r="BP128" s="5">
        <f t="shared" ref="BP128" si="295">AX128/($T128+273.15)</f>
        <v>9.7325394304965043E-5</v>
      </c>
      <c r="BQ128" s="5">
        <f t="shared" ref="BQ128" si="296">AY128/($T128+273.15)</f>
        <v>0</v>
      </c>
      <c r="BR128" s="5">
        <f t="shared" ref="BR128" si="297">AZ128/($T128+273.15)</f>
        <v>0</v>
      </c>
      <c r="BS128" s="5">
        <f t="shared" ref="BS128" si="298">BA128/($T128+273.15)</f>
        <v>0</v>
      </c>
      <c r="BT128" s="5">
        <f t="shared" ref="BT128" si="299">BB128/($T128+273.15)</f>
        <v>0</v>
      </c>
      <c r="BU128" s="5">
        <f t="shared" ref="BU128" si="300">BC128/($T128+273.15)</f>
        <v>5.6106452355799934E-5</v>
      </c>
      <c r="BV128" s="5">
        <f t="shared" ref="BV128" si="301">BD128/($T128+273.15)</f>
        <v>3.3528694869862545E-5</v>
      </c>
      <c r="BW128" s="5">
        <f t="shared" ref="BW128" si="302">BE128/($T128+273.15)</f>
        <v>4.1453193734061146E-7</v>
      </c>
      <c r="BX128" s="5">
        <f t="shared" ref="BX128" si="303">BF128/($T128+273.15)</f>
        <v>0</v>
      </c>
      <c r="BY128" s="5">
        <f t="shared" ref="BY128" si="304">BG128/($T128+273.15)</f>
        <v>0</v>
      </c>
      <c r="BZ128" s="5">
        <f t="shared" ref="BZ128" si="305">BH128/($T128+273.15)</f>
        <v>0</v>
      </c>
      <c r="CA128" s="5">
        <f t="shared" ref="CA128" si="306">BI128/($T128+273.15)</f>
        <v>0</v>
      </c>
      <c r="CB128" s="5">
        <f t="shared" ref="CB128" si="307">BJ128/($T128+273.15)</f>
        <v>0</v>
      </c>
      <c r="CC128" s="5">
        <f t="shared" ref="CC128" si="308">BK128/($T128+273.15)</f>
        <v>0</v>
      </c>
      <c r="CD128" s="5">
        <f t="shared" ref="CD128" si="309">BL128/($T128+273.15)</f>
        <v>2.5953037004465735E-4</v>
      </c>
      <c r="CE128" s="5">
        <f t="shared" ref="CE128" si="310">1/(T128+273.15)</f>
        <v>9.3270531175675033E-4</v>
      </c>
      <c r="CF128" s="5">
        <f t="shared" ref="CF128" si="311">U128/(T128+273.15)</f>
        <v>1.7721400923378258E-4</v>
      </c>
      <c r="CG128" s="5">
        <f t="shared" ref="CG128" si="312">1.15+(-3055*BN128+2059*BQ128+163*BS128+4359*BT128-3875*BV128-514*CF128)</f>
        <v>-0.55639668592125902</v>
      </c>
    </row>
  </sheetData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information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Rusiecka</dc:creator>
  <cp:lastModifiedBy>Monika Rusiecka</cp:lastModifiedBy>
  <dcterms:created xsi:type="dcterms:W3CDTF">2025-11-25T10:13:38Z</dcterms:created>
  <dcterms:modified xsi:type="dcterms:W3CDTF">2026-04-03T15:42:59Z</dcterms:modified>
</cp:coreProperties>
</file>