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ioxfordnexus-my.sharepoint.com/personal/sant4830_ox_ac_uk/Documents/Oxford work/Ongoing paper writing/2023 Auctions/2023 Auctions methods/JCPA/Final production submission/"/>
    </mc:Choice>
  </mc:AlternateContent>
  <xr:revisionPtr revIDLastSave="115" documentId="8_{27EE7025-C2D3-A24A-9B52-D22F2344D5D8}" xr6:coauthVersionLast="47" xr6:coauthVersionMax="47" xr10:uidLastSave="{5E0E5B4E-0CD2-8840-8834-6FD121BBD7E1}"/>
  <bookViews>
    <workbookView xWindow="0" yWindow="740" windowWidth="22620" windowHeight="17040" activeTab="6" xr2:uid="{EF32704F-283C-2741-827E-199EFDD5C590}"/>
  </bookViews>
  <sheets>
    <sheet name="Intro" sheetId="8" r:id="rId1"/>
    <sheet name="Coding" sheetId="9" r:id="rId2"/>
    <sheet name="Categories" sheetId="10" r:id="rId3"/>
    <sheet name="UK" sheetId="6" r:id="rId4"/>
    <sheet name="Mexico" sheetId="7" r:id="rId5"/>
    <sheet name="Morocco" sheetId="5" r:id="rId6"/>
    <sheet name="Comparison" sheetId="1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3" i="6" l="1"/>
  <c r="J23" i="7"/>
  <c r="C31" i="6"/>
  <c r="C25" i="6" s="1"/>
  <c r="C28" i="7"/>
  <c r="H23" i="7"/>
  <c r="C31" i="7"/>
  <c r="C25" i="7" s="1"/>
  <c r="C27" i="7"/>
  <c r="C24" i="7"/>
  <c r="G23" i="7"/>
  <c r="F23" i="7"/>
  <c r="E23" i="7"/>
  <c r="D23" i="7"/>
  <c r="C23" i="7"/>
  <c r="K22" i="7"/>
  <c r="K21" i="7"/>
  <c r="K17" i="7"/>
  <c r="K16" i="7"/>
  <c r="K15" i="7"/>
  <c r="K13" i="7"/>
  <c r="K11" i="7"/>
  <c r="K10" i="7"/>
  <c r="K9" i="7"/>
  <c r="K8" i="7"/>
  <c r="K5" i="7"/>
  <c r="K4" i="7"/>
  <c r="K3" i="7"/>
  <c r="C27" i="6"/>
  <c r="C24" i="6"/>
  <c r="K23" i="6"/>
  <c r="J23" i="6"/>
  <c r="I23" i="6"/>
  <c r="H23" i="6"/>
  <c r="G23" i="6"/>
  <c r="F23" i="6"/>
  <c r="E23" i="6"/>
  <c r="D23" i="6"/>
  <c r="C23" i="6"/>
  <c r="N21" i="6"/>
  <c r="N20" i="6"/>
  <c r="N19" i="6"/>
  <c r="N17" i="6"/>
  <c r="N16" i="6"/>
  <c r="N15" i="6"/>
  <c r="N14" i="6"/>
  <c r="N13" i="6"/>
  <c r="N12" i="6"/>
  <c r="N11" i="6"/>
  <c r="N10" i="6"/>
  <c r="N9" i="6"/>
  <c r="N8" i="6"/>
  <c r="N7" i="6"/>
  <c r="N6" i="6"/>
  <c r="N5" i="6"/>
  <c r="N4" i="6"/>
  <c r="N3" i="6"/>
  <c r="D28" i="5"/>
  <c r="D26" i="5"/>
  <c r="D25" i="5"/>
  <c r="H24" i="5"/>
  <c r="G24" i="5"/>
  <c r="F24" i="5"/>
  <c r="E24" i="5"/>
  <c r="D24" i="5"/>
  <c r="C24" i="5"/>
  <c r="D29" i="5" s="1"/>
  <c r="I23" i="5"/>
  <c r="K22" i="5"/>
  <c r="K21" i="5"/>
  <c r="K20" i="5"/>
  <c r="K19" i="5"/>
  <c r="K18" i="5"/>
  <c r="K17" i="5"/>
  <c r="K16" i="5"/>
  <c r="K15" i="5"/>
  <c r="K14" i="5"/>
  <c r="K13" i="5"/>
  <c r="K11" i="5"/>
  <c r="K10" i="5"/>
  <c r="K9" i="5"/>
  <c r="K8" i="5"/>
  <c r="K7" i="5"/>
  <c r="K6" i="5"/>
  <c r="K5" i="5"/>
  <c r="K4" i="5"/>
  <c r="K3" i="5"/>
  <c r="D27" i="5" s="1"/>
  <c r="C26" i="7" l="1"/>
  <c r="C28" i="6"/>
  <c r="C26" i="6"/>
  <c r="K23" i="5"/>
</calcChain>
</file>

<file path=xl/sharedStrings.xml><?xml version="1.0" encoding="utf-8"?>
<sst xmlns="http://schemas.openxmlformats.org/spreadsheetml/2006/main" count="346" uniqueCount="131">
  <si>
    <t>Defing demand</t>
  </si>
  <si>
    <t>Product definiton</t>
  </si>
  <si>
    <t>Volume or budget cap</t>
  </si>
  <si>
    <t>Frequency of auctions</t>
  </si>
  <si>
    <t>Technology choice</t>
  </si>
  <si>
    <t>Design</t>
  </si>
  <si>
    <t>Contract duration</t>
  </si>
  <si>
    <t>Payment structure</t>
  </si>
  <si>
    <t>Pre-qualification criteria</t>
  </si>
  <si>
    <t>Pre-qualifications performance</t>
  </si>
  <si>
    <t>Ceiling price</t>
  </si>
  <si>
    <t>Defintion of auction procedure</t>
  </si>
  <si>
    <t>Auction algorithms</t>
  </si>
  <si>
    <t>Liability</t>
  </si>
  <si>
    <t>Lead time</t>
  </si>
  <si>
    <t>Off-taker responsibility</t>
  </si>
  <si>
    <t>Roles on balancing (incl. curtailment)</t>
  </si>
  <si>
    <t>Deployment of balancing</t>
  </si>
  <si>
    <t>Localized integration</t>
  </si>
  <si>
    <t>Area limitation</t>
  </si>
  <si>
    <t>Project location</t>
  </si>
  <si>
    <t>Grid inteconnection</t>
  </si>
  <si>
    <t>Socio-economic benefits</t>
  </si>
  <si>
    <t>BEIS</t>
  </si>
  <si>
    <t>Ofgem</t>
  </si>
  <si>
    <t>LCCC</t>
  </si>
  <si>
    <t>Crown Estate</t>
  </si>
  <si>
    <t>Defra</t>
  </si>
  <si>
    <t>National Grid</t>
  </si>
  <si>
    <t>NG ESO</t>
  </si>
  <si>
    <t>Private generators</t>
  </si>
  <si>
    <t>Devolved goverments</t>
  </si>
  <si>
    <t>Issues categories</t>
  </si>
  <si>
    <t>Issue</t>
  </si>
  <si>
    <t>Regulated issue</t>
  </si>
  <si>
    <t>Number of actors involved</t>
  </si>
  <si>
    <t>Share of private actors' influence</t>
  </si>
  <si>
    <t>Actor Influence Index</t>
  </si>
  <si>
    <t>Coordination index</t>
  </si>
  <si>
    <t>Regulation Index</t>
  </si>
  <si>
    <t>Privatization index</t>
  </si>
  <si>
    <t>Organizational proliferation index</t>
  </si>
  <si>
    <t>Concentration index</t>
  </si>
  <si>
    <t>Number of actors</t>
  </si>
  <si>
    <t>Number of issues</t>
  </si>
  <si>
    <t>SENER</t>
  </si>
  <si>
    <t>CRE</t>
  </si>
  <si>
    <t>CENACE</t>
  </si>
  <si>
    <t>CFE supply co.</t>
  </si>
  <si>
    <t>Private buyers</t>
  </si>
  <si>
    <t>UK</t>
  </si>
  <si>
    <t>Mexico</t>
  </si>
  <si>
    <t>Size o the project</t>
  </si>
  <si>
    <t>Size of the project</t>
  </si>
  <si>
    <t>Morocco</t>
  </si>
  <si>
    <t>Number of actors involved (Ave)</t>
  </si>
  <si>
    <t>Number of regulated issues</t>
  </si>
  <si>
    <t>number of issues</t>
  </si>
  <si>
    <t>Private regulation index</t>
  </si>
  <si>
    <t>Number of regulated issue</t>
  </si>
  <si>
    <t>Masen</t>
  </si>
  <si>
    <t>ONE</t>
  </si>
  <si>
    <t>Ministry TEDD</t>
  </si>
  <si>
    <t>Government</t>
  </si>
  <si>
    <t>IFIs</t>
  </si>
  <si>
    <t>Operators</t>
  </si>
  <si>
    <t>TOTAL</t>
  </si>
  <si>
    <t>Privatizate regulation index</t>
  </si>
  <si>
    <t>-</t>
  </si>
  <si>
    <t>Auhtorsip</t>
  </si>
  <si>
    <t>Emmanuelle Mathieu</t>
  </si>
  <si>
    <t>University of Laussane</t>
  </si>
  <si>
    <t>emmanuelle.mathieu@unil.ch</t>
  </si>
  <si>
    <t>Jose Maria Valenzuela</t>
  </si>
  <si>
    <t>University of Oxford</t>
  </si>
  <si>
    <t>jose.valenzuela@insis.ox.ac.uk</t>
  </si>
  <si>
    <t>Date completed</t>
  </si>
  <si>
    <t>August 16, 2023</t>
  </si>
  <si>
    <t>J.M. Valenzuela’s work was supported by ClimateWorks Foundation under the program GGR: Governance and Standards for Carbon Neutrality (Gascon) (Grant number: 19–1501). E. Mathieu’s work was supported by the European Commission under the Marie S. Curie funding programme. </t>
  </si>
  <si>
    <t>The governance of renewable energy auctions: A multidimensional comparative policy analysis</t>
  </si>
  <si>
    <t>Title</t>
  </si>
  <si>
    <t>Categories</t>
  </si>
  <si>
    <t>Issue coding in the article</t>
  </si>
  <si>
    <t>Defining demand</t>
  </si>
  <si>
    <t>Product definition</t>
  </si>
  <si>
    <t>Auction products</t>
  </si>
  <si>
    <t xml:space="preserve">Project size </t>
  </si>
  <si>
    <t>Auction product &amp; multiple or single unit</t>
  </si>
  <si>
    <t xml:space="preserve"> Auction products</t>
  </si>
  <si>
    <t>Volume setting responsibility</t>
  </si>
  <si>
    <t>Volume auctioned</t>
  </si>
  <si>
    <t xml:space="preserve"> </t>
  </si>
  <si>
    <t>Technology eligibility</t>
  </si>
  <si>
    <t>Diversity of technologies</t>
  </si>
  <si>
    <t>Technology focus &amp; Technology differentiation</t>
  </si>
  <si>
    <t>Min-max size of project</t>
  </si>
  <si>
    <t>Min/Max size of project</t>
  </si>
  <si>
    <t>Support duration</t>
  </si>
  <si>
    <t>Perception of risk</t>
  </si>
  <si>
    <t>Form of support auctioned &amp; pricing rule</t>
  </si>
  <si>
    <t>Prequalification</t>
  </si>
  <si>
    <t>Entry barriers &amp; Reputation Requirements</t>
  </si>
  <si>
    <t>Prequalification requirements: material &amp; financial</t>
  </si>
  <si>
    <t>Conditions for participating in the auction: technical requirements</t>
  </si>
  <si>
    <t>Conditions for participating in the auction: financial guarantees</t>
  </si>
  <si>
    <t>Ceiling price mechanism</t>
  </si>
  <si>
    <t>Definition of auction procedure</t>
  </si>
  <si>
    <t>Auction process</t>
  </si>
  <si>
    <t>Bidding procedure</t>
  </si>
  <si>
    <t>Auction procedure</t>
  </si>
  <si>
    <t>Multicriteria selection process</t>
  </si>
  <si>
    <t>Evaluation criteria</t>
  </si>
  <si>
    <t>Compliance rules</t>
  </si>
  <si>
    <t>Realisation period</t>
  </si>
  <si>
    <t>Deadlines and penalties</t>
  </si>
  <si>
    <t>Offtakers</t>
  </si>
  <si>
    <t>Provision for renewables</t>
  </si>
  <si>
    <t>Time and location based incentives</t>
  </si>
  <si>
    <t>Location constraints</t>
  </si>
  <si>
    <t>Location signals</t>
  </si>
  <si>
    <t>Grid interconnection</t>
  </si>
  <si>
    <t>Grid access requirements</t>
  </si>
  <si>
    <t>Qualification (socio economic development)</t>
  </si>
  <si>
    <t>Hochberg, M., Poudineh, R., 2018. Renewable auction design in theory and practice: lessons from the experience of Brazil and Mexico. Oxford Institute for Energy Studies. https://doi.org/10.26889/9781784671068</t>
  </si>
  <si>
    <t>IRENA, CEM, 2015. Renewable Energy Auctions –A Guide to Design.</t>
  </si>
  <si>
    <t>AURES II, 2022. Auction. Glossary. URL http://aures2project.eu/glossary-terms/auction/ (accessed 8.18.22).</t>
  </si>
  <si>
    <t>USAID, 2019. Designing Renewable Energy Auctions: A Policymaker’s Guide.</t>
  </si>
  <si>
    <t>Hochberg and Poudineh (2018)</t>
  </si>
  <si>
    <t>IRENA and CEM (2015)</t>
  </si>
  <si>
    <t>AURES II (2022)</t>
  </si>
  <si>
    <t>USAID (2019)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</si>
</sst>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</font>
    <font>
      <b/>
      <sz val="16"/>
      <color theme="1"/>
      <name val="Calibri"/>
      <family val="2"/>
      <scheme val="minor"/>
    </font>
    <font>
      <b/>
      <sz val="14"/>
      <color rgb="FF000000"/>
      <name val="Calibri"/>
      <family val="2"/>
    </font>
    <font>
      <sz val="12"/>
      <color theme="1"/>
      <name val="Times New Roman"/>
      <family val="1"/>
    </font>
    <font>
      <b/>
      <sz val="12"/>
      <color rgb="FFFFFFFF"/>
      <name val="Calibri"/>
      <family val="2"/>
    </font>
    <font>
      <sz val="12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2F2F2"/>
        <bgColor indexed="64"/>
      </patternFill>
    </fill>
  </fills>
  <borders count="7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/>
      <diagonal/>
    </border>
    <border>
      <left style="medium">
        <color theme="1"/>
      </left>
      <right style="thin">
        <color theme="1"/>
      </right>
      <top/>
      <bottom/>
      <diagonal/>
    </border>
    <border>
      <left style="medium">
        <color theme="1"/>
      </left>
      <right style="thin">
        <color theme="1"/>
      </right>
      <top/>
      <bottom style="medium">
        <color theme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35">
    <xf numFmtId="0" fontId="0" fillId="0" borderId="0" xfId="0"/>
    <xf numFmtId="0" fontId="2" fillId="0" borderId="0" xfId="0" applyFont="1"/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1" fillId="0" borderId="4" xfId="0" applyFont="1" applyBorder="1" applyAlignment="1">
      <alignment horizontal="center" vertical="center" textRotation="90" wrapText="1"/>
    </xf>
    <xf numFmtId="0" fontId="3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1" fillId="3" borderId="6" xfId="0" applyFont="1" applyFill="1" applyBorder="1" applyAlignment="1">
      <alignment horizontal="center" vertical="center" textRotation="90" wrapText="1"/>
    </xf>
    <xf numFmtId="0" fontId="1" fillId="3" borderId="7" xfId="0" applyFont="1" applyFill="1" applyBorder="1" applyAlignment="1">
      <alignment horizontal="center" vertical="center" textRotation="90" wrapText="1"/>
    </xf>
    <xf numFmtId="0" fontId="2" fillId="4" borderId="8" xfId="0" applyFont="1" applyFill="1" applyBorder="1" applyAlignment="1">
      <alignment vertical="center" wrapText="1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0" fontId="2" fillId="4" borderId="13" xfId="0" applyFont="1" applyFill="1" applyBorder="1" applyAlignment="1">
      <alignment vertical="center" wrapText="1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/>
    </xf>
    <xf numFmtId="0" fontId="2" fillId="4" borderId="18" xfId="0" applyFont="1" applyFill="1" applyBorder="1" applyAlignment="1">
      <alignment vertical="center" wrapText="1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2" fontId="0" fillId="0" borderId="22" xfId="0" applyNumberFormat="1" applyBorder="1" applyAlignment="1">
      <alignment horizontal="center" vertical="center"/>
    </xf>
    <xf numFmtId="0" fontId="4" fillId="4" borderId="23" xfId="0" applyFont="1" applyFill="1" applyBorder="1" applyAlignment="1">
      <alignment vertical="center" wrapText="1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4" fillId="4" borderId="27" xfId="0" applyFont="1" applyFill="1" applyBorder="1" applyAlignment="1">
      <alignment vertical="center" wrapText="1"/>
    </xf>
    <xf numFmtId="0" fontId="0" fillId="2" borderId="28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3" borderId="32" xfId="0" applyFill="1" applyBorder="1" applyAlignment="1">
      <alignment horizontal="center" vertical="center"/>
    </xf>
    <xf numFmtId="0" fontId="4" fillId="4" borderId="13" xfId="0" applyFont="1" applyFill="1" applyBorder="1" applyAlignment="1">
      <alignment vertical="center" wrapText="1"/>
    </xf>
    <xf numFmtId="0" fontId="0" fillId="0" borderId="33" xfId="0" applyBorder="1" applyAlignment="1">
      <alignment horizontal="center" vertical="center"/>
    </xf>
    <xf numFmtId="0" fontId="5" fillId="4" borderId="18" xfId="0" applyFont="1" applyFill="1" applyBorder="1" applyAlignment="1">
      <alignment vertical="center" wrapText="1"/>
    </xf>
    <xf numFmtId="0" fontId="0" fillId="2" borderId="34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4" fillId="4" borderId="8" xfId="0" applyFont="1" applyFill="1" applyBorder="1" applyAlignment="1">
      <alignment vertical="center" wrapText="1"/>
    </xf>
    <xf numFmtId="0" fontId="0" fillId="3" borderId="35" xfId="0" applyFill="1" applyBorder="1" applyAlignment="1">
      <alignment horizontal="center" vertical="center"/>
    </xf>
    <xf numFmtId="0" fontId="0" fillId="3" borderId="36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4" fillId="4" borderId="18" xfId="0" applyFont="1" applyFill="1" applyBorder="1" applyAlignment="1">
      <alignment vertical="center" wrapText="1"/>
    </xf>
    <xf numFmtId="0" fontId="0" fillId="0" borderId="4" xfId="0" applyBorder="1" applyAlignment="1">
      <alignment vertical="center"/>
    </xf>
    <xf numFmtId="0" fontId="4" fillId="4" borderId="1" xfId="0" applyFont="1" applyFill="1" applyBorder="1" applyAlignment="1">
      <alignment vertical="center" wrapText="1"/>
    </xf>
    <xf numFmtId="0" fontId="0" fillId="2" borderId="38" xfId="0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/>
    </xf>
    <xf numFmtId="0" fontId="0" fillId="3" borderId="40" xfId="0" applyFill="1" applyBorder="1" applyAlignment="1">
      <alignment horizontal="center" vertical="center"/>
    </xf>
    <xf numFmtId="0" fontId="0" fillId="0" borderId="4" xfId="0" applyBorder="1"/>
    <xf numFmtId="0" fontId="3" fillId="5" borderId="0" xfId="0" applyFont="1" applyFill="1"/>
    <xf numFmtId="0" fontId="1" fillId="5" borderId="0" xfId="0" applyFont="1" applyFill="1"/>
    <xf numFmtId="2" fontId="1" fillId="5" borderId="0" xfId="0" applyNumberFormat="1" applyFont="1" applyFill="1"/>
    <xf numFmtId="0" fontId="2" fillId="5" borderId="0" xfId="0" applyFont="1" applyFill="1"/>
    <xf numFmtId="0" fontId="0" fillId="5" borderId="0" xfId="0" applyFill="1"/>
    <xf numFmtId="0" fontId="0" fillId="2" borderId="15" xfId="0" quotePrefix="1" applyFill="1" applyBorder="1" applyAlignment="1">
      <alignment horizontal="center" vertical="center"/>
    </xf>
    <xf numFmtId="0" fontId="0" fillId="0" borderId="4" xfId="0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/>
    </xf>
    <xf numFmtId="2" fontId="0" fillId="0" borderId="4" xfId="0" applyNumberFormat="1" applyBorder="1" applyAlignment="1">
      <alignment vertical="center"/>
    </xf>
    <xf numFmtId="2" fontId="0" fillId="0" borderId="0" xfId="0" applyNumberFormat="1"/>
    <xf numFmtId="1" fontId="0" fillId="0" borderId="4" xfId="0" applyNumberFormat="1" applyBorder="1" applyAlignment="1">
      <alignment vertical="center"/>
    </xf>
    <xf numFmtId="0" fontId="1" fillId="2" borderId="41" xfId="0" applyFont="1" applyFill="1" applyBorder="1" applyAlignment="1">
      <alignment horizontal="center" vertical="center" textRotation="90" wrapText="1"/>
    </xf>
    <xf numFmtId="0" fontId="1" fillId="2" borderId="42" xfId="0" applyFont="1" applyFill="1" applyBorder="1" applyAlignment="1">
      <alignment horizontal="center" vertical="center" textRotation="90" wrapText="1"/>
    </xf>
    <xf numFmtId="0" fontId="1" fillId="2" borderId="43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3" borderId="4" xfId="0" applyFont="1" applyFill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 vertical="center" textRotation="90" wrapText="1"/>
    </xf>
    <xf numFmtId="0" fontId="2" fillId="4" borderId="23" xfId="0" applyFont="1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2" fontId="0" fillId="0" borderId="44" xfId="0" applyNumberFormat="1" applyBorder="1" applyAlignment="1">
      <alignment horizontal="center" vertical="center"/>
    </xf>
    <xf numFmtId="0" fontId="2" fillId="4" borderId="27" xfId="0" applyFont="1" applyFill="1" applyBorder="1" applyAlignment="1">
      <alignment vertical="center" wrapText="1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4" borderId="45" xfId="0" applyFont="1" applyFill="1" applyBorder="1" applyAlignment="1">
      <alignment vertical="center" wrapText="1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3" borderId="46" xfId="0" applyFill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5" fillId="4" borderId="45" xfId="0" applyFont="1" applyFill="1" applyBorder="1" applyAlignment="1">
      <alignment vertical="center" wrapText="1"/>
    </xf>
    <xf numFmtId="0" fontId="0" fillId="3" borderId="49" xfId="0" applyFill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4" fillId="4" borderId="45" xfId="0" applyFont="1" applyFill="1" applyBorder="1" applyAlignment="1">
      <alignment vertical="center" wrapText="1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3" borderId="51" xfId="0" applyFill="1" applyBorder="1" applyAlignment="1">
      <alignment horizontal="center" vertical="center"/>
    </xf>
    <xf numFmtId="0" fontId="0" fillId="0" borderId="52" xfId="0" applyBorder="1"/>
    <xf numFmtId="0" fontId="2" fillId="0" borderId="2" xfId="0" applyFont="1" applyBorder="1"/>
    <xf numFmtId="0" fontId="0" fillId="0" borderId="53" xfId="0" applyBorder="1"/>
    <xf numFmtId="0" fontId="0" fillId="0" borderId="50" xfId="0" applyBorder="1"/>
    <xf numFmtId="0" fontId="0" fillId="0" borderId="4" xfId="0" applyBorder="1" applyAlignment="1">
      <alignment horizontal="center"/>
    </xf>
    <xf numFmtId="2" fontId="0" fillId="0" borderId="4" xfId="0" applyNumberFormat="1" applyBorder="1" applyAlignment="1">
      <alignment horizontal="center"/>
    </xf>
    <xf numFmtId="0" fontId="6" fillId="0" borderId="0" xfId="1"/>
    <xf numFmtId="2" fontId="0" fillId="0" borderId="4" xfId="0" applyNumberFormat="1" applyBorder="1" applyAlignment="1">
      <alignment horizontal="center" vertical="center"/>
    </xf>
    <xf numFmtId="164" fontId="0" fillId="0" borderId="4" xfId="0" applyNumberFormat="1" applyBorder="1" applyAlignment="1">
      <alignment vertical="center"/>
    </xf>
    <xf numFmtId="0" fontId="0" fillId="0" borderId="54" xfId="0" applyBorder="1"/>
    <xf numFmtId="0" fontId="8" fillId="0" borderId="54" xfId="0" applyFont="1" applyBorder="1"/>
    <xf numFmtId="0" fontId="6" fillId="0" borderId="54" xfId="1" applyBorder="1"/>
    <xf numFmtId="0" fontId="9" fillId="0" borderId="0" xfId="0" applyFont="1" applyAlignment="1">
      <alignment vertical="center"/>
    </xf>
    <xf numFmtId="0" fontId="7" fillId="0" borderId="54" xfId="0" applyFont="1" applyBorder="1" applyAlignment="1">
      <alignment horizontal="left" vertical="center" wrapText="1"/>
    </xf>
    <xf numFmtId="0" fontId="0" fillId="0" borderId="4" xfId="0" applyBorder="1" applyAlignment="1">
      <alignment horizontal="center" vertical="center" textRotation="90"/>
    </xf>
    <xf numFmtId="0" fontId="0" fillId="0" borderId="0" xfId="0" applyAlignment="1">
      <alignment horizontal="left" vertical="top" wrapText="1"/>
    </xf>
    <xf numFmtId="0" fontId="0" fillId="0" borderId="4" xfId="0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center" vertical="center" textRotation="90" wrapText="1"/>
    </xf>
    <xf numFmtId="0" fontId="11" fillId="6" borderId="55" xfId="0" applyFont="1" applyFill="1" applyBorder="1" applyAlignment="1">
      <alignment horizontal="center" vertical="center" wrapText="1"/>
    </xf>
    <xf numFmtId="0" fontId="11" fillId="6" borderId="56" xfId="0" applyFont="1" applyFill="1" applyBorder="1" applyAlignment="1">
      <alignment horizontal="center" vertical="center" wrapText="1"/>
    </xf>
    <xf numFmtId="0" fontId="11" fillId="6" borderId="57" xfId="0" applyFont="1" applyFill="1" applyBorder="1" applyAlignment="1">
      <alignment horizontal="center" vertical="center" wrapText="1"/>
    </xf>
    <xf numFmtId="0" fontId="12" fillId="7" borderId="58" xfId="0" applyFont="1" applyFill="1" applyBorder="1" applyAlignment="1">
      <alignment vertical="center" wrapText="1"/>
    </xf>
    <xf numFmtId="0" fontId="7" fillId="0" borderId="58" xfId="0" applyFont="1" applyBorder="1" applyAlignment="1">
      <alignment vertical="center" wrapText="1"/>
    </xf>
    <xf numFmtId="0" fontId="7" fillId="0" borderId="59" xfId="0" applyFont="1" applyBorder="1" applyAlignment="1">
      <alignment horizontal="center" vertical="center" wrapText="1"/>
    </xf>
    <xf numFmtId="0" fontId="7" fillId="0" borderId="62" xfId="0" applyFont="1" applyBorder="1" applyAlignment="1">
      <alignment horizontal="center" vertical="center" wrapText="1"/>
    </xf>
    <xf numFmtId="0" fontId="7" fillId="0" borderId="63" xfId="0" applyFont="1" applyBorder="1" applyAlignment="1">
      <alignment vertical="center" wrapText="1"/>
    </xf>
    <xf numFmtId="0" fontId="7" fillId="0" borderId="64" xfId="0" applyFont="1" applyBorder="1" applyAlignment="1">
      <alignment horizontal="center" vertical="center" wrapText="1"/>
    </xf>
    <xf numFmtId="0" fontId="12" fillId="7" borderId="65" xfId="0" applyFont="1" applyFill="1" applyBorder="1" applyAlignment="1">
      <alignment vertical="center" wrapText="1"/>
    </xf>
    <xf numFmtId="0" fontId="7" fillId="0" borderId="65" xfId="0" applyFont="1" applyBorder="1" applyAlignment="1">
      <alignment vertical="center" wrapText="1"/>
    </xf>
    <xf numFmtId="0" fontId="7" fillId="0" borderId="66" xfId="0" applyFont="1" applyBorder="1" applyAlignment="1">
      <alignment vertical="center" wrapText="1"/>
    </xf>
    <xf numFmtId="0" fontId="12" fillId="7" borderId="60" xfId="0" applyFont="1" applyFill="1" applyBorder="1" applyAlignment="1">
      <alignment vertical="center" wrapText="1"/>
    </xf>
    <xf numFmtId="0" fontId="7" fillId="0" borderId="60" xfId="0" applyFont="1" applyBorder="1" applyAlignment="1">
      <alignment vertical="center" wrapText="1"/>
    </xf>
    <xf numFmtId="0" fontId="7" fillId="0" borderId="61" xfId="0" applyFont="1" applyBorder="1" applyAlignment="1">
      <alignment vertical="center" wrapText="1"/>
    </xf>
    <xf numFmtId="0" fontId="7" fillId="0" borderId="67" xfId="0" applyFont="1" applyBorder="1" applyAlignment="1">
      <alignment horizontal="center" vertical="center" wrapText="1"/>
    </xf>
    <xf numFmtId="0" fontId="7" fillId="0" borderId="68" xfId="0" applyFont="1" applyBorder="1" applyAlignment="1">
      <alignment horizontal="center" vertical="center" wrapText="1"/>
    </xf>
    <xf numFmtId="0" fontId="7" fillId="0" borderId="69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17/10/relationships/person" Target="persons/perso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254000</xdr:colOff>
      <xdr:row>0</xdr:row>
      <xdr:rowOff>190500</xdr:rowOff>
    </xdr:from>
    <xdr:to>
      <xdr:col>7</xdr:col>
      <xdr:colOff>419100</xdr:colOff>
      <xdr:row>38</xdr:row>
      <xdr:rowOff>152400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7639043-18B1-E5C5-6169-95729325BF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4000" y="190500"/>
          <a:ext cx="5943600" cy="768350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hyperlink" Target="mailto:emmanuelle.mathieu@unil.ch" TargetMode="External"/><Relationship Id="rId1" Type="http://schemas.openxmlformats.org/officeDocument/2006/relationships/hyperlink" Target="mailto:jose.valenzuela@insis.ox.ac.uk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B74EC-18A3-114A-B6E6-369ED3CB8E4F}">
  <sheetPr>
    <tabColor rgb="FFC00000"/>
  </sheetPr>
  <dimension ref="A4:C16"/>
  <sheetViews>
    <sheetView topLeftCell="A8" workbookViewId="0">
      <selection activeCell="A19" sqref="A19:XFD34"/>
    </sheetView>
  </sheetViews>
  <sheetFormatPr baseColWidth="10" defaultRowHeight="16" x14ac:dyDescent="0.2"/>
  <cols>
    <col min="1" max="1" width="25" style="107" customWidth="1"/>
    <col min="2" max="2" width="27.6640625" style="107" customWidth="1"/>
    <col min="3" max="3" width="29" style="107" customWidth="1"/>
    <col min="4" max="16384" width="10.83203125" style="107"/>
  </cols>
  <sheetData>
    <row r="4" spans="1:3" ht="21" x14ac:dyDescent="0.25">
      <c r="A4" s="108" t="s">
        <v>80</v>
      </c>
      <c r="B4" s="110" t="s">
        <v>79</v>
      </c>
    </row>
    <row r="6" spans="1:3" ht="21" x14ac:dyDescent="0.25">
      <c r="A6" s="108" t="s">
        <v>69</v>
      </c>
    </row>
    <row r="8" spans="1:3" x14ac:dyDescent="0.2">
      <c r="A8" s="107" t="s">
        <v>70</v>
      </c>
      <c r="B8" s="107" t="s">
        <v>71</v>
      </c>
      <c r="C8" s="109" t="s">
        <v>72</v>
      </c>
    </row>
    <row r="9" spans="1:3" x14ac:dyDescent="0.2">
      <c r="A9" s="107" t="s">
        <v>73</v>
      </c>
      <c r="B9" s="107" t="s">
        <v>74</v>
      </c>
      <c r="C9" s="109" t="s">
        <v>75</v>
      </c>
    </row>
    <row r="11" spans="1:3" x14ac:dyDescent="0.2">
      <c r="A11" s="107" t="s">
        <v>76</v>
      </c>
      <c r="B11" s="107" t="s">
        <v>77</v>
      </c>
    </row>
    <row r="13" spans="1:3" x14ac:dyDescent="0.2">
      <c r="A13" s="111" t="s">
        <v>78</v>
      </c>
      <c r="B13" s="111"/>
      <c r="C13" s="111"/>
    </row>
    <row r="14" spans="1:3" x14ac:dyDescent="0.2">
      <c r="A14" s="111"/>
      <c r="B14" s="111"/>
      <c r="C14" s="111"/>
    </row>
    <row r="15" spans="1:3" x14ac:dyDescent="0.2">
      <c r="A15" s="111"/>
      <c r="B15" s="111"/>
      <c r="C15" s="111"/>
    </row>
    <row r="16" spans="1:3" x14ac:dyDescent="0.2">
      <c r="A16" s="111"/>
      <c r="B16" s="111"/>
      <c r="C16" s="111"/>
    </row>
  </sheetData>
  <mergeCells count="1">
    <mergeCell ref="A13:C16"/>
  </mergeCells>
  <hyperlinks>
    <hyperlink ref="C9" r:id="rId1" xr:uid="{2B07498F-FC14-0F4C-92B2-49BAF44BB6A1}"/>
    <hyperlink ref="C8" r:id="rId2" xr:uid="{F5062AF2-65F7-294F-A92A-A545B5C4A4A4}"/>
  </hyperlinks>
  <pageMargins left="0.7" right="0.7" top="0.75" bottom="0.75" header="0.3" footer="0.3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229C6-AD88-B744-AB3F-2990858F827A}">
  <sheetPr>
    <tabColor rgb="FFC00000"/>
  </sheetPr>
  <dimension ref="A1"/>
  <sheetViews>
    <sheetView workbookViewId="0">
      <selection activeCell="I21" sqref="I21"/>
    </sheetView>
  </sheetViews>
  <sheetFormatPr baseColWidth="10" defaultRowHeight="16" x14ac:dyDescent="0.2"/>
  <cols>
    <col min="1" max="16384" width="10.83203125" style="107"/>
  </cols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5F2AD-4B63-A14C-AB0C-DFF00E204F12}">
  <sheetPr>
    <tabColor rgb="FFC00000"/>
  </sheetPr>
  <dimension ref="A1:F27"/>
  <sheetViews>
    <sheetView workbookViewId="0">
      <selection activeCell="G13" sqref="G13"/>
    </sheetView>
  </sheetViews>
  <sheetFormatPr baseColWidth="10" defaultRowHeight="16" x14ac:dyDescent="0.2"/>
  <cols>
    <col min="1" max="1" width="15.6640625" customWidth="1"/>
    <col min="2" max="2" width="26.5" customWidth="1"/>
    <col min="3" max="3" width="29.6640625" customWidth="1"/>
    <col min="4" max="4" width="27.83203125" customWidth="1"/>
    <col min="5" max="6" width="27" customWidth="1"/>
  </cols>
  <sheetData>
    <row r="1" spans="1:6" ht="18" thickBot="1" x14ac:dyDescent="0.25">
      <c r="A1" s="116" t="s">
        <v>81</v>
      </c>
      <c r="B1" s="117" t="s">
        <v>82</v>
      </c>
      <c r="C1" s="117" t="s">
        <v>127</v>
      </c>
      <c r="D1" s="117" t="s">
        <v>128</v>
      </c>
      <c r="E1" s="117" t="s">
        <v>129</v>
      </c>
      <c r="F1" s="118" t="s">
        <v>130</v>
      </c>
    </row>
    <row r="2" spans="1:6" ht="39" customHeight="1" x14ac:dyDescent="0.2">
      <c r="A2" s="131" t="s">
        <v>83</v>
      </c>
      <c r="B2" s="128" t="s">
        <v>84</v>
      </c>
      <c r="C2" s="129" t="s">
        <v>85</v>
      </c>
      <c r="D2" s="129" t="s">
        <v>86</v>
      </c>
      <c r="E2" s="129" t="s">
        <v>87</v>
      </c>
      <c r="F2" s="130" t="s">
        <v>88</v>
      </c>
    </row>
    <row r="3" spans="1:6" ht="39" customHeight="1" x14ac:dyDescent="0.2">
      <c r="A3" s="132"/>
      <c r="B3" s="119" t="s">
        <v>2</v>
      </c>
      <c r="C3" s="120" t="s">
        <v>89</v>
      </c>
      <c r="D3" s="120" t="s">
        <v>90</v>
      </c>
      <c r="E3" s="120" t="s">
        <v>2</v>
      </c>
      <c r="F3" s="123" t="s">
        <v>91</v>
      </c>
    </row>
    <row r="4" spans="1:6" ht="39" customHeight="1" x14ac:dyDescent="0.2">
      <c r="A4" s="132"/>
      <c r="B4" s="119" t="s">
        <v>3</v>
      </c>
      <c r="C4" s="120" t="s">
        <v>91</v>
      </c>
      <c r="D4" s="120" t="s">
        <v>91</v>
      </c>
      <c r="E4" s="120" t="s">
        <v>3</v>
      </c>
      <c r="F4" s="123" t="s">
        <v>91</v>
      </c>
    </row>
    <row r="5" spans="1:6" ht="39" customHeight="1" thickBot="1" x14ac:dyDescent="0.25">
      <c r="A5" s="133"/>
      <c r="B5" s="125" t="s">
        <v>4</v>
      </c>
      <c r="C5" s="126" t="s">
        <v>92</v>
      </c>
      <c r="D5" s="126" t="s">
        <v>93</v>
      </c>
      <c r="E5" s="126" t="s">
        <v>94</v>
      </c>
      <c r="F5" s="127" t="s">
        <v>91</v>
      </c>
    </row>
    <row r="6" spans="1:6" ht="39" customHeight="1" x14ac:dyDescent="0.2">
      <c r="A6" s="121" t="s">
        <v>5</v>
      </c>
      <c r="B6" s="128" t="s">
        <v>95</v>
      </c>
      <c r="C6" s="129" t="s">
        <v>91</v>
      </c>
      <c r="D6" s="129" t="s">
        <v>91</v>
      </c>
      <c r="E6" s="129" t="s">
        <v>96</v>
      </c>
      <c r="F6" s="130" t="s">
        <v>91</v>
      </c>
    </row>
    <row r="7" spans="1:6" ht="39" customHeight="1" x14ac:dyDescent="0.2">
      <c r="A7" s="122"/>
      <c r="B7" s="119" t="s">
        <v>6</v>
      </c>
      <c r="C7" s="120" t="s">
        <v>91</v>
      </c>
      <c r="D7" s="120" t="s">
        <v>91</v>
      </c>
      <c r="E7" s="120" t="s">
        <v>97</v>
      </c>
      <c r="F7" s="123" t="s">
        <v>91</v>
      </c>
    </row>
    <row r="8" spans="1:6" ht="39" customHeight="1" x14ac:dyDescent="0.2">
      <c r="A8" s="122"/>
      <c r="B8" s="119" t="s">
        <v>7</v>
      </c>
      <c r="C8" s="120" t="s">
        <v>91</v>
      </c>
      <c r="D8" s="120" t="s">
        <v>98</v>
      </c>
      <c r="E8" s="120" t="s">
        <v>99</v>
      </c>
      <c r="F8" s="123" t="s">
        <v>91</v>
      </c>
    </row>
    <row r="9" spans="1:6" ht="39" customHeight="1" x14ac:dyDescent="0.2">
      <c r="A9" s="122"/>
      <c r="B9" s="119" t="s">
        <v>8</v>
      </c>
      <c r="C9" s="120" t="s">
        <v>100</v>
      </c>
      <c r="D9" s="120" t="s">
        <v>101</v>
      </c>
      <c r="E9" s="120" t="s">
        <v>102</v>
      </c>
      <c r="F9" s="123" t="s">
        <v>103</v>
      </c>
    </row>
    <row r="10" spans="1:6" ht="39" customHeight="1" x14ac:dyDescent="0.2">
      <c r="A10" s="122"/>
      <c r="B10" s="119" t="s">
        <v>9</v>
      </c>
      <c r="C10" s="120" t="s">
        <v>100</v>
      </c>
      <c r="D10" s="120" t="s">
        <v>91</v>
      </c>
      <c r="E10" s="120" t="s">
        <v>91</v>
      </c>
      <c r="F10" s="123" t="s">
        <v>104</v>
      </c>
    </row>
    <row r="11" spans="1:6" ht="39" customHeight="1" x14ac:dyDescent="0.2">
      <c r="A11" s="122"/>
      <c r="B11" s="119" t="s">
        <v>10</v>
      </c>
      <c r="C11" s="120" t="s">
        <v>91</v>
      </c>
      <c r="D11" s="120" t="s">
        <v>105</v>
      </c>
      <c r="E11" s="120" t="s">
        <v>10</v>
      </c>
      <c r="F11" s="123" t="s">
        <v>10</v>
      </c>
    </row>
    <row r="12" spans="1:6" ht="39" customHeight="1" x14ac:dyDescent="0.2">
      <c r="A12" s="122"/>
      <c r="B12" s="119" t="s">
        <v>106</v>
      </c>
      <c r="C12" s="120" t="s">
        <v>107</v>
      </c>
      <c r="D12" s="120" t="s">
        <v>108</v>
      </c>
      <c r="E12" s="120" t="s">
        <v>109</v>
      </c>
      <c r="F12" s="123" t="s">
        <v>109</v>
      </c>
    </row>
    <row r="13" spans="1:6" ht="39" customHeight="1" thickBot="1" x14ac:dyDescent="0.25">
      <c r="A13" s="124"/>
      <c r="B13" s="125" t="s">
        <v>12</v>
      </c>
      <c r="C13" s="126" t="s">
        <v>107</v>
      </c>
      <c r="D13" s="126" t="s">
        <v>110</v>
      </c>
      <c r="E13" s="126" t="s">
        <v>111</v>
      </c>
      <c r="F13" s="127" t="s">
        <v>91</v>
      </c>
    </row>
    <row r="14" spans="1:6" ht="39" customHeight="1" x14ac:dyDescent="0.2">
      <c r="A14" s="121" t="s">
        <v>13</v>
      </c>
      <c r="B14" s="128" t="s">
        <v>14</v>
      </c>
      <c r="C14" s="129" t="s">
        <v>14</v>
      </c>
      <c r="D14" s="129" t="s">
        <v>112</v>
      </c>
      <c r="E14" s="129" t="s">
        <v>113</v>
      </c>
      <c r="F14" s="130" t="s">
        <v>114</v>
      </c>
    </row>
    <row r="15" spans="1:6" ht="39" customHeight="1" x14ac:dyDescent="0.2">
      <c r="A15" s="122"/>
      <c r="B15" s="119" t="s">
        <v>15</v>
      </c>
      <c r="C15" s="120" t="s">
        <v>115</v>
      </c>
      <c r="D15" s="120" t="s">
        <v>98</v>
      </c>
      <c r="E15" s="120" t="s">
        <v>91</v>
      </c>
      <c r="F15" s="123" t="s">
        <v>91</v>
      </c>
    </row>
    <row r="16" spans="1:6" ht="39" customHeight="1" x14ac:dyDescent="0.2">
      <c r="A16" s="122"/>
      <c r="B16" s="119" t="s">
        <v>16</v>
      </c>
      <c r="C16" s="120" t="s">
        <v>116</v>
      </c>
      <c r="D16" s="120" t="s">
        <v>112</v>
      </c>
      <c r="E16" s="120" t="s">
        <v>91</v>
      </c>
      <c r="F16" s="123" t="s">
        <v>91</v>
      </c>
    </row>
    <row r="17" spans="1:6" ht="39" customHeight="1" thickBot="1" x14ac:dyDescent="0.25">
      <c r="A17" s="124"/>
      <c r="B17" s="125" t="s">
        <v>17</v>
      </c>
      <c r="C17" s="126" t="s">
        <v>91</v>
      </c>
      <c r="D17" s="126" t="s">
        <v>112</v>
      </c>
      <c r="E17" s="126" t="s">
        <v>91</v>
      </c>
      <c r="F17" s="127" t="s">
        <v>117</v>
      </c>
    </row>
    <row r="18" spans="1:6" ht="39" customHeight="1" x14ac:dyDescent="0.2">
      <c r="A18" s="121" t="s">
        <v>18</v>
      </c>
      <c r="B18" s="128" t="s">
        <v>19</v>
      </c>
      <c r="C18" s="129" t="s">
        <v>91</v>
      </c>
      <c r="D18" s="129" t="s">
        <v>118</v>
      </c>
      <c r="E18" s="129" t="s">
        <v>91</v>
      </c>
      <c r="F18" s="130" t="s">
        <v>119</v>
      </c>
    </row>
    <row r="19" spans="1:6" ht="39" customHeight="1" x14ac:dyDescent="0.2">
      <c r="A19" s="122"/>
      <c r="B19" s="119" t="s">
        <v>20</v>
      </c>
      <c r="C19" s="120" t="s">
        <v>91</v>
      </c>
      <c r="D19" s="120" t="s">
        <v>118</v>
      </c>
      <c r="E19" s="120" t="s">
        <v>91</v>
      </c>
      <c r="F19" s="123" t="s">
        <v>119</v>
      </c>
    </row>
    <row r="20" spans="1:6" ht="39" customHeight="1" x14ac:dyDescent="0.2">
      <c r="A20" s="122"/>
      <c r="B20" s="119" t="s">
        <v>120</v>
      </c>
      <c r="C20" s="120" t="s">
        <v>91</v>
      </c>
      <c r="D20" s="120" t="s">
        <v>121</v>
      </c>
      <c r="E20" s="120" t="s">
        <v>91</v>
      </c>
      <c r="F20" s="123" t="s">
        <v>119</v>
      </c>
    </row>
    <row r="21" spans="1:6" ht="39" customHeight="1" thickBot="1" x14ac:dyDescent="0.25">
      <c r="A21" s="124"/>
      <c r="B21" s="125" t="s">
        <v>22</v>
      </c>
      <c r="C21" s="126" t="s">
        <v>91</v>
      </c>
      <c r="D21" s="126" t="s">
        <v>122</v>
      </c>
      <c r="E21" s="126" t="s">
        <v>91</v>
      </c>
      <c r="F21" s="127" t="s">
        <v>91</v>
      </c>
    </row>
    <row r="24" spans="1:6" x14ac:dyDescent="0.2">
      <c r="A24" s="134" t="s">
        <v>125</v>
      </c>
    </row>
    <row r="25" spans="1:6" x14ac:dyDescent="0.2">
      <c r="A25" s="134" t="s">
        <v>123</v>
      </c>
    </row>
    <row r="26" spans="1:6" x14ac:dyDescent="0.2">
      <c r="A26" s="134" t="s">
        <v>124</v>
      </c>
    </row>
    <row r="27" spans="1:6" x14ac:dyDescent="0.2">
      <c r="A27" s="134" t="s">
        <v>126</v>
      </c>
    </row>
  </sheetData>
  <sortState xmlns:xlrd2="http://schemas.microsoft.com/office/spreadsheetml/2017/richdata2" ref="A24:A27">
    <sortCondition ref="A24:A27"/>
  </sortState>
  <mergeCells count="4">
    <mergeCell ref="A6:A13"/>
    <mergeCell ref="A14:A17"/>
    <mergeCell ref="A18:A21"/>
    <mergeCell ref="A2:A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609D6-E873-AD42-AF1D-33F36B8A60B4}">
  <sheetPr>
    <tabColor theme="4" tint="-0.249977111117893"/>
  </sheetPr>
  <dimension ref="A2:DK31"/>
  <sheetViews>
    <sheetView zoomScale="110" zoomScaleNormal="110" workbookViewId="0">
      <pane xSplit="2" ySplit="2" topLeftCell="C14" activePane="bottomRight" state="frozen"/>
      <selection pane="topRight" activeCell="C1" sqref="C1"/>
      <selection pane="bottomLeft" activeCell="A4" sqref="A4"/>
      <selection pane="bottomRight" activeCell="C29" sqref="C29:C31"/>
    </sheetView>
  </sheetViews>
  <sheetFormatPr baseColWidth="10" defaultColWidth="11" defaultRowHeight="16" x14ac:dyDescent="0.2"/>
  <cols>
    <col min="1" max="1" width="5.6640625" customWidth="1"/>
    <col min="2" max="2" width="30.6640625" style="1" customWidth="1"/>
    <col min="3" max="12" width="5.1640625" customWidth="1"/>
    <col min="13" max="13" width="5.83203125" customWidth="1"/>
    <col min="14" max="14" width="6" customWidth="1"/>
  </cols>
  <sheetData>
    <row r="2" spans="1:115" s="2" customFormat="1" ht="122" customHeight="1" x14ac:dyDescent="0.2">
      <c r="A2" s="5" t="s">
        <v>32</v>
      </c>
      <c r="B2" s="6" t="s">
        <v>33</v>
      </c>
      <c r="C2" s="7" t="s">
        <v>23</v>
      </c>
      <c r="D2" s="8" t="s">
        <v>24</v>
      </c>
      <c r="E2" s="8" t="s">
        <v>25</v>
      </c>
      <c r="F2" s="8" t="s">
        <v>26</v>
      </c>
      <c r="G2" s="8" t="s">
        <v>31</v>
      </c>
      <c r="H2" s="8" t="s">
        <v>27</v>
      </c>
      <c r="I2" s="9" t="s">
        <v>28</v>
      </c>
      <c r="J2" s="9" t="s">
        <v>29</v>
      </c>
      <c r="K2" s="10" t="s">
        <v>30</v>
      </c>
      <c r="L2" s="5" t="s">
        <v>34</v>
      </c>
      <c r="M2" s="5" t="s">
        <v>35</v>
      </c>
      <c r="N2" s="5" t="s">
        <v>36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</row>
    <row r="3" spans="1:115" s="3" customFormat="1" ht="20" customHeight="1" x14ac:dyDescent="0.2">
      <c r="A3" s="112" t="s">
        <v>0</v>
      </c>
      <c r="B3" s="11" t="s">
        <v>1</v>
      </c>
      <c r="C3" s="12">
        <v>1</v>
      </c>
      <c r="D3" s="13">
        <v>0.4</v>
      </c>
      <c r="E3" s="13">
        <v>0.4</v>
      </c>
      <c r="F3" s="13">
        <v>0</v>
      </c>
      <c r="G3" s="13">
        <v>0.4</v>
      </c>
      <c r="H3" s="13">
        <v>0</v>
      </c>
      <c r="I3" s="14">
        <v>0.4</v>
      </c>
      <c r="J3" s="14">
        <v>0.4</v>
      </c>
      <c r="K3" s="15">
        <v>0.4</v>
      </c>
      <c r="L3" s="16">
        <v>1</v>
      </c>
      <c r="M3" s="16">
        <v>7</v>
      </c>
      <c r="N3" s="17">
        <f t="shared" ref="N3:N21" si="0">SUM(I3:K3)/SUM(C3:K3)</f>
        <v>0.35294117647058837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</row>
    <row r="4" spans="1:115" ht="20" customHeight="1" x14ac:dyDescent="0.2">
      <c r="A4" s="112"/>
      <c r="B4" s="18" t="s">
        <v>2</v>
      </c>
      <c r="C4" s="19">
        <v>1</v>
      </c>
      <c r="D4" s="20">
        <v>0.4</v>
      </c>
      <c r="E4" s="20">
        <v>0.4</v>
      </c>
      <c r="F4" s="20">
        <v>0</v>
      </c>
      <c r="G4" s="20">
        <v>0.4</v>
      </c>
      <c r="H4" s="20">
        <v>0</v>
      </c>
      <c r="I4" s="21">
        <v>0.4</v>
      </c>
      <c r="J4" s="21">
        <v>0.4</v>
      </c>
      <c r="K4" s="22">
        <v>0.4</v>
      </c>
      <c r="L4" s="23">
        <v>1</v>
      </c>
      <c r="M4" s="23">
        <v>7</v>
      </c>
      <c r="N4" s="24">
        <f t="shared" si="0"/>
        <v>0.35294117647058837</v>
      </c>
    </row>
    <row r="5" spans="1:115" ht="20" customHeight="1" x14ac:dyDescent="0.2">
      <c r="A5" s="112"/>
      <c r="B5" s="18" t="s">
        <v>3</v>
      </c>
      <c r="C5" s="19">
        <v>1</v>
      </c>
      <c r="D5" s="20">
        <v>0</v>
      </c>
      <c r="E5" s="20">
        <v>0.2</v>
      </c>
      <c r="F5" s="20">
        <v>0</v>
      </c>
      <c r="G5" s="20">
        <v>0</v>
      </c>
      <c r="H5" s="20">
        <v>0</v>
      </c>
      <c r="I5" s="21">
        <v>0</v>
      </c>
      <c r="J5" s="21">
        <v>0.2</v>
      </c>
      <c r="K5" s="22">
        <v>0</v>
      </c>
      <c r="L5" s="23">
        <v>1</v>
      </c>
      <c r="M5" s="23">
        <v>3</v>
      </c>
      <c r="N5" s="24">
        <f t="shared" si="0"/>
        <v>0.14285714285714288</v>
      </c>
      <c r="P5" s="113"/>
      <c r="Q5" s="113"/>
    </row>
    <row r="6" spans="1:115" ht="20" customHeight="1" x14ac:dyDescent="0.2">
      <c r="A6" s="112"/>
      <c r="B6" s="25" t="s">
        <v>4</v>
      </c>
      <c r="C6" s="26">
        <v>1</v>
      </c>
      <c r="D6" s="27">
        <v>0.4</v>
      </c>
      <c r="E6" s="27">
        <v>0.4</v>
      </c>
      <c r="F6" s="27">
        <v>0</v>
      </c>
      <c r="G6" s="27">
        <v>0.4</v>
      </c>
      <c r="H6" s="27">
        <v>0</v>
      </c>
      <c r="I6" s="28">
        <v>0.4</v>
      </c>
      <c r="J6" s="28">
        <v>0.4</v>
      </c>
      <c r="K6" s="29">
        <v>0.4</v>
      </c>
      <c r="L6" s="23">
        <v>1</v>
      </c>
      <c r="M6" s="23">
        <v>7</v>
      </c>
      <c r="N6" s="30">
        <f t="shared" si="0"/>
        <v>0.35294117647058837</v>
      </c>
      <c r="P6" s="113"/>
      <c r="Q6" s="113"/>
    </row>
    <row r="7" spans="1:115" s="3" customFormat="1" ht="20" customHeight="1" x14ac:dyDescent="0.2">
      <c r="A7" s="114" t="s">
        <v>5</v>
      </c>
      <c r="B7" s="31" t="s">
        <v>53</v>
      </c>
      <c r="C7" s="32">
        <v>0.6</v>
      </c>
      <c r="D7" s="33">
        <v>0.4</v>
      </c>
      <c r="E7" s="33">
        <v>0.4</v>
      </c>
      <c r="F7" s="33">
        <v>0</v>
      </c>
      <c r="G7" s="33">
        <v>0.4</v>
      </c>
      <c r="H7" s="33">
        <v>0</v>
      </c>
      <c r="I7" s="34">
        <v>0.4</v>
      </c>
      <c r="J7" s="34">
        <v>0.4</v>
      </c>
      <c r="K7" s="35">
        <v>1</v>
      </c>
      <c r="L7" s="16">
        <v>1</v>
      </c>
      <c r="M7" s="16">
        <v>7</v>
      </c>
      <c r="N7" s="24">
        <f t="shared" si="0"/>
        <v>0.50000000000000011</v>
      </c>
      <c r="O7"/>
      <c r="P7" s="113"/>
      <c r="Q7" s="113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</row>
    <row r="8" spans="1:115" ht="20" customHeight="1" x14ac:dyDescent="0.2">
      <c r="A8" s="114"/>
      <c r="B8" s="36" t="s">
        <v>6</v>
      </c>
      <c r="C8" s="37">
        <v>1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1">
        <v>0</v>
      </c>
      <c r="J8" s="21">
        <v>0</v>
      </c>
      <c r="K8" s="38">
        <v>0</v>
      </c>
      <c r="L8" s="23">
        <v>1</v>
      </c>
      <c r="M8" s="23">
        <v>1</v>
      </c>
      <c r="N8" s="24">
        <f t="shared" si="0"/>
        <v>0</v>
      </c>
      <c r="P8" s="113"/>
      <c r="Q8" s="113"/>
    </row>
    <row r="9" spans="1:115" ht="20" customHeight="1" x14ac:dyDescent="0.2">
      <c r="A9" s="114"/>
      <c r="B9" s="36" t="s">
        <v>7</v>
      </c>
      <c r="C9" s="39">
        <v>1</v>
      </c>
      <c r="D9" s="40">
        <v>0.4</v>
      </c>
      <c r="E9" s="40">
        <v>0.4</v>
      </c>
      <c r="F9" s="40">
        <v>0</v>
      </c>
      <c r="G9" s="40">
        <v>0.4</v>
      </c>
      <c r="H9" s="40">
        <v>0</v>
      </c>
      <c r="I9" s="41">
        <v>0.4</v>
      </c>
      <c r="J9" s="41">
        <v>0.4</v>
      </c>
      <c r="K9" s="42">
        <v>0.4</v>
      </c>
      <c r="L9" s="23">
        <v>1</v>
      </c>
      <c r="M9" s="23">
        <v>7</v>
      </c>
      <c r="N9" s="24">
        <f t="shared" si="0"/>
        <v>0.35294117647058837</v>
      </c>
    </row>
    <row r="10" spans="1:115" ht="20" customHeight="1" x14ac:dyDescent="0.2">
      <c r="A10" s="114"/>
      <c r="B10" s="43" t="s">
        <v>8</v>
      </c>
      <c r="C10" s="19">
        <v>1</v>
      </c>
      <c r="D10" s="20">
        <v>0.4</v>
      </c>
      <c r="E10" s="20">
        <v>0.4</v>
      </c>
      <c r="F10" s="20">
        <v>0</v>
      </c>
      <c r="G10" s="20">
        <v>0.4</v>
      </c>
      <c r="H10" s="20">
        <v>0</v>
      </c>
      <c r="I10" s="21">
        <v>0.4</v>
      </c>
      <c r="J10" s="21">
        <v>0.4</v>
      </c>
      <c r="K10" s="38">
        <v>0.4</v>
      </c>
      <c r="L10" s="44">
        <v>1</v>
      </c>
      <c r="M10" s="44">
        <v>7</v>
      </c>
      <c r="N10" s="24">
        <f t="shared" si="0"/>
        <v>0.35294117647058837</v>
      </c>
    </row>
    <row r="11" spans="1:115" ht="20" customHeight="1" x14ac:dyDescent="0.2">
      <c r="A11" s="114"/>
      <c r="B11" s="43" t="s">
        <v>9</v>
      </c>
      <c r="C11" s="19">
        <v>0.8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1">
        <v>0</v>
      </c>
      <c r="J11" s="21">
        <v>0.8</v>
      </c>
      <c r="K11" s="38">
        <v>0</v>
      </c>
      <c r="L11" s="23">
        <v>1</v>
      </c>
      <c r="M11" s="23">
        <v>2</v>
      </c>
      <c r="N11" s="24">
        <f t="shared" si="0"/>
        <v>0.5</v>
      </c>
    </row>
    <row r="12" spans="1:115" ht="20" customHeight="1" x14ac:dyDescent="0.2">
      <c r="A12" s="114"/>
      <c r="B12" s="43" t="s">
        <v>10</v>
      </c>
      <c r="C12" s="19">
        <v>1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1">
        <v>0</v>
      </c>
      <c r="J12" s="21">
        <v>0</v>
      </c>
      <c r="K12" s="38">
        <v>0</v>
      </c>
      <c r="L12" s="23">
        <v>1</v>
      </c>
      <c r="M12" s="23">
        <v>1</v>
      </c>
      <c r="N12" s="24">
        <f t="shared" si="0"/>
        <v>0</v>
      </c>
    </row>
    <row r="13" spans="1:115" ht="20" customHeight="1" x14ac:dyDescent="0.2">
      <c r="A13" s="114"/>
      <c r="B13" s="43" t="s">
        <v>11</v>
      </c>
      <c r="C13" s="19">
        <v>1</v>
      </c>
      <c r="D13" s="20">
        <v>0.4</v>
      </c>
      <c r="E13" s="20">
        <v>0.4</v>
      </c>
      <c r="F13" s="20">
        <v>0</v>
      </c>
      <c r="G13" s="20">
        <v>0.4</v>
      </c>
      <c r="H13" s="20">
        <v>0</v>
      </c>
      <c r="I13" s="21">
        <v>0.4</v>
      </c>
      <c r="J13" s="21">
        <v>0.4</v>
      </c>
      <c r="K13" s="38">
        <v>0.4</v>
      </c>
      <c r="L13" s="23">
        <v>1</v>
      </c>
      <c r="M13" s="23">
        <v>7</v>
      </c>
      <c r="N13" s="24">
        <f t="shared" si="0"/>
        <v>0.35294117647058837</v>
      </c>
    </row>
    <row r="14" spans="1:115" s="4" customFormat="1" ht="20" customHeight="1" x14ac:dyDescent="0.2">
      <c r="A14" s="114"/>
      <c r="B14" s="45" t="s">
        <v>12</v>
      </c>
      <c r="C14" s="46">
        <v>0</v>
      </c>
      <c r="D14" s="40">
        <v>0</v>
      </c>
      <c r="E14" s="40">
        <v>0</v>
      </c>
      <c r="F14" s="40">
        <v>0</v>
      </c>
      <c r="G14" s="40">
        <v>0</v>
      </c>
      <c r="H14" s="40">
        <v>0</v>
      </c>
      <c r="I14" s="41">
        <v>0</v>
      </c>
      <c r="J14" s="41">
        <v>1</v>
      </c>
      <c r="K14" s="42">
        <v>0</v>
      </c>
      <c r="L14" s="47">
        <v>1</v>
      </c>
      <c r="M14" s="47">
        <v>1</v>
      </c>
      <c r="N14" s="30">
        <f t="shared" si="0"/>
        <v>1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</row>
    <row r="15" spans="1:115" s="3" customFormat="1" ht="20" customHeight="1" x14ac:dyDescent="0.2">
      <c r="A15" s="115" t="s">
        <v>13</v>
      </c>
      <c r="B15" s="48" t="s">
        <v>14</v>
      </c>
      <c r="C15" s="12">
        <v>0.8</v>
      </c>
      <c r="D15" s="13">
        <v>0.4</v>
      </c>
      <c r="E15" s="13">
        <v>0.4</v>
      </c>
      <c r="F15" s="13">
        <v>0</v>
      </c>
      <c r="G15" s="13">
        <v>0.4</v>
      </c>
      <c r="H15" s="13">
        <v>0</v>
      </c>
      <c r="I15" s="14">
        <v>0.4</v>
      </c>
      <c r="J15" s="14">
        <v>0.4</v>
      </c>
      <c r="K15" s="49">
        <v>0.6</v>
      </c>
      <c r="L15" s="16">
        <v>1</v>
      </c>
      <c r="M15" s="16">
        <v>7</v>
      </c>
      <c r="N15" s="24">
        <f t="shared" si="0"/>
        <v>0.41176470588235292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</row>
    <row r="16" spans="1:115" ht="20" customHeight="1" x14ac:dyDescent="0.2">
      <c r="A16" s="115"/>
      <c r="B16" s="18" t="s">
        <v>15</v>
      </c>
      <c r="C16" s="19">
        <v>1</v>
      </c>
      <c r="D16" s="20">
        <v>0.4</v>
      </c>
      <c r="E16" s="20">
        <v>0.4</v>
      </c>
      <c r="F16" s="20">
        <v>0</v>
      </c>
      <c r="G16" s="20">
        <v>0.4</v>
      </c>
      <c r="H16" s="20">
        <v>0</v>
      </c>
      <c r="I16" s="21">
        <v>0.4</v>
      </c>
      <c r="J16" s="21">
        <v>0.4</v>
      </c>
      <c r="K16" s="38">
        <v>0.4</v>
      </c>
      <c r="L16" s="23">
        <v>1</v>
      </c>
      <c r="M16" s="23">
        <v>7</v>
      </c>
      <c r="N16" s="24">
        <f t="shared" si="0"/>
        <v>0.35294117647058837</v>
      </c>
    </row>
    <row r="17" spans="1:115" ht="20" customHeight="1" x14ac:dyDescent="0.2">
      <c r="A17" s="115"/>
      <c r="B17" s="18" t="s">
        <v>16</v>
      </c>
      <c r="C17" s="19">
        <v>0</v>
      </c>
      <c r="D17" s="20">
        <v>0.8</v>
      </c>
      <c r="E17" s="20">
        <v>0</v>
      </c>
      <c r="F17" s="20">
        <v>0</v>
      </c>
      <c r="G17" s="20">
        <v>0</v>
      </c>
      <c r="H17" s="20">
        <v>0</v>
      </c>
      <c r="I17" s="21">
        <v>0.6</v>
      </c>
      <c r="J17" s="21">
        <v>0.8</v>
      </c>
      <c r="K17" s="38">
        <v>0.4</v>
      </c>
      <c r="L17" s="23">
        <v>1</v>
      </c>
      <c r="M17" s="23">
        <v>6</v>
      </c>
      <c r="N17" s="24">
        <f t="shared" si="0"/>
        <v>0.69230769230769218</v>
      </c>
    </row>
    <row r="18" spans="1:115" s="4" customFormat="1" ht="20" customHeight="1" x14ac:dyDescent="0.2">
      <c r="A18" s="115"/>
      <c r="B18" s="25" t="s">
        <v>17</v>
      </c>
      <c r="C18" s="26" t="s">
        <v>68</v>
      </c>
      <c r="D18" s="27" t="s">
        <v>68</v>
      </c>
      <c r="E18" s="27" t="s">
        <v>68</v>
      </c>
      <c r="F18" s="27" t="s">
        <v>68</v>
      </c>
      <c r="G18" s="27" t="s">
        <v>68</v>
      </c>
      <c r="H18" s="27" t="s">
        <v>68</v>
      </c>
      <c r="I18" s="28" t="s">
        <v>68</v>
      </c>
      <c r="J18" s="28" t="s">
        <v>68</v>
      </c>
      <c r="K18" s="50" t="s">
        <v>68</v>
      </c>
      <c r="L18" s="23">
        <v>0</v>
      </c>
      <c r="M18" s="23" t="s">
        <v>68</v>
      </c>
      <c r="N18" s="30" t="s">
        <v>68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</row>
    <row r="19" spans="1:115" s="3" customFormat="1" ht="20" customHeight="1" x14ac:dyDescent="0.2">
      <c r="A19" s="114" t="s">
        <v>18</v>
      </c>
      <c r="B19" s="48" t="s">
        <v>19</v>
      </c>
      <c r="C19" s="51">
        <v>0.8</v>
      </c>
      <c r="D19" s="33">
        <v>0</v>
      </c>
      <c r="E19" s="33">
        <v>0</v>
      </c>
      <c r="F19" s="33">
        <v>0</v>
      </c>
      <c r="G19" s="33">
        <v>0</v>
      </c>
      <c r="H19" s="33">
        <v>0.8</v>
      </c>
      <c r="I19" s="34">
        <v>0</v>
      </c>
      <c r="J19" s="34">
        <v>0.4</v>
      </c>
      <c r="K19" s="35">
        <v>0.4</v>
      </c>
      <c r="L19" s="16">
        <v>1</v>
      </c>
      <c r="M19" s="16">
        <v>4</v>
      </c>
      <c r="N19" s="24">
        <f t="shared" si="0"/>
        <v>0.33333333333333337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</row>
    <row r="20" spans="1:115" ht="20" customHeight="1" x14ac:dyDescent="0.2">
      <c r="A20" s="114"/>
      <c r="B20" s="43" t="s">
        <v>20</v>
      </c>
      <c r="C20" s="19">
        <v>0.4</v>
      </c>
      <c r="D20" s="20">
        <v>0</v>
      </c>
      <c r="E20" s="20">
        <v>0</v>
      </c>
      <c r="F20" s="20">
        <v>0.8</v>
      </c>
      <c r="G20" s="20">
        <v>0</v>
      </c>
      <c r="H20" s="20">
        <v>0.4</v>
      </c>
      <c r="I20" s="21">
        <v>0.6</v>
      </c>
      <c r="J20" s="21">
        <v>0.6</v>
      </c>
      <c r="K20" s="38">
        <v>0.8</v>
      </c>
      <c r="L20" s="23">
        <v>1</v>
      </c>
      <c r="M20" s="23">
        <v>6</v>
      </c>
      <c r="N20" s="24">
        <f t="shared" si="0"/>
        <v>0.55555555555555547</v>
      </c>
    </row>
    <row r="21" spans="1:115" s="4" customFormat="1" ht="20" customHeight="1" x14ac:dyDescent="0.2">
      <c r="A21" s="114"/>
      <c r="B21" s="52" t="s">
        <v>21</v>
      </c>
      <c r="C21" s="26">
        <v>0.4</v>
      </c>
      <c r="D21" s="27">
        <v>0.6</v>
      </c>
      <c r="E21" s="27">
        <v>0</v>
      </c>
      <c r="F21" s="27">
        <v>0.4</v>
      </c>
      <c r="G21" s="27">
        <v>0</v>
      </c>
      <c r="H21" s="27">
        <v>0</v>
      </c>
      <c r="I21" s="28">
        <v>0.8</v>
      </c>
      <c r="J21" s="28">
        <v>0.8</v>
      </c>
      <c r="K21" s="50">
        <v>0.8</v>
      </c>
      <c r="L21" s="47">
        <v>1</v>
      </c>
      <c r="M21" s="47">
        <v>6</v>
      </c>
      <c r="N21" s="30">
        <f t="shared" si="0"/>
        <v>0.63157894736842113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</row>
    <row r="22" spans="1:115" s="2" customFormat="1" ht="20" customHeight="1" x14ac:dyDescent="0.2">
      <c r="A22" s="53"/>
      <c r="B22" s="54" t="s">
        <v>22</v>
      </c>
      <c r="C22" s="55" t="s">
        <v>68</v>
      </c>
      <c r="D22" s="56" t="s">
        <v>68</v>
      </c>
      <c r="E22" s="56" t="s">
        <v>68</v>
      </c>
      <c r="F22" s="56" t="s">
        <v>68</v>
      </c>
      <c r="G22" s="56" t="s">
        <v>68</v>
      </c>
      <c r="H22" s="56" t="s">
        <v>68</v>
      </c>
      <c r="I22" s="57" t="s">
        <v>68</v>
      </c>
      <c r="J22" s="57" t="s">
        <v>68</v>
      </c>
      <c r="K22" s="58" t="s">
        <v>68</v>
      </c>
      <c r="L22" s="47">
        <v>0</v>
      </c>
      <c r="M22" s="47" t="s">
        <v>68</v>
      </c>
      <c r="N22" s="105" t="s">
        <v>68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</row>
    <row r="23" spans="1:115" ht="20" customHeight="1" x14ac:dyDescent="0.2">
      <c r="B23" s="1" t="s">
        <v>37</v>
      </c>
      <c r="C23">
        <f>(SUM(C3:C22)/C30)</f>
        <v>0.69000000000000017</v>
      </c>
      <c r="D23">
        <f>(SUM(D3:D22)/C30)</f>
        <v>0.24999999999999994</v>
      </c>
      <c r="E23">
        <f>(SUM(E3:E22)/C30)</f>
        <v>0.18999999999999997</v>
      </c>
      <c r="F23">
        <f>(SUM(F3:F22)/C30)</f>
        <v>6.0000000000000012E-2</v>
      </c>
      <c r="G23">
        <f>(SUM(G3:G22)/C30)</f>
        <v>0.18</v>
      </c>
      <c r="H23">
        <f>(SUM(H3:H22)/C30)</f>
        <v>6.0000000000000012E-2</v>
      </c>
      <c r="I23">
        <f>(SUM(I3:I22)/C30)</f>
        <v>0.27999999999999992</v>
      </c>
      <c r="J23">
        <f>(SUM(J3:J22)/C30)</f>
        <v>0.41</v>
      </c>
      <c r="K23">
        <f>(SUM(K3:K22)/C30)</f>
        <v>0.34</v>
      </c>
      <c r="M23">
        <f>AVERAGE(M3:M22)</f>
        <v>5.166666666666667</v>
      </c>
    </row>
    <row r="24" spans="1:115" ht="20" customHeight="1" x14ac:dyDescent="0.2">
      <c r="B24" s="60" t="s">
        <v>38</v>
      </c>
      <c r="C24" s="61">
        <f>((SUM(M3:M22)-C30)/(C30*(C29-1)))</f>
        <v>0.40555555555555556</v>
      </c>
    </row>
    <row r="25" spans="1:115" ht="20" customHeight="1" x14ac:dyDescent="0.2">
      <c r="B25" s="60" t="s">
        <v>39</v>
      </c>
      <c r="C25" s="61">
        <f>(C31/C30)</f>
        <v>0.9</v>
      </c>
    </row>
    <row r="26" spans="1:115" ht="20" customHeight="1" x14ac:dyDescent="0.2">
      <c r="B26" s="60" t="s">
        <v>58</v>
      </c>
      <c r="C26" s="62">
        <f>AVERAGE(N3:N22)</f>
        <v>0.40211031181103429</v>
      </c>
    </row>
    <row r="27" spans="1:115" ht="20" customHeight="1" x14ac:dyDescent="0.2">
      <c r="B27" s="1" t="s">
        <v>41</v>
      </c>
      <c r="C27">
        <f>(C29/C30)</f>
        <v>0.5</v>
      </c>
    </row>
    <row r="28" spans="1:115" ht="20" customHeight="1" x14ac:dyDescent="0.2">
      <c r="B28" s="1" t="s">
        <v>42</v>
      </c>
      <c r="C28">
        <f>(((C29*C23)-SUM(C23:K23))/(C29-1))</f>
        <v>0.49333333333333357</v>
      </c>
    </row>
    <row r="29" spans="1:115" ht="20" customHeight="1" x14ac:dyDescent="0.2">
      <c r="B29" s="63" t="s">
        <v>43</v>
      </c>
      <c r="C29" s="64">
        <v>10</v>
      </c>
    </row>
    <row r="30" spans="1:115" ht="20" customHeight="1" x14ac:dyDescent="0.2">
      <c r="B30" s="63" t="s">
        <v>57</v>
      </c>
      <c r="C30" s="64">
        <v>20</v>
      </c>
    </row>
    <row r="31" spans="1:115" ht="20" customHeight="1" x14ac:dyDescent="0.2">
      <c r="B31" s="63" t="s">
        <v>56</v>
      </c>
      <c r="C31" s="64">
        <f>SUM(L3:L22)</f>
        <v>18</v>
      </c>
    </row>
  </sheetData>
  <mergeCells count="5">
    <mergeCell ref="A3:A6"/>
    <mergeCell ref="P5:Q8"/>
    <mergeCell ref="A7:A14"/>
    <mergeCell ref="A15:A18"/>
    <mergeCell ref="A19:A2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63199-78EB-744A-96C7-FF14DF51A27A}">
  <sheetPr>
    <tabColor theme="4" tint="-0.249977111117893"/>
  </sheetPr>
  <dimension ref="A2:DH31"/>
  <sheetViews>
    <sheetView zoomScale="110" zoomScaleNormal="110" workbookViewId="0">
      <pane xSplit="2" ySplit="2" topLeftCell="C3" activePane="bottomRight" state="frozen"/>
      <selection pane="topRight" activeCell="C1" sqref="C1"/>
      <selection pane="bottomLeft" activeCell="A4" sqref="A4"/>
      <selection pane="bottomRight" activeCell="C29" sqref="C29:C31"/>
    </sheetView>
  </sheetViews>
  <sheetFormatPr baseColWidth="10" defaultColWidth="11" defaultRowHeight="16" x14ac:dyDescent="0.2"/>
  <cols>
    <col min="1" max="1" width="5.6640625" customWidth="1"/>
    <col min="2" max="2" width="30.6640625" style="1" customWidth="1"/>
    <col min="3" max="9" width="5.1640625" customWidth="1"/>
    <col min="10" max="10" width="5.83203125" customWidth="1"/>
    <col min="11" max="11" width="6" customWidth="1"/>
  </cols>
  <sheetData>
    <row r="2" spans="1:112" s="2" customFormat="1" ht="122" customHeight="1" x14ac:dyDescent="0.2">
      <c r="A2" s="5" t="s">
        <v>32</v>
      </c>
      <c r="B2" s="6" t="s">
        <v>33</v>
      </c>
      <c r="C2" s="7" t="s">
        <v>45</v>
      </c>
      <c r="D2" s="8" t="s">
        <v>46</v>
      </c>
      <c r="E2" s="8" t="s">
        <v>47</v>
      </c>
      <c r="F2" s="8" t="s">
        <v>48</v>
      </c>
      <c r="G2" s="9" t="s">
        <v>49</v>
      </c>
      <c r="H2" s="9" t="s">
        <v>30</v>
      </c>
      <c r="I2" s="5" t="s">
        <v>34</v>
      </c>
      <c r="J2" s="5" t="s">
        <v>35</v>
      </c>
      <c r="K2" s="5" t="s">
        <v>36</v>
      </c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</row>
    <row r="3" spans="1:112" s="3" customFormat="1" ht="20" customHeight="1" x14ac:dyDescent="0.2">
      <c r="A3" s="112" t="s">
        <v>0</v>
      </c>
      <c r="B3" s="11" t="s">
        <v>1</v>
      </c>
      <c r="C3" s="12">
        <v>1</v>
      </c>
      <c r="D3" s="20">
        <v>0.6</v>
      </c>
      <c r="E3" s="20">
        <v>0.6</v>
      </c>
      <c r="F3" s="13">
        <v>0</v>
      </c>
      <c r="G3" s="14">
        <v>0</v>
      </c>
      <c r="H3" s="14">
        <v>0</v>
      </c>
      <c r="I3" s="16">
        <v>1</v>
      </c>
      <c r="J3" s="16">
        <v>3</v>
      </c>
      <c r="K3" s="17">
        <f t="shared" ref="K3:K22" si="0">SUM(F3:H3)/SUM(C3:H3)</f>
        <v>0</v>
      </c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</row>
    <row r="4" spans="1:112" ht="20" customHeight="1" x14ac:dyDescent="0.2">
      <c r="A4" s="112"/>
      <c r="B4" s="18" t="s">
        <v>2</v>
      </c>
      <c r="C4" s="19">
        <v>0</v>
      </c>
      <c r="D4" s="65">
        <v>0</v>
      </c>
      <c r="E4" s="20">
        <v>0</v>
      </c>
      <c r="F4" s="20">
        <v>0.8</v>
      </c>
      <c r="G4" s="21">
        <v>0.8</v>
      </c>
      <c r="H4" s="21">
        <v>0</v>
      </c>
      <c r="I4" s="23">
        <v>0</v>
      </c>
      <c r="J4" s="23">
        <v>2</v>
      </c>
      <c r="K4" s="24">
        <f t="shared" si="0"/>
        <v>1</v>
      </c>
    </row>
    <row r="5" spans="1:112" ht="20" customHeight="1" x14ac:dyDescent="0.2">
      <c r="A5" s="112"/>
      <c r="B5" s="18" t="s">
        <v>3</v>
      </c>
      <c r="C5" s="19">
        <v>1</v>
      </c>
      <c r="D5" s="20">
        <v>0</v>
      </c>
      <c r="E5" s="20">
        <v>0</v>
      </c>
      <c r="F5" s="20">
        <v>0</v>
      </c>
      <c r="G5" s="21">
        <v>0</v>
      </c>
      <c r="H5" s="21">
        <v>0</v>
      </c>
      <c r="I5" s="23">
        <v>1</v>
      </c>
      <c r="J5" s="23">
        <v>1</v>
      </c>
      <c r="K5" s="24">
        <f t="shared" si="0"/>
        <v>0</v>
      </c>
    </row>
    <row r="6" spans="1:112" ht="20" customHeight="1" x14ac:dyDescent="0.2">
      <c r="A6" s="112"/>
      <c r="B6" s="25" t="s">
        <v>4</v>
      </c>
      <c r="C6" s="26" t="s">
        <v>68</v>
      </c>
      <c r="D6" s="27" t="s">
        <v>68</v>
      </c>
      <c r="E6" s="27" t="s">
        <v>68</v>
      </c>
      <c r="F6" s="27" t="s">
        <v>68</v>
      </c>
      <c r="G6" s="28" t="s">
        <v>68</v>
      </c>
      <c r="H6" s="28" t="s">
        <v>68</v>
      </c>
      <c r="I6" s="23">
        <v>0</v>
      </c>
      <c r="J6" s="23" t="s">
        <v>68</v>
      </c>
      <c r="K6" s="30" t="s">
        <v>68</v>
      </c>
    </row>
    <row r="7" spans="1:112" s="3" customFormat="1" ht="20" customHeight="1" x14ac:dyDescent="0.2">
      <c r="A7" s="114" t="s">
        <v>5</v>
      </c>
      <c r="B7" s="31" t="s">
        <v>52</v>
      </c>
      <c r="C7" s="32" t="s">
        <v>68</v>
      </c>
      <c r="D7" s="33" t="s">
        <v>68</v>
      </c>
      <c r="E7" s="33" t="s">
        <v>68</v>
      </c>
      <c r="F7" s="33" t="s">
        <v>68</v>
      </c>
      <c r="G7" s="34" t="s">
        <v>68</v>
      </c>
      <c r="H7" s="34" t="s">
        <v>68</v>
      </c>
      <c r="I7" s="16">
        <v>0</v>
      </c>
      <c r="J7" s="16" t="s">
        <v>68</v>
      </c>
      <c r="K7" s="24" t="s">
        <v>68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</row>
    <row r="8" spans="1:112" ht="20" customHeight="1" x14ac:dyDescent="0.2">
      <c r="A8" s="114"/>
      <c r="B8" s="36" t="s">
        <v>6</v>
      </c>
      <c r="C8" s="37">
        <v>1</v>
      </c>
      <c r="D8" s="20">
        <v>0</v>
      </c>
      <c r="E8" s="20">
        <v>0</v>
      </c>
      <c r="F8" s="20">
        <v>0</v>
      </c>
      <c r="G8" s="21">
        <v>0</v>
      </c>
      <c r="H8" s="21">
        <v>0</v>
      </c>
      <c r="I8" s="23">
        <v>1</v>
      </c>
      <c r="J8" s="23">
        <v>1</v>
      </c>
      <c r="K8" s="24">
        <f t="shared" si="0"/>
        <v>0</v>
      </c>
    </row>
    <row r="9" spans="1:112" ht="20" customHeight="1" x14ac:dyDescent="0.2">
      <c r="A9" s="114"/>
      <c r="B9" s="36" t="s">
        <v>7</v>
      </c>
      <c r="C9" s="39">
        <v>0.8</v>
      </c>
      <c r="D9" s="40">
        <v>0</v>
      </c>
      <c r="E9" s="40">
        <v>0</v>
      </c>
      <c r="F9" s="40">
        <v>0</v>
      </c>
      <c r="G9" s="41">
        <v>0</v>
      </c>
      <c r="H9" s="41">
        <v>1</v>
      </c>
      <c r="I9" s="23">
        <v>1</v>
      </c>
      <c r="J9" s="23">
        <v>2</v>
      </c>
      <c r="K9" s="24">
        <f t="shared" si="0"/>
        <v>0.55555555555555558</v>
      </c>
    </row>
    <row r="10" spans="1:112" ht="20" customHeight="1" x14ac:dyDescent="0.2">
      <c r="A10" s="114"/>
      <c r="B10" s="43" t="s">
        <v>8</v>
      </c>
      <c r="C10" s="19">
        <v>1</v>
      </c>
      <c r="D10" s="20">
        <v>0.6</v>
      </c>
      <c r="E10" s="20">
        <v>0.6</v>
      </c>
      <c r="F10" s="20">
        <v>0.4</v>
      </c>
      <c r="G10" s="21">
        <v>0.4</v>
      </c>
      <c r="H10" s="21">
        <v>0.4</v>
      </c>
      <c r="I10" s="44">
        <v>1</v>
      </c>
      <c r="J10" s="44">
        <v>6</v>
      </c>
      <c r="K10" s="24">
        <f t="shared" si="0"/>
        <v>0.35294117647058831</v>
      </c>
    </row>
    <row r="11" spans="1:112" ht="20" customHeight="1" x14ac:dyDescent="0.2">
      <c r="A11" s="114"/>
      <c r="B11" s="43" t="s">
        <v>9</v>
      </c>
      <c r="C11" s="19">
        <v>0</v>
      </c>
      <c r="D11" s="20">
        <v>0</v>
      </c>
      <c r="E11" s="20">
        <v>1</v>
      </c>
      <c r="F11" s="20">
        <v>0</v>
      </c>
      <c r="G11" s="21">
        <v>0</v>
      </c>
      <c r="H11" s="21">
        <v>0</v>
      </c>
      <c r="I11" s="23">
        <v>1</v>
      </c>
      <c r="J11" s="23">
        <v>1</v>
      </c>
      <c r="K11" s="24">
        <f t="shared" si="0"/>
        <v>0</v>
      </c>
    </row>
    <row r="12" spans="1:112" ht="20" customHeight="1" x14ac:dyDescent="0.2">
      <c r="A12" s="114"/>
      <c r="B12" s="43" t="s">
        <v>10</v>
      </c>
      <c r="C12" s="19" t="s">
        <v>68</v>
      </c>
      <c r="D12" s="20" t="s">
        <v>68</v>
      </c>
      <c r="E12" s="20" t="s">
        <v>68</v>
      </c>
      <c r="F12" s="20" t="s">
        <v>68</v>
      </c>
      <c r="G12" s="21" t="s">
        <v>68</v>
      </c>
      <c r="H12" s="21" t="s">
        <v>68</v>
      </c>
      <c r="I12" s="23">
        <v>0</v>
      </c>
      <c r="J12" s="23" t="s">
        <v>68</v>
      </c>
      <c r="K12" s="24" t="s">
        <v>68</v>
      </c>
    </row>
    <row r="13" spans="1:112" ht="20" customHeight="1" x14ac:dyDescent="0.2">
      <c r="A13" s="114"/>
      <c r="B13" s="43" t="s">
        <v>11</v>
      </c>
      <c r="C13" s="19">
        <v>1</v>
      </c>
      <c r="D13" s="20">
        <v>0.6</v>
      </c>
      <c r="E13" s="20">
        <v>0.6</v>
      </c>
      <c r="F13" s="20">
        <v>1</v>
      </c>
      <c r="G13" s="21">
        <v>0</v>
      </c>
      <c r="H13" s="21">
        <v>0</v>
      </c>
      <c r="I13" s="23">
        <v>1</v>
      </c>
      <c r="J13" s="23">
        <v>4</v>
      </c>
      <c r="K13" s="24">
        <f t="shared" si="0"/>
        <v>0.3125</v>
      </c>
    </row>
    <row r="14" spans="1:112" s="4" customFormat="1" ht="20" customHeight="1" x14ac:dyDescent="0.2">
      <c r="A14" s="114"/>
      <c r="B14" s="45" t="s">
        <v>12</v>
      </c>
      <c r="C14" s="46">
        <v>0</v>
      </c>
      <c r="D14" s="40">
        <v>0</v>
      </c>
      <c r="E14" s="40">
        <v>1</v>
      </c>
      <c r="F14" s="40">
        <v>0</v>
      </c>
      <c r="G14" s="41">
        <v>0</v>
      </c>
      <c r="H14" s="41">
        <v>0</v>
      </c>
      <c r="I14" s="47">
        <v>1</v>
      </c>
      <c r="J14" s="47" t="s">
        <v>68</v>
      </c>
      <c r="K14" s="30" t="s">
        <v>68</v>
      </c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</row>
    <row r="15" spans="1:112" s="3" customFormat="1" ht="20" customHeight="1" x14ac:dyDescent="0.2">
      <c r="A15" s="115" t="s">
        <v>13</v>
      </c>
      <c r="B15" s="48" t="s">
        <v>14</v>
      </c>
      <c r="C15" s="12">
        <v>1</v>
      </c>
      <c r="D15" s="13">
        <v>0.6</v>
      </c>
      <c r="E15" s="13">
        <v>0.6</v>
      </c>
      <c r="F15" s="13">
        <v>0.4</v>
      </c>
      <c r="G15" s="14">
        <v>0.4</v>
      </c>
      <c r="H15" s="14">
        <v>0.4</v>
      </c>
      <c r="I15" s="16">
        <v>1</v>
      </c>
      <c r="J15" s="16">
        <v>6</v>
      </c>
      <c r="K15" s="24">
        <f t="shared" si="0"/>
        <v>0.35294117647058831</v>
      </c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</row>
    <row r="16" spans="1:112" ht="20" customHeight="1" x14ac:dyDescent="0.2">
      <c r="A16" s="115"/>
      <c r="B16" s="18" t="s">
        <v>15</v>
      </c>
      <c r="C16" s="19">
        <v>0.8</v>
      </c>
      <c r="D16" s="20">
        <v>0</v>
      </c>
      <c r="E16" s="20">
        <v>0</v>
      </c>
      <c r="F16" s="20">
        <v>0.8</v>
      </c>
      <c r="G16" s="21">
        <v>0.8</v>
      </c>
      <c r="H16" s="21">
        <v>0</v>
      </c>
      <c r="I16" s="23">
        <v>1</v>
      </c>
      <c r="J16" s="23">
        <v>3</v>
      </c>
      <c r="K16" s="24">
        <f t="shared" si="0"/>
        <v>0.66666666666666663</v>
      </c>
    </row>
    <row r="17" spans="1:112" ht="20" customHeight="1" x14ac:dyDescent="0.2">
      <c r="A17" s="115"/>
      <c r="B17" s="18" t="s">
        <v>16</v>
      </c>
      <c r="C17" s="19">
        <v>0.8</v>
      </c>
      <c r="D17" s="20">
        <v>0.8</v>
      </c>
      <c r="E17" s="20">
        <v>0.8</v>
      </c>
      <c r="F17" s="20">
        <v>0</v>
      </c>
      <c r="G17" s="21">
        <v>0</v>
      </c>
      <c r="H17" s="21">
        <v>0</v>
      </c>
      <c r="I17" s="23">
        <v>1</v>
      </c>
      <c r="J17" s="23">
        <v>2</v>
      </c>
      <c r="K17" s="24">
        <f t="shared" si="0"/>
        <v>0</v>
      </c>
    </row>
    <row r="18" spans="1:112" s="4" customFormat="1" ht="20" customHeight="1" x14ac:dyDescent="0.2">
      <c r="A18" s="115"/>
      <c r="B18" s="25" t="s">
        <v>17</v>
      </c>
      <c r="C18" s="26" t="s">
        <v>68</v>
      </c>
      <c r="D18" s="27" t="s">
        <v>68</v>
      </c>
      <c r="E18" s="27" t="s">
        <v>68</v>
      </c>
      <c r="F18" s="27" t="s">
        <v>68</v>
      </c>
      <c r="G18" s="28" t="s">
        <v>68</v>
      </c>
      <c r="H18" s="28" t="s">
        <v>68</v>
      </c>
      <c r="I18" s="23">
        <v>0</v>
      </c>
      <c r="J18" s="23" t="s">
        <v>68</v>
      </c>
      <c r="K18" s="30" t="s">
        <v>68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</row>
    <row r="19" spans="1:112" s="3" customFormat="1" ht="20" customHeight="1" x14ac:dyDescent="0.2">
      <c r="A19" s="114" t="s">
        <v>18</v>
      </c>
      <c r="B19" s="48" t="s">
        <v>19</v>
      </c>
      <c r="C19" s="51" t="s">
        <v>68</v>
      </c>
      <c r="D19" s="33" t="s">
        <v>68</v>
      </c>
      <c r="E19" s="33" t="s">
        <v>68</v>
      </c>
      <c r="F19" s="33" t="s">
        <v>68</v>
      </c>
      <c r="G19" s="34" t="s">
        <v>68</v>
      </c>
      <c r="H19" s="34" t="s">
        <v>68</v>
      </c>
      <c r="I19" s="16">
        <v>0</v>
      </c>
      <c r="J19" s="16" t="s">
        <v>68</v>
      </c>
      <c r="K19" s="24" t="s">
        <v>68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</row>
    <row r="20" spans="1:112" ht="20" customHeight="1" x14ac:dyDescent="0.2">
      <c r="A20" s="114"/>
      <c r="B20" s="43" t="s">
        <v>20</v>
      </c>
      <c r="C20" s="19" t="s">
        <v>68</v>
      </c>
      <c r="D20" s="20" t="s">
        <v>68</v>
      </c>
      <c r="E20" s="20" t="s">
        <v>68</v>
      </c>
      <c r="F20" s="20" t="s">
        <v>68</v>
      </c>
      <c r="G20" s="21" t="s">
        <v>68</v>
      </c>
      <c r="H20" s="21" t="s">
        <v>68</v>
      </c>
      <c r="I20" s="23">
        <v>0</v>
      </c>
      <c r="J20" s="23" t="s">
        <v>68</v>
      </c>
      <c r="K20" s="24" t="s">
        <v>68</v>
      </c>
    </row>
    <row r="21" spans="1:112" s="4" customFormat="1" ht="20" customHeight="1" x14ac:dyDescent="0.2">
      <c r="A21" s="114"/>
      <c r="B21" s="52" t="s">
        <v>21</v>
      </c>
      <c r="C21" s="26">
        <v>0</v>
      </c>
      <c r="D21" s="27">
        <v>0.8</v>
      </c>
      <c r="E21" s="27">
        <v>0.8</v>
      </c>
      <c r="F21" s="27">
        <v>0</v>
      </c>
      <c r="G21" s="28">
        <v>0</v>
      </c>
      <c r="H21" s="28">
        <v>0.8</v>
      </c>
      <c r="I21" s="47">
        <v>1</v>
      </c>
      <c r="J21" s="47">
        <v>2</v>
      </c>
      <c r="K21" s="30">
        <f t="shared" si="0"/>
        <v>0.33333333333333331</v>
      </c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</row>
    <row r="22" spans="1:112" s="2" customFormat="1" ht="20" customHeight="1" x14ac:dyDescent="0.2">
      <c r="A22" s="53"/>
      <c r="B22" s="54" t="s">
        <v>22</v>
      </c>
      <c r="C22" s="55">
        <v>0</v>
      </c>
      <c r="D22" s="56">
        <v>0</v>
      </c>
      <c r="E22" s="56">
        <v>0</v>
      </c>
      <c r="F22" s="56">
        <v>0</v>
      </c>
      <c r="G22" s="57">
        <v>0</v>
      </c>
      <c r="H22" s="57">
        <v>1</v>
      </c>
      <c r="I22" s="47">
        <v>0</v>
      </c>
      <c r="J22" s="47">
        <v>1</v>
      </c>
      <c r="K22" s="24">
        <f t="shared" si="0"/>
        <v>1</v>
      </c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</row>
    <row r="23" spans="1:112" ht="20" customHeight="1" x14ac:dyDescent="0.2">
      <c r="B23" s="1" t="s">
        <v>37</v>
      </c>
      <c r="C23">
        <f>(SUM(C3:C22)/C30)</f>
        <v>0.42000000000000004</v>
      </c>
      <c r="D23">
        <f>(SUM(D3:D22)/C30)</f>
        <v>0.2</v>
      </c>
      <c r="E23">
        <f>(SUM(E3:E22)/C30)</f>
        <v>0.3</v>
      </c>
      <c r="F23">
        <f>(SUM(F3:F22)/C30)</f>
        <v>0.17</v>
      </c>
      <c r="G23">
        <f>(SUM(G3:G22)/C30)</f>
        <v>0.12000000000000002</v>
      </c>
      <c r="H23">
        <f>(SUM(H3:H22)/C30)</f>
        <v>0.18</v>
      </c>
      <c r="J23">
        <f>AVERAGE(J3:J22)</f>
        <v>2.6153846153846154</v>
      </c>
    </row>
    <row r="24" spans="1:112" ht="20" customHeight="1" x14ac:dyDescent="0.2">
      <c r="B24" s="60" t="s">
        <v>38</v>
      </c>
      <c r="C24" s="61">
        <f>((SUM(J3:J22)-C30)/(C30*(C29-1)))</f>
        <v>0.14000000000000001</v>
      </c>
    </row>
    <row r="25" spans="1:112" ht="20" customHeight="1" x14ac:dyDescent="0.2">
      <c r="B25" s="60" t="s">
        <v>39</v>
      </c>
      <c r="C25" s="61">
        <f>(C31/C30)</f>
        <v>0.6</v>
      </c>
    </row>
    <row r="26" spans="1:112" ht="20" customHeight="1" x14ac:dyDescent="0.2">
      <c r="B26" s="60" t="s">
        <v>40</v>
      </c>
      <c r="C26" s="62">
        <f>AVERAGE(K3:K22)</f>
        <v>0.35184137757667178</v>
      </c>
    </row>
    <row r="27" spans="1:112" ht="20" customHeight="1" x14ac:dyDescent="0.2">
      <c r="B27" s="1" t="s">
        <v>41</v>
      </c>
      <c r="C27">
        <f>(C29/C30)</f>
        <v>0.3</v>
      </c>
    </row>
    <row r="28" spans="1:112" ht="20" customHeight="1" x14ac:dyDescent="0.2">
      <c r="B28" s="1" t="s">
        <v>42</v>
      </c>
      <c r="C28">
        <f>(((C29*C23)-SUM(C23:H23))/(C29-1))</f>
        <v>0.22600000000000006</v>
      </c>
    </row>
    <row r="29" spans="1:112" ht="20" customHeight="1" x14ac:dyDescent="0.2">
      <c r="B29" s="63" t="s">
        <v>43</v>
      </c>
      <c r="C29" s="64">
        <v>6</v>
      </c>
    </row>
    <row r="30" spans="1:112" ht="20" customHeight="1" x14ac:dyDescent="0.2">
      <c r="B30" s="63" t="s">
        <v>44</v>
      </c>
      <c r="C30" s="64">
        <v>20</v>
      </c>
    </row>
    <row r="31" spans="1:112" ht="20" customHeight="1" x14ac:dyDescent="0.2">
      <c r="B31" s="63" t="s">
        <v>56</v>
      </c>
      <c r="C31" s="64">
        <f>SUM(I3:I22)</f>
        <v>12</v>
      </c>
    </row>
  </sheetData>
  <mergeCells count="4">
    <mergeCell ref="A3:A6"/>
    <mergeCell ref="A7:A14"/>
    <mergeCell ref="A15:A18"/>
    <mergeCell ref="A19:A2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590B2-B0CA-8840-9B11-8DAC8D6115ED}">
  <sheetPr>
    <tabColor theme="4" tint="-0.249977111117893"/>
  </sheetPr>
  <dimension ref="A2:DH43"/>
  <sheetViews>
    <sheetView zoomScale="110" zoomScaleNormal="110" workbookViewId="0">
      <pane xSplit="2" ySplit="2" topLeftCell="C3" activePane="bottomRight" state="frozen"/>
      <selection pane="topRight" activeCell="C1" sqref="C1"/>
      <selection pane="bottomLeft" activeCell="A4" sqref="A4"/>
      <selection pane="bottomRight" activeCell="K20" sqref="K20"/>
    </sheetView>
  </sheetViews>
  <sheetFormatPr baseColWidth="10" defaultColWidth="11" defaultRowHeight="16" x14ac:dyDescent="0.2"/>
  <cols>
    <col min="1" max="1" width="5.6640625" customWidth="1"/>
    <col min="2" max="2" width="30.6640625" style="1" customWidth="1"/>
    <col min="3" max="6" width="5.1640625" customWidth="1"/>
    <col min="7" max="7" width="4.83203125" customWidth="1"/>
    <col min="8" max="9" width="5.1640625" customWidth="1"/>
    <col min="10" max="10" width="5.83203125" customWidth="1"/>
    <col min="11" max="11" width="6" customWidth="1"/>
  </cols>
  <sheetData>
    <row r="2" spans="1:112" s="2" customFormat="1" ht="122" customHeight="1" x14ac:dyDescent="0.2">
      <c r="A2" s="5" t="s">
        <v>32</v>
      </c>
      <c r="B2" s="6" t="s">
        <v>33</v>
      </c>
      <c r="C2" s="71" t="s">
        <v>60</v>
      </c>
      <c r="D2" s="72" t="s">
        <v>61</v>
      </c>
      <c r="E2" s="73" t="s">
        <v>62</v>
      </c>
      <c r="F2" s="74" t="s">
        <v>63</v>
      </c>
      <c r="G2" s="74" t="s">
        <v>64</v>
      </c>
      <c r="H2" s="75" t="s">
        <v>65</v>
      </c>
      <c r="I2" s="76" t="s">
        <v>34</v>
      </c>
      <c r="J2" s="76" t="s">
        <v>35</v>
      </c>
      <c r="K2" s="5" t="s">
        <v>36</v>
      </c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</row>
    <row r="3" spans="1:112" s="3" customFormat="1" ht="20" customHeight="1" x14ac:dyDescent="0.2">
      <c r="A3" s="112" t="s">
        <v>0</v>
      </c>
      <c r="B3" s="77" t="s">
        <v>1</v>
      </c>
      <c r="C3" s="12">
        <v>0.8</v>
      </c>
      <c r="D3" s="13">
        <v>0.8</v>
      </c>
      <c r="E3" s="13">
        <v>0.8</v>
      </c>
      <c r="F3" s="13">
        <v>0.6</v>
      </c>
      <c r="G3" s="13">
        <v>0</v>
      </c>
      <c r="H3" s="49">
        <v>0</v>
      </c>
      <c r="I3" s="78">
        <v>1</v>
      </c>
      <c r="J3" s="79">
        <v>4</v>
      </c>
      <c r="K3" s="80">
        <f t="shared" ref="K3:K11" si="0">(H3/SUM(C3:H3))</f>
        <v>0</v>
      </c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</row>
    <row r="4" spans="1:112" ht="20" customHeight="1" x14ac:dyDescent="0.2">
      <c r="A4" s="112"/>
      <c r="B4" s="81" t="s">
        <v>2</v>
      </c>
      <c r="C4" s="19">
        <v>0.8</v>
      </c>
      <c r="D4" s="20">
        <v>0.8</v>
      </c>
      <c r="E4" s="20">
        <v>0.8</v>
      </c>
      <c r="F4" s="20">
        <v>0.6</v>
      </c>
      <c r="G4" s="20">
        <v>0</v>
      </c>
      <c r="H4" s="38">
        <v>0</v>
      </c>
      <c r="I4" s="82">
        <v>1</v>
      </c>
      <c r="J4" s="83">
        <v>4</v>
      </c>
      <c r="K4" s="80">
        <f t="shared" si="0"/>
        <v>0</v>
      </c>
    </row>
    <row r="5" spans="1:112" ht="20" customHeight="1" x14ac:dyDescent="0.2">
      <c r="A5" s="112"/>
      <c r="B5" s="81" t="s">
        <v>3</v>
      </c>
      <c r="C5" s="19">
        <v>0.8</v>
      </c>
      <c r="D5" s="20">
        <v>0.8</v>
      </c>
      <c r="E5" s="20">
        <v>0.8</v>
      </c>
      <c r="F5" s="20">
        <v>0.6</v>
      </c>
      <c r="G5" s="20">
        <v>0</v>
      </c>
      <c r="H5" s="38">
        <v>0</v>
      </c>
      <c r="I5" s="82">
        <v>1</v>
      </c>
      <c r="J5" s="83">
        <v>4</v>
      </c>
      <c r="K5" s="80">
        <f t="shared" si="0"/>
        <v>0</v>
      </c>
    </row>
    <row r="6" spans="1:112" ht="20" customHeight="1" x14ac:dyDescent="0.2">
      <c r="A6" s="112"/>
      <c r="B6" s="84" t="s">
        <v>4</v>
      </c>
      <c r="C6" s="26">
        <v>0.8</v>
      </c>
      <c r="D6" s="27">
        <v>0.8</v>
      </c>
      <c r="E6" s="27">
        <v>0.8</v>
      </c>
      <c r="F6" s="27">
        <v>0.6</v>
      </c>
      <c r="G6" s="27">
        <v>0</v>
      </c>
      <c r="H6" s="50">
        <v>0.8</v>
      </c>
      <c r="I6" s="85">
        <v>1</v>
      </c>
      <c r="J6" s="86">
        <v>4</v>
      </c>
      <c r="K6" s="80">
        <f t="shared" si="0"/>
        <v>0.21052631578947364</v>
      </c>
    </row>
    <row r="7" spans="1:112" s="3" customFormat="1" ht="20" customHeight="1" x14ac:dyDescent="0.2">
      <c r="A7" s="114" t="s">
        <v>5</v>
      </c>
      <c r="B7" s="31" t="s">
        <v>53</v>
      </c>
      <c r="C7" s="12">
        <v>0.8</v>
      </c>
      <c r="D7" s="13">
        <v>0.8</v>
      </c>
      <c r="E7" s="13">
        <v>0.8</v>
      </c>
      <c r="F7" s="13">
        <v>0.6</v>
      </c>
      <c r="G7" s="33">
        <v>0</v>
      </c>
      <c r="H7" s="87">
        <v>0</v>
      </c>
      <c r="I7" s="88">
        <v>1</v>
      </c>
      <c r="J7" s="23">
        <v>4</v>
      </c>
      <c r="K7" s="80">
        <f t="shared" si="0"/>
        <v>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</row>
    <row r="8" spans="1:112" ht="20" customHeight="1" x14ac:dyDescent="0.2">
      <c r="A8" s="114"/>
      <c r="B8" s="36" t="s">
        <v>6</v>
      </c>
      <c r="C8" s="19">
        <v>0.8</v>
      </c>
      <c r="D8" s="20">
        <v>0.8</v>
      </c>
      <c r="E8" s="20">
        <v>0</v>
      </c>
      <c r="F8" s="20">
        <v>0</v>
      </c>
      <c r="G8" s="20">
        <v>0</v>
      </c>
      <c r="H8" s="22">
        <v>0</v>
      </c>
      <c r="I8" s="88">
        <v>1</v>
      </c>
      <c r="J8" s="23">
        <v>2</v>
      </c>
      <c r="K8" s="80">
        <f t="shared" si="0"/>
        <v>0</v>
      </c>
    </row>
    <row r="9" spans="1:112" ht="20" customHeight="1" x14ac:dyDescent="0.2">
      <c r="A9" s="114"/>
      <c r="B9" s="36" t="s">
        <v>7</v>
      </c>
      <c r="C9" s="19">
        <v>0.8</v>
      </c>
      <c r="D9" s="20">
        <v>0.8</v>
      </c>
      <c r="E9" s="20">
        <v>0</v>
      </c>
      <c r="F9" s="20">
        <v>0</v>
      </c>
      <c r="G9" s="20">
        <v>0</v>
      </c>
      <c r="H9" s="22">
        <v>0</v>
      </c>
      <c r="I9" s="88">
        <v>1</v>
      </c>
      <c r="J9" s="23">
        <v>2</v>
      </c>
      <c r="K9" s="80">
        <f t="shared" si="0"/>
        <v>0</v>
      </c>
    </row>
    <row r="10" spans="1:112" ht="20" customHeight="1" x14ac:dyDescent="0.2">
      <c r="A10" s="114"/>
      <c r="B10" s="36" t="s">
        <v>8</v>
      </c>
      <c r="C10" s="19">
        <v>0.8</v>
      </c>
      <c r="D10" s="20">
        <v>0.6</v>
      </c>
      <c r="E10" s="20">
        <v>0.6</v>
      </c>
      <c r="F10" s="20">
        <v>0</v>
      </c>
      <c r="G10" s="20">
        <v>0.6</v>
      </c>
      <c r="H10" s="22">
        <v>0</v>
      </c>
      <c r="I10" s="89">
        <v>1</v>
      </c>
      <c r="J10" s="44">
        <v>4</v>
      </c>
      <c r="K10" s="80">
        <f t="shared" si="0"/>
        <v>0</v>
      </c>
    </row>
    <row r="11" spans="1:112" ht="20" customHeight="1" x14ac:dyDescent="0.2">
      <c r="A11" s="114"/>
      <c r="B11" s="36" t="s">
        <v>9</v>
      </c>
      <c r="C11" s="19">
        <v>0.8</v>
      </c>
      <c r="D11" s="20">
        <v>0.6</v>
      </c>
      <c r="E11" s="20">
        <v>0.6</v>
      </c>
      <c r="F11" s="20">
        <v>0</v>
      </c>
      <c r="G11" s="20">
        <v>0</v>
      </c>
      <c r="H11" s="22">
        <v>0</v>
      </c>
      <c r="I11" s="88">
        <v>1</v>
      </c>
      <c r="J11" s="23">
        <v>3</v>
      </c>
      <c r="K11" s="80">
        <f t="shared" si="0"/>
        <v>0</v>
      </c>
    </row>
    <row r="12" spans="1:112" ht="20" customHeight="1" x14ac:dyDescent="0.2">
      <c r="A12" s="114"/>
      <c r="B12" s="36" t="s">
        <v>10</v>
      </c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2">
        <v>0</v>
      </c>
      <c r="I12" s="88">
        <v>0</v>
      </c>
      <c r="J12" s="23">
        <v>0</v>
      </c>
      <c r="K12" s="80">
        <v>0</v>
      </c>
    </row>
    <row r="13" spans="1:112" ht="20" customHeight="1" x14ac:dyDescent="0.2">
      <c r="A13" s="114"/>
      <c r="B13" s="36" t="s">
        <v>11</v>
      </c>
      <c r="C13" s="19">
        <v>1</v>
      </c>
      <c r="D13" s="20">
        <v>0</v>
      </c>
      <c r="E13" s="20">
        <v>0</v>
      </c>
      <c r="F13" s="20">
        <v>0</v>
      </c>
      <c r="G13" s="20">
        <v>0</v>
      </c>
      <c r="H13" s="22">
        <v>0</v>
      </c>
      <c r="I13" s="88">
        <v>1</v>
      </c>
      <c r="J13" s="23">
        <v>1</v>
      </c>
      <c r="K13" s="80">
        <f t="shared" ref="K13:K22" si="1">(H13/SUM(C13:H13))</f>
        <v>0</v>
      </c>
    </row>
    <row r="14" spans="1:112" s="4" customFormat="1" ht="20" customHeight="1" x14ac:dyDescent="0.2">
      <c r="A14" s="114"/>
      <c r="B14" s="90" t="s">
        <v>12</v>
      </c>
      <c r="C14" s="26">
        <v>0.8</v>
      </c>
      <c r="D14" s="27">
        <v>0.6</v>
      </c>
      <c r="E14" s="27">
        <v>0.6</v>
      </c>
      <c r="F14" s="27">
        <v>0</v>
      </c>
      <c r="G14" s="40">
        <v>0</v>
      </c>
      <c r="H14" s="91">
        <v>0</v>
      </c>
      <c r="I14" s="92">
        <v>1</v>
      </c>
      <c r="J14" s="47">
        <v>3</v>
      </c>
      <c r="K14" s="80">
        <f t="shared" si="1"/>
        <v>0</v>
      </c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</row>
    <row r="15" spans="1:112" s="3" customFormat="1" ht="20" customHeight="1" x14ac:dyDescent="0.2">
      <c r="A15" s="115" t="s">
        <v>13</v>
      </c>
      <c r="B15" s="31" t="s">
        <v>14</v>
      </c>
      <c r="C15" s="12">
        <v>0.8</v>
      </c>
      <c r="D15" s="13">
        <v>0.8</v>
      </c>
      <c r="E15" s="13">
        <v>0</v>
      </c>
      <c r="F15" s="13">
        <v>0</v>
      </c>
      <c r="G15" s="13">
        <v>0</v>
      </c>
      <c r="H15" s="15">
        <v>0</v>
      </c>
      <c r="I15" s="93">
        <v>1</v>
      </c>
      <c r="J15" s="16">
        <v>2</v>
      </c>
      <c r="K15" s="80">
        <f t="shared" si="1"/>
        <v>0</v>
      </c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</row>
    <row r="16" spans="1:112" ht="20" customHeight="1" x14ac:dyDescent="0.2">
      <c r="A16" s="115"/>
      <c r="B16" s="81" t="s">
        <v>15</v>
      </c>
      <c r="C16" s="19">
        <v>0.8</v>
      </c>
      <c r="D16" s="20">
        <v>0.8</v>
      </c>
      <c r="E16" s="20">
        <v>0</v>
      </c>
      <c r="F16" s="20">
        <v>0</v>
      </c>
      <c r="G16" s="20">
        <v>0</v>
      </c>
      <c r="H16" s="22">
        <v>0</v>
      </c>
      <c r="I16" s="88">
        <v>1</v>
      </c>
      <c r="J16" s="23">
        <v>2</v>
      </c>
      <c r="K16" s="80">
        <f t="shared" si="1"/>
        <v>0</v>
      </c>
    </row>
    <row r="17" spans="1:112" ht="20" customHeight="1" x14ac:dyDescent="0.2">
      <c r="A17" s="115"/>
      <c r="B17" s="81" t="s">
        <v>16</v>
      </c>
      <c r="C17" s="19">
        <v>0.8</v>
      </c>
      <c r="D17" s="20">
        <v>0.8</v>
      </c>
      <c r="E17" s="20">
        <v>0</v>
      </c>
      <c r="F17" s="20">
        <v>0</v>
      </c>
      <c r="G17" s="20">
        <v>0</v>
      </c>
      <c r="H17" s="22">
        <v>0</v>
      </c>
      <c r="I17" s="88">
        <v>1</v>
      </c>
      <c r="J17" s="23">
        <v>2</v>
      </c>
      <c r="K17" s="80">
        <f t="shared" si="1"/>
        <v>0</v>
      </c>
    </row>
    <row r="18" spans="1:112" s="4" customFormat="1" ht="20" customHeight="1" x14ac:dyDescent="0.2">
      <c r="A18" s="115"/>
      <c r="B18" s="84" t="s">
        <v>17</v>
      </c>
      <c r="C18" s="26">
        <v>0.8</v>
      </c>
      <c r="D18" s="27">
        <v>0.8</v>
      </c>
      <c r="E18" s="27">
        <v>0</v>
      </c>
      <c r="F18" s="27">
        <v>0</v>
      </c>
      <c r="G18" s="27">
        <v>0</v>
      </c>
      <c r="H18" s="29">
        <v>0</v>
      </c>
      <c r="I18" s="88">
        <v>1</v>
      </c>
      <c r="J18" s="23">
        <v>2</v>
      </c>
      <c r="K18" s="80">
        <f t="shared" si="1"/>
        <v>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</row>
    <row r="19" spans="1:112" s="3" customFormat="1" ht="20" customHeight="1" x14ac:dyDescent="0.2">
      <c r="A19" s="114" t="s">
        <v>18</v>
      </c>
      <c r="B19" s="31" t="s">
        <v>19</v>
      </c>
      <c r="C19" s="12">
        <v>0.8</v>
      </c>
      <c r="D19" s="13">
        <v>0.6</v>
      </c>
      <c r="E19" s="13">
        <v>0</v>
      </c>
      <c r="F19" s="13">
        <v>0</v>
      </c>
      <c r="G19" s="33">
        <v>0</v>
      </c>
      <c r="H19" s="87">
        <v>0</v>
      </c>
      <c r="I19" s="93">
        <v>1</v>
      </c>
      <c r="J19" s="16">
        <v>2</v>
      </c>
      <c r="K19" s="80">
        <f t="shared" si="1"/>
        <v>0</v>
      </c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</row>
    <row r="20" spans="1:112" ht="20" customHeight="1" x14ac:dyDescent="0.2">
      <c r="A20" s="114"/>
      <c r="B20" s="36" t="s">
        <v>20</v>
      </c>
      <c r="C20" s="19">
        <v>0.8</v>
      </c>
      <c r="D20" s="20">
        <v>0.6</v>
      </c>
      <c r="E20" s="20">
        <v>0</v>
      </c>
      <c r="F20" s="20">
        <v>0</v>
      </c>
      <c r="G20" s="20">
        <v>0</v>
      </c>
      <c r="H20" s="22">
        <v>0</v>
      </c>
      <c r="I20" s="88">
        <v>1</v>
      </c>
      <c r="J20" s="23">
        <v>2</v>
      </c>
      <c r="K20" s="80">
        <f t="shared" si="1"/>
        <v>0</v>
      </c>
    </row>
    <row r="21" spans="1:112" s="4" customFormat="1" ht="20" customHeight="1" x14ac:dyDescent="0.2">
      <c r="A21" s="114"/>
      <c r="B21" s="94" t="s">
        <v>21</v>
      </c>
      <c r="C21" s="46">
        <v>0</v>
      </c>
      <c r="D21" s="40">
        <v>0.8</v>
      </c>
      <c r="E21" s="40">
        <v>0</v>
      </c>
      <c r="F21" s="40">
        <v>0</v>
      </c>
      <c r="G21" s="40">
        <v>0</v>
      </c>
      <c r="H21" s="91">
        <v>0.8</v>
      </c>
      <c r="I21" s="92">
        <v>1</v>
      </c>
      <c r="J21" s="47">
        <v>3</v>
      </c>
      <c r="K21" s="80">
        <f t="shared" si="1"/>
        <v>0.5</v>
      </c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</row>
    <row r="22" spans="1:112" s="2" customFormat="1" ht="20" customHeight="1" x14ac:dyDescent="0.2">
      <c r="A22" s="53"/>
      <c r="B22" s="54" t="s">
        <v>22</v>
      </c>
      <c r="C22" s="95">
        <v>0.8</v>
      </c>
      <c r="D22" s="96">
        <v>0.4</v>
      </c>
      <c r="E22" s="96">
        <v>0.8</v>
      </c>
      <c r="F22" s="96">
        <v>0.6</v>
      </c>
      <c r="G22" s="96">
        <v>0</v>
      </c>
      <c r="H22" s="97">
        <v>0.8</v>
      </c>
      <c r="I22" s="92">
        <v>1</v>
      </c>
      <c r="J22" s="47">
        <v>5</v>
      </c>
      <c r="K22" s="80">
        <f t="shared" si="1"/>
        <v>0.23529411764705882</v>
      </c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</row>
    <row r="23" spans="1:112" ht="20" customHeight="1" x14ac:dyDescent="0.2">
      <c r="A23" s="98"/>
      <c r="B23" s="99" t="s">
        <v>66</v>
      </c>
      <c r="C23" s="4"/>
      <c r="D23" s="100"/>
      <c r="E23" s="4"/>
      <c r="F23" s="4"/>
      <c r="G23" s="101"/>
      <c r="H23" s="101"/>
      <c r="I23" s="102">
        <f>SUM(I3:I22)</f>
        <v>19</v>
      </c>
      <c r="J23" s="59"/>
      <c r="K23" s="103">
        <f>(SUM(K3:K22)/D31)</f>
        <v>4.978002281244908E-2</v>
      </c>
    </row>
    <row r="24" spans="1:112" ht="20" customHeight="1" x14ac:dyDescent="0.2">
      <c r="B24" s="1" t="s">
        <v>37</v>
      </c>
      <c r="C24">
        <f>(SUM(C3:C22)/D31)</f>
        <v>0.76842105263157923</v>
      </c>
      <c r="D24">
        <f>(SUM(D3:D22)/D31)</f>
        <v>0.6842105263157896</v>
      </c>
      <c r="E24">
        <f>(SUM(E3:E22)/D31)</f>
        <v>0.34736842105263149</v>
      </c>
      <c r="F24">
        <f>(SUM(F3:F22)/D31)</f>
        <v>0.18947368421052632</v>
      </c>
      <c r="G24" s="69">
        <f>(SUM(G3:G22)/D31)</f>
        <v>3.1578947368421054E-2</v>
      </c>
      <c r="H24" s="69">
        <f>(SUM(H3:H22)/D31)</f>
        <v>0.12631578947368424</v>
      </c>
    </row>
    <row r="25" spans="1:112" ht="20" customHeight="1" x14ac:dyDescent="0.2">
      <c r="B25" s="60" t="s">
        <v>38</v>
      </c>
      <c r="D25" s="61">
        <f>((SUM(J3:J22)-D31)/(D31*(D30-1)))</f>
        <v>0.37894736842105264</v>
      </c>
    </row>
    <row r="26" spans="1:112" ht="20" customHeight="1" x14ac:dyDescent="0.2">
      <c r="B26" s="60" t="s">
        <v>39</v>
      </c>
      <c r="D26" s="61">
        <f>(D31/D32)</f>
        <v>0.95</v>
      </c>
    </row>
    <row r="27" spans="1:112" ht="20" customHeight="1" x14ac:dyDescent="0.2">
      <c r="B27" s="60" t="s">
        <v>67</v>
      </c>
      <c r="D27" s="62">
        <f>AVERAGE(K3:K22)</f>
        <v>4.7291021671826625E-2</v>
      </c>
    </row>
    <row r="28" spans="1:112" ht="20" customHeight="1" x14ac:dyDescent="0.2">
      <c r="B28" s="1" t="s">
        <v>41</v>
      </c>
      <c r="D28">
        <f>(D30/D31)</f>
        <v>0.31578947368421051</v>
      </c>
    </row>
    <row r="29" spans="1:112" ht="20" customHeight="1" x14ac:dyDescent="0.2">
      <c r="B29" s="1" t="s">
        <v>42</v>
      </c>
      <c r="D29">
        <f>(((D30*C24)-SUM(C24:H24))/(D30-1))</f>
        <v>0.4926315789473687</v>
      </c>
    </row>
    <row r="30" spans="1:112" ht="20" customHeight="1" x14ac:dyDescent="0.2">
      <c r="B30" s="63" t="s">
        <v>43</v>
      </c>
      <c r="D30" s="64">
        <v>6</v>
      </c>
    </row>
    <row r="31" spans="1:112" ht="20" customHeight="1" x14ac:dyDescent="0.2">
      <c r="B31" s="63" t="s">
        <v>56</v>
      </c>
      <c r="D31" s="64">
        <v>19</v>
      </c>
    </row>
    <row r="32" spans="1:112" ht="20" customHeight="1" x14ac:dyDescent="0.2">
      <c r="B32" s="63" t="s">
        <v>44</v>
      </c>
      <c r="D32" s="64">
        <v>20</v>
      </c>
    </row>
    <row r="41" spans="2:2" x14ac:dyDescent="0.2">
      <c r="B41" s="104"/>
    </row>
    <row r="43" spans="2:2" x14ac:dyDescent="0.2">
      <c r="B43" s="104"/>
    </row>
  </sheetData>
  <mergeCells count="4">
    <mergeCell ref="A3:A6"/>
    <mergeCell ref="A7:A14"/>
    <mergeCell ref="A15:A18"/>
    <mergeCell ref="A19:A21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E63CB-6E33-DC49-A65A-6BE750FF4E44}">
  <sheetPr>
    <tabColor theme="4"/>
  </sheetPr>
  <dimension ref="A1:F11"/>
  <sheetViews>
    <sheetView tabSelected="1" workbookViewId="0">
      <selection activeCell="I32" sqref="I32"/>
    </sheetView>
  </sheetViews>
  <sheetFormatPr baseColWidth="10" defaultRowHeight="16" x14ac:dyDescent="0.2"/>
  <cols>
    <col min="1" max="1" width="29.5" customWidth="1"/>
    <col min="2" max="3" width="11.83203125" customWidth="1"/>
  </cols>
  <sheetData>
    <row r="1" spans="1:6" ht="21" customHeight="1" x14ac:dyDescent="0.2">
      <c r="B1" s="67" t="s">
        <v>50</v>
      </c>
      <c r="C1" s="67" t="s">
        <v>51</v>
      </c>
      <c r="D1" s="67" t="s">
        <v>54</v>
      </c>
    </row>
    <row r="2" spans="1:6" ht="21" customHeight="1" x14ac:dyDescent="0.2">
      <c r="A2" s="53" t="s">
        <v>38</v>
      </c>
      <c r="B2" s="68">
        <v>0.40555555555555556</v>
      </c>
      <c r="C2" s="68">
        <v>0.14000000000000001</v>
      </c>
      <c r="D2" s="59">
        <v>0.38</v>
      </c>
      <c r="E2" s="69"/>
      <c r="F2" s="69"/>
    </row>
    <row r="3" spans="1:6" ht="21" customHeight="1" x14ac:dyDescent="0.2">
      <c r="A3" s="53" t="s">
        <v>39</v>
      </c>
      <c r="B3" s="68">
        <v>0.9</v>
      </c>
      <c r="C3" s="68">
        <v>0.6</v>
      </c>
      <c r="D3" s="59">
        <v>0.95</v>
      </c>
      <c r="E3" s="69"/>
      <c r="F3" s="69"/>
    </row>
    <row r="4" spans="1:6" ht="21" customHeight="1" x14ac:dyDescent="0.2">
      <c r="A4" s="53" t="s">
        <v>40</v>
      </c>
      <c r="B4" s="68">
        <v>0.40211031181103429</v>
      </c>
      <c r="C4" s="68">
        <v>0.35184137757667178</v>
      </c>
      <c r="D4" s="59">
        <v>0.05</v>
      </c>
      <c r="E4" s="69"/>
      <c r="F4" s="69"/>
    </row>
    <row r="5" spans="1:6" ht="21" customHeight="1" x14ac:dyDescent="0.2">
      <c r="A5" s="53" t="s">
        <v>41</v>
      </c>
      <c r="B5" s="68">
        <v>0.5</v>
      </c>
      <c r="C5" s="68">
        <v>0.3</v>
      </c>
      <c r="D5" s="59">
        <v>0.32</v>
      </c>
      <c r="E5" s="69"/>
      <c r="F5" s="69"/>
    </row>
    <row r="6" spans="1:6" ht="21" customHeight="1" x14ac:dyDescent="0.2">
      <c r="A6" s="53" t="s">
        <v>42</v>
      </c>
      <c r="B6" s="68">
        <v>0.49333333333333357</v>
      </c>
      <c r="C6" s="68">
        <v>0.22600000000000006</v>
      </c>
      <c r="D6" s="59">
        <v>0.49</v>
      </c>
      <c r="E6" s="69"/>
      <c r="F6" s="69"/>
    </row>
    <row r="7" spans="1:6" ht="11" customHeight="1" x14ac:dyDescent="0.2">
      <c r="A7" s="53"/>
      <c r="B7" s="68"/>
      <c r="C7" s="68"/>
      <c r="D7" s="59"/>
      <c r="E7" s="69"/>
      <c r="F7" s="69"/>
    </row>
    <row r="8" spans="1:6" ht="21" customHeight="1" x14ac:dyDescent="0.2">
      <c r="A8" s="53" t="s">
        <v>43</v>
      </c>
      <c r="B8" s="70">
        <v>10</v>
      </c>
      <c r="C8" s="70">
        <v>6</v>
      </c>
      <c r="D8" s="59">
        <v>6</v>
      </c>
      <c r="F8" s="69"/>
    </row>
    <row r="9" spans="1:6" ht="21" customHeight="1" x14ac:dyDescent="0.2">
      <c r="A9" s="66" t="s">
        <v>55</v>
      </c>
      <c r="B9" s="106">
        <v>5.17</v>
      </c>
      <c r="C9" s="106">
        <v>2.62</v>
      </c>
      <c r="D9" s="106">
        <v>2.75</v>
      </c>
    </row>
    <row r="10" spans="1:6" ht="21" customHeight="1" x14ac:dyDescent="0.2">
      <c r="A10" s="53" t="s">
        <v>44</v>
      </c>
      <c r="B10" s="70">
        <v>20</v>
      </c>
      <c r="C10" s="70">
        <v>20</v>
      </c>
      <c r="D10" s="59">
        <v>20</v>
      </c>
    </row>
    <row r="11" spans="1:6" ht="21" customHeight="1" x14ac:dyDescent="0.2">
      <c r="A11" s="66" t="s">
        <v>59</v>
      </c>
      <c r="B11" s="70">
        <v>18</v>
      </c>
      <c r="C11" s="70">
        <v>12</v>
      </c>
      <c r="D11" s="59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Intro</vt:lpstr>
      <vt:lpstr>Coding</vt:lpstr>
      <vt:lpstr>Categories</vt:lpstr>
      <vt:lpstr>UK</vt:lpstr>
      <vt:lpstr>Mexico</vt:lpstr>
      <vt:lpstr>Morocco</vt:lpstr>
      <vt:lpstr>Comparison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Jose Valenzuela Robles Linares</cp:lastModifiedBy>
  <dcterms:created xsi:type="dcterms:W3CDTF">2022-05-26T13:18:01Z</dcterms:created>
  <dcterms:modified xsi:type="dcterms:W3CDTF">2024-09-10T11:58:13Z</dcterms:modified>
</cp:coreProperties>
</file>