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charts/chart7.xml" ContentType="application/vnd.openxmlformats-officedocument.drawingml.chart+xml"/>
  <Override PartName="/xl/drawings/drawing1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900" windowHeight="11130"/>
  </bookViews>
  <sheets>
    <sheet name="Chapter 8" sheetId="15" r:id="rId1"/>
    <sheet name="8.1 Amendments" sheetId="13" r:id="rId2"/>
    <sheet name="8.2 Qual Accs" sheetId="14" r:id="rId3"/>
    <sheet name="8.3 Trans of Function" sheetId="6" r:id="rId4"/>
    <sheet name="8.6 CS turnover" sheetId="10" r:id="rId5"/>
    <sheet name="8.7 8.8 COI and CS info staff" sheetId="12" r:id="rId6"/>
  </sheets>
  <definedNames>
    <definedName name="d" localSheetId="1" hidden="1">{"'Trust by name'!$A$6:$E$350","'Trust by name'!$A$1:$D$348"}</definedName>
    <definedName name="d" localSheetId="2" hidden="1">{"'Trust by name'!$A$6:$E$350","'Trust by name'!$A$1:$D$348"}</definedName>
    <definedName name="d" localSheetId="0" hidden="1">{"'Trust by name'!$A$6:$E$350","'Trust by name'!$A$1:$D$348"}</definedName>
    <definedName name="d" hidden="1">{"'Trust by name'!$A$6:$E$350","'Trust by name'!$A$1:$D$348"}</definedName>
    <definedName name="eh" localSheetId="1" hidden="1">{"'Trust by name'!$A$6:$E$350","'Trust by name'!$A$1:$D$348"}</definedName>
    <definedName name="eh" localSheetId="2" hidden="1">{"'Trust by name'!$A$6:$E$350","'Trust by name'!$A$1:$D$348"}</definedName>
    <definedName name="eh" localSheetId="0" hidden="1">{"'Trust by name'!$A$6:$E$350","'Trust by name'!$A$1:$D$348"}</definedName>
    <definedName name="eh" hidden="1">{"'Trust by name'!$A$6:$E$350","'Trust by name'!$A$1:$D$348"}</definedName>
    <definedName name="HTML_CodePage" hidden="1">1252</definedName>
    <definedName name="HTML_Control" localSheetId="1" hidden="1">{"'Trust by name'!$A$6:$E$350","'Trust by name'!$A$1:$D$348"}</definedName>
    <definedName name="HTML_Control" localSheetId="2" hidden="1">{"'Trust by name'!$A$6:$E$350","'Trust by name'!$A$1:$D$348"}</definedName>
    <definedName name="HTML_Control" localSheetId="0" hidden="1">{"'Trust by name'!$A$6:$E$350","'Trust by name'!$A$1:$D$348"}</definedName>
    <definedName name="HTML_Control" hidden="1">{"'Trust by name'!$A$6:$E$350","'Trust by name'!$A$1:$D$348"}</definedName>
    <definedName name="HTML_Description" hidden="1">""</definedName>
    <definedName name="HTML_Email" hidden="1">""</definedName>
    <definedName name="HTML_Header" hidden="1">"Trust by name"</definedName>
    <definedName name="HTML_LastUpdate" hidden="1">"22/03/2001"</definedName>
    <definedName name="HTML_LineAfter" hidden="1">FALSE</definedName>
    <definedName name="HTML_LineBefore" hidden="1">FALSE</definedName>
    <definedName name="HTML_Name" hidden="1">"OISIII"</definedName>
    <definedName name="HTML_OBDlg2" hidden="1">TRUE</definedName>
    <definedName name="HTML_OBDlg4" hidden="1">TRUE</definedName>
    <definedName name="HTML_OS" hidden="1">0</definedName>
    <definedName name="HTML_PathFile" hidden="1">"G:\ACTIVITY\HELP\DTPANIC\2001-02\MyHTML.htm"</definedName>
    <definedName name="HTML_Title" hidden="1">"Section 1"</definedName>
  </definedNames>
  <calcPr calcId="145621"/>
</workbook>
</file>

<file path=xl/calcChain.xml><?xml version="1.0" encoding="utf-8"?>
<calcChain xmlns="http://schemas.openxmlformats.org/spreadsheetml/2006/main">
  <c r="H51" i="12" l="1"/>
  <c r="H50" i="12"/>
  <c r="H49" i="12"/>
  <c r="H48" i="12"/>
  <c r="H47" i="12"/>
  <c r="H46" i="12"/>
  <c r="H45" i="12"/>
  <c r="H44" i="12"/>
  <c r="H42" i="12"/>
  <c r="H41" i="12"/>
  <c r="F41" i="12"/>
  <c r="H40" i="12"/>
  <c r="F40" i="12"/>
  <c r="H39" i="12"/>
  <c r="F39" i="12"/>
  <c r="F38" i="12"/>
  <c r="H37" i="12"/>
  <c r="F37" i="12"/>
  <c r="F36" i="12"/>
  <c r="F35" i="12"/>
  <c r="H32" i="12"/>
  <c r="H31" i="12"/>
  <c r="H30" i="12"/>
  <c r="F14" i="12"/>
</calcChain>
</file>

<file path=xl/comments1.xml><?xml version="1.0" encoding="utf-8"?>
<comments xmlns="http://schemas.openxmlformats.org/spreadsheetml/2006/main">
  <authors>
    <author>Ruth Dixon</author>
  </authors>
  <commentList>
    <comment ref="A49" authorId="0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legislation.gov.uk is source for these</t>
        </r>
      </text>
    </comment>
  </commentList>
</comments>
</file>

<file path=xl/comments2.xml><?xml version="1.0" encoding="utf-8"?>
<comments xmlns="http://schemas.openxmlformats.org/spreadsheetml/2006/main">
  <authors>
    <author>user</author>
    <author>Ruth Dixon</author>
  </authors>
  <commentList>
    <comment ref="F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table 2 1975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table 2 1975</t>
        </r>
      </text>
    </comment>
    <comment ref="C26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no longer includes Chief IO A and B who are now in Open Structure. In 1983 this was 56 people</t>
        </r>
      </text>
    </comment>
    <comment ref="C2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Principal IO not included. 107 people in 1985.</t>
        </r>
      </text>
    </comment>
    <comment ref="C38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This information no longer given</t>
        </r>
      </text>
    </comment>
    <comment ref="A46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last one on HCCP</t>
        </r>
      </text>
    </comment>
    <comment ref="A47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We can no longer locate this information</t>
        </r>
      </text>
    </comment>
    <comment ref="D49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headcount</t>
        </r>
      </text>
    </comment>
  </commentList>
</comments>
</file>

<file path=xl/sharedStrings.xml><?xml version="1.0" encoding="utf-8"?>
<sst xmlns="http://schemas.openxmlformats.org/spreadsheetml/2006/main" count="226" uniqueCount="182">
  <si>
    <t>First House</t>
  </si>
  <si>
    <t>Second House</t>
  </si>
  <si>
    <t>Fiscal Year Ending</t>
  </si>
  <si>
    <t>UK Transfer of functions orders - excluding devolution</t>
  </si>
  <si>
    <t>Year ending</t>
  </si>
  <si>
    <t>Grade 6/7 leaving rate</t>
  </si>
  <si>
    <t>SCS leaving rate</t>
  </si>
  <si>
    <t>SCS resignation rate</t>
  </si>
  <si>
    <t>Whole non-industrial CS leaving rate</t>
  </si>
  <si>
    <t>Whole non-industrial CS resignation rate</t>
  </si>
  <si>
    <t>COI staff from COI annual reports</t>
  </si>
  <si>
    <t>--</t>
  </si>
  <si>
    <t>-</t>
  </si>
  <si>
    <t>COI (and Govt News Network) staff listed in IPO directory</t>
  </si>
  <si>
    <t>COI staff from Civil Service Statistics</t>
  </si>
  <si>
    <t>Figure 8.2. Percentage of Departmental Accounts ‘Qualified’ by the Public Auditor 1975—2008</t>
  </si>
  <si>
    <t>Figure 8.3. Departmental Reorganization: UK Transfer of Functions Orders 1946—2013</t>
  </si>
  <si>
    <t>Figure 8.4. Tenure of Ministers by Government since 1945</t>
  </si>
  <si>
    <t>Figure 8.6. Leaving and Resignation Rates from the Non-Industrial Civil Service and from Senior Grades 1975—2012</t>
  </si>
  <si>
    <t>Figure 8.7</t>
  </si>
  <si>
    <t>Figure 8.8</t>
  </si>
  <si>
    <t>Figure 8.7. Civil Service Staff in Communications Roles 1970—2013</t>
  </si>
  <si>
    <t>Year</t>
  </si>
  <si>
    <t>Figures 8.7 and 8.8</t>
  </si>
  <si>
    <t>Devolution-related orders</t>
  </si>
  <si>
    <t>Appropriation accounts</t>
  </si>
  <si>
    <t>Resource accounts</t>
  </si>
  <si>
    <t>Grade 6/7 resignation rate</t>
  </si>
  <si>
    <t>Civil service information officers</t>
  </si>
  <si>
    <t>Civil service profession: Communications and Marketing</t>
  </si>
  <si>
    <t>Civil servants in IPO directory (selected editions)</t>
  </si>
  <si>
    <t>Figure 8.8. Central Office of Information Staff 1970—2012</t>
  </si>
  <si>
    <t>Government amendments per section or schedule</t>
  </si>
  <si>
    <t>Government Amendments per section or schedule</t>
  </si>
  <si>
    <t>Figure 8.1. Government Amendments in Two Legislative ‘Families’ Relative to the Length of the Legislation 1970—2012</t>
  </si>
  <si>
    <t>Criminal Justice Acts</t>
  </si>
  <si>
    <t>Health Service Acts</t>
  </si>
  <si>
    <t>Figure 8.5 Tenure of Permanent Secretaries  (a) Average Tenure 1900—2008 (b) Tenure in Any One Post (Leaving Office 1966-2011) with Regression Line</t>
  </si>
  <si>
    <t>Amendments counted from Hansard, Minutes of Proceedings, Annotated Marshalled Lists of Amendments as described in Appendix 4.</t>
  </si>
  <si>
    <t>Criminal Justice Act 1972</t>
  </si>
  <si>
    <t>Criminal Law Act 1977</t>
  </si>
  <si>
    <t>Criminal Justice Act 1982</t>
  </si>
  <si>
    <t>Criminal Justice Act 1988</t>
  </si>
  <si>
    <t>Criminal Justice Act 1991</t>
  </si>
  <si>
    <t>Criminal Justice Act 1993</t>
  </si>
  <si>
    <t>Criminal Justice and Public Order Act 1994</t>
  </si>
  <si>
    <t>Crime and Disorder Act 1998</t>
  </si>
  <si>
    <t>Criminal Justice and Court Services Act 2000</t>
  </si>
  <si>
    <t>Criminal Justice Act 2003</t>
  </si>
  <si>
    <t>Criminal Justice and Immigration Act 2008</t>
  </si>
  <si>
    <t>Policing and Crime Act 2009</t>
  </si>
  <si>
    <t>Police Reform and Social Responsibility Act 2011</t>
  </si>
  <si>
    <t>National Health Service Reorganisation Act 1973</t>
  </si>
  <si>
    <t>Health Services Act 1976</t>
  </si>
  <si>
    <t>Health Services Act 1980</t>
  </si>
  <si>
    <t>Health and Social Security Act 1984</t>
  </si>
  <si>
    <t>Health and Medicines Act 1988</t>
  </si>
  <si>
    <t>National Health Service and Community Care Act 1990</t>
  </si>
  <si>
    <t>Health Authorities Act 1995</t>
  </si>
  <si>
    <t>National Health Service (Primary Care) Act 1997</t>
  </si>
  <si>
    <t>Health Act 1999</t>
  </si>
  <si>
    <t>Health and Social Care Act 2001</t>
  </si>
  <si>
    <t>National Health Service Reform and Health Care Professions Act 2002</t>
  </si>
  <si>
    <t>Health and Social Care (Community Health and Standards) Act 2003</t>
  </si>
  <si>
    <t>Health Act 2006</t>
  </si>
  <si>
    <t>Health and Social Care Act 2008</t>
  </si>
  <si>
    <t>Health Act 2009</t>
  </si>
  <si>
    <t>Health and Social Care Act 2012</t>
  </si>
  <si>
    <t>Legislation short title</t>
  </si>
  <si>
    <t>HC 77 1975-76</t>
  </si>
  <si>
    <t>HC 96-98 1980-81</t>
  </si>
  <si>
    <t>HC 632 1989-90 vols 1-12</t>
  </si>
  <si>
    <t>HC 100-VII 1994-95 p4</t>
  </si>
  <si>
    <t>HC 15-XIII 1995-96</t>
  </si>
  <si>
    <t>HC 11-XIII 1996-97 p3</t>
  </si>
  <si>
    <t>HC 251-XIX 1997-98</t>
  </si>
  <si>
    <t>HC 1-XIX 1998-99 p2</t>
  </si>
  <si>
    <t>HC 11-XIX 1999-00</t>
  </si>
  <si>
    <t>HC 25 2000-01</t>
  </si>
  <si>
    <t>HC 335 2001-02 Appendix 1</t>
  </si>
  <si>
    <t xml:space="preserve">HC 517  2002-03 </t>
  </si>
  <si>
    <t>HC 365 2003-04 Appendix 2</t>
  </si>
  <si>
    <t>HC 366 2004-05 Appendix 2</t>
  </si>
  <si>
    <t>HC 133 2008-09 p4</t>
  </si>
  <si>
    <t>Financial Auditing and Reporting: General Report of the Comptroller and Auditor General</t>
  </si>
  <si>
    <t>HC 592 1984-85</t>
  </si>
  <si>
    <t>HC 1015 2005-2006 Appendix 2</t>
  </si>
  <si>
    <t>HC 148 2006-2007 Appendix 2</t>
  </si>
  <si>
    <t>HC 417 2007-2008 p4</t>
  </si>
  <si>
    <t>No HC number</t>
  </si>
  <si>
    <t>NAO Annual Report 2009</t>
  </si>
  <si>
    <t>NAO Annual Report 2010</t>
  </si>
  <si>
    <t>Appropriation Accounts 1974-75</t>
  </si>
  <si>
    <t>Appropriation Accounts 1979-80</t>
  </si>
  <si>
    <t>Appropriation Accounts 1984-85</t>
  </si>
  <si>
    <t>Appropriation Accounts 1989-90</t>
  </si>
  <si>
    <t>Appropriation Accounts 1993-94</t>
  </si>
  <si>
    <t>Appropriation accounts 1994-95</t>
  </si>
  <si>
    <t>After 2008, there seems to be no systematic reporting of the number of qualified accounts.</t>
  </si>
  <si>
    <t>Whole-of-government accounts were introduced in 2009-10.</t>
  </si>
  <si>
    <t>Appropriation Accounts had to be searched manually, so only every 5th edition was analysed. After 1994, a summary of qualified accounts was given in the annual General Report of the Comptroller and Auditor General.</t>
  </si>
  <si>
    <t>Sources: 1946-1981 Christopher Pollitt, Manipulating the Machine: Changing the Pattern of Ministerial Departments 1960–83 (London: Allen and Unwin, 1984), p. 17</t>
  </si>
  <si>
    <t>1987-2013 search of http://www.legislation.gov.uk for Transfer of Function in UK statutory instruments (omitting orders originating in Scotland, Wales and NI).</t>
  </si>
  <si>
    <t>1964-1991 Iain McLean (Whitehall database http://www.nuff.ox.ac.uk/politics/whitehall/Download ). This database agrees with Pollit and with our search of legislation.gov.uk for overlapping years, with v minor variations.</t>
  </si>
  <si>
    <t>A Government that Worked Better and Cost Less? Evaluating Three Decades of Reform and Change in UK Central Government</t>
  </si>
  <si>
    <t>By Christopher Hood and Ruth Dixon</t>
  </si>
  <si>
    <t>Published April 2015 by Oxford University Press</t>
  </si>
  <si>
    <t>Data from official  sources for the graphs in Chapter 8 : Government Processes</t>
  </si>
  <si>
    <t>Other Sources</t>
  </si>
  <si>
    <t>From: Samuel Berlinski, Torun Dewan, and Keith Dowding, Accounting for Ministers (Cambridge: Cambridge University Press, 2012), Table 4.2</t>
  </si>
  <si>
    <t>From: Kevin Theakston and Geoffrey Fry, ‘Britain’s Administrative Elite: Permanent Secretaries 1900-1986’, Public Administration 67 (1989) pp. 129–47, and our analysis of Colin McKie’s list of Permanent Secretaries at http://www.gulabin.com/</t>
  </si>
  <si>
    <t>CSS 1976 Table C p8, Table 8 p39, and Table 9 p40</t>
  </si>
  <si>
    <t>CSS 1981 Table 4, 5</t>
  </si>
  <si>
    <t>CSS 1982 Table 5</t>
  </si>
  <si>
    <t>CSS 1983 Table 5</t>
  </si>
  <si>
    <t>CSS 1984 Table 5</t>
  </si>
  <si>
    <t>CSS 1985 Table 7</t>
  </si>
  <si>
    <t>CSS 1986 Table 7</t>
  </si>
  <si>
    <t>CSS 1987</t>
  </si>
  <si>
    <t>CSS 1988</t>
  </si>
  <si>
    <t>CSS 1989 (1988-99)</t>
  </si>
  <si>
    <t>CSS 1990 (1989-90)</t>
  </si>
  <si>
    <t>CSS 1991 Table 7</t>
  </si>
  <si>
    <t>CSS 1992</t>
  </si>
  <si>
    <t>CSS 1993</t>
  </si>
  <si>
    <t>CSS 1994</t>
  </si>
  <si>
    <t>CSS 1995</t>
  </si>
  <si>
    <t>CSS 1996 Table 7</t>
  </si>
  <si>
    <t>CSS 1997</t>
  </si>
  <si>
    <t>CSS 1998</t>
  </si>
  <si>
    <t>CSS 1999 Table I</t>
  </si>
  <si>
    <t>CSS 2000</t>
  </si>
  <si>
    <t>CSS 2001 Table I</t>
  </si>
  <si>
    <t>CSS 2002</t>
  </si>
  <si>
    <t>CSS 2004 (online, table AH, AL)</t>
  </si>
  <si>
    <t>CSS 2005 (online tables AG, AK)</t>
  </si>
  <si>
    <t>CSS 2006 Table S (no unified entrants and leavers table)</t>
  </si>
  <si>
    <t>CSS 2008</t>
  </si>
  <si>
    <t>CSS 2009 Table 9, 10</t>
  </si>
  <si>
    <t>CSS 2010</t>
  </si>
  <si>
    <t>CSS 2011</t>
  </si>
  <si>
    <t>CSS 2012</t>
  </si>
  <si>
    <t>Civil Service Statistics (CSS)</t>
  </si>
  <si>
    <t>CSS 2013</t>
  </si>
  <si>
    <t xml:space="preserve">CSS 1977 </t>
  </si>
  <si>
    <t xml:space="preserve">CSS 1978 </t>
  </si>
  <si>
    <t xml:space="preserve">CSS 1979 </t>
  </si>
  <si>
    <t xml:space="preserve">CSS 1980 </t>
  </si>
  <si>
    <t>CSS 2003 table AG, AH (leavers only, no resignations data)</t>
  </si>
  <si>
    <t>CSS 2007 excel table 9 (leavers) and ONS personal communication (resignations 2007-2012)</t>
  </si>
  <si>
    <t>'Resignation' is voluntary severances only. The reporting has changed a lot over the period, and there are currently 19 reasons for leaving recorded by ONS.</t>
  </si>
  <si>
    <t xml:space="preserve">Civil Service Statistics (CSS) currently reports only 'leaving' rates. </t>
  </si>
  <si>
    <t>Resignations from 2007 to 2012 were obtained as a personal communication from the Office for National Statistics (ONS).</t>
  </si>
  <si>
    <t>'Leaving' includes all reasons such as retirement and redundancy</t>
  </si>
  <si>
    <t>IPO Directories</t>
  </si>
  <si>
    <t>IPO Directories (Information and Press Officers) Directories are also known as The White Book.</t>
  </si>
  <si>
    <t>Central Office of Information Annual Reports</t>
  </si>
  <si>
    <t>IPO figures include all listed (named) staff in departments and agencies that are staffed by civil servants. Part-time or job-share counted as 0.5. Named support staff are included.</t>
  </si>
  <si>
    <t xml:space="preserve">During the 1980s, some senior information officers began to be counted with the 'Open Structure' and were no longer counted with information officers. </t>
  </si>
  <si>
    <r>
      <t>Civil Service Statistics</t>
    </r>
    <r>
      <rPr>
        <sz val="11"/>
        <color theme="1"/>
        <rFont val="Calibri"/>
        <family val="2"/>
        <scheme val="minor"/>
      </rPr>
      <t xml:space="preserve"> (Table: civil service employment by profession)</t>
    </r>
  </si>
  <si>
    <t>Full-time equivalent (FTE) figures given except in Civil Service by Profession table which gives headcount.</t>
  </si>
  <si>
    <r>
      <t xml:space="preserve">Civil Service Statistics </t>
    </r>
    <r>
      <rPr>
        <sz val="11"/>
        <color theme="1"/>
        <rFont val="Calibri"/>
        <family val="2"/>
        <scheme val="minor"/>
      </rPr>
      <t>(Table: All non-industrial staff by selected classes)</t>
    </r>
  </si>
  <si>
    <r>
      <t xml:space="preserve">Civil Service Statistics </t>
    </r>
    <r>
      <rPr>
        <sz val="11"/>
        <color theme="1"/>
        <rFont val="Calibri"/>
        <family val="2"/>
        <scheme val="minor"/>
      </rPr>
      <t>(Table: Staff by Department)</t>
    </r>
  </si>
  <si>
    <t>1992/93 HC 97 Central Office of Information. Annual report and accounts 1991-92 (Table 16 p 25)</t>
  </si>
  <si>
    <t>1992/93 HC 784 Central Office of Information. Annual report and accounts 1992-93</t>
  </si>
  <si>
    <t>1993/94 HC 553 Central Office of Information. Annual report and accounts 1993-94</t>
  </si>
  <si>
    <t>1994/95 HC 496 Central Office of Information. Annual report and accounts 1994-95</t>
  </si>
  <si>
    <t>1995/96 HC 518 Central Office of Information. Annual report and accounts 1995-96.</t>
  </si>
  <si>
    <t>1997/98 HC 978 Central Office of Information annual report and accounts for 1997/98.</t>
  </si>
  <si>
    <t>1998/99 HC 621 Central Office of Information. Annual report and accounts 1998-99</t>
  </si>
  <si>
    <t>1999/00 HC 675 Central Office of Information annual report and accounts for 1999/2000.</t>
  </si>
  <si>
    <t>2001/02 HC 53 Central Office of Information annual report and accounts for 2000/01.</t>
  </si>
  <si>
    <t>2001/02 HC 954 Central Office of Information annual report and accounts for 2001/02.</t>
  </si>
  <si>
    <t>2002/03 HC 822 Central Office of Information annual report and accounts for 2002/03.</t>
  </si>
  <si>
    <t>2003/04 HC 757 Central Office of Information. Annual report and accounts 2003/04</t>
  </si>
  <si>
    <t>HC 1209 2010-11 Central Office of Information Annual Report and Accounts 2010/11</t>
  </si>
  <si>
    <t>Central Office of Information Annual Reports HC numbers</t>
  </si>
  <si>
    <t>HC 706 2008-09 Central Office of Information Annual Report and Accounts 2008/09</t>
  </si>
  <si>
    <t xml:space="preserve">1997/98 HC 97 Central Office of Information. Annual report and accounts 1996-97 </t>
  </si>
  <si>
    <t>Length of legislation obtained from Legislation.gov.uk</t>
  </si>
  <si>
    <t>CSS 1974 Table 3 p25</t>
  </si>
  <si>
    <t xml:space="preserve">CSS 1975 Table 4 p30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</si>
</sst>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_(* #,##0.00_);_(* \(#,##0.00\);_(* &quot;-&quot;??_);_(@_)"/>
    <numFmt numFmtId="166" formatCode="#,##0.0,,;\-#,##0.0,,;\-"/>
    <numFmt numFmtId="167" formatCode="#,##0,;\-#,##0,;\-"/>
    <numFmt numFmtId="168" formatCode="0.0%;\-0.0%;\-"/>
    <numFmt numFmtId="169" formatCode="#,##0.0,,;\-#,##0.0,,"/>
    <numFmt numFmtId="170" formatCode="#,##0,;\-#,##0,"/>
    <numFmt numFmtId="171" formatCode="0.0%;\-0.0%"/>
    <numFmt numFmtId="172" formatCode="0.0%"/>
    <numFmt numFmtId="173" formatCode="mmm\-yyyy"/>
    <numFmt numFmtId="174" formatCode="#,##0.0"/>
    <numFmt numFmtId="175" formatCode="_-[$€-2]* #,##0.00_-;\-[$€-2]* #,##0.00_-;_-[$€-2]* &quot;-&quot;??_-"/>
    <numFmt numFmtId="176" formatCode="#,##0.00_ ;[Red]\-#,##0.00\ "/>
    <numFmt numFmtId="177" formatCode="mmmm\ d\,\ yyyy"/>
  </numFmts>
  <fonts count="10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8"/>
      <color rgb="FF9C0006"/>
      <name val="Arial"/>
      <family val="2"/>
    </font>
    <font>
      <b/>
      <sz val="8"/>
      <color rgb="FFFA7D00"/>
      <name val="Arial"/>
      <family val="2"/>
    </font>
    <font>
      <b/>
      <sz val="8"/>
      <color theme="0"/>
      <name val="Arial"/>
      <family val="2"/>
    </font>
    <font>
      <sz val="10"/>
      <name val="Arial"/>
      <family val="2"/>
    </font>
    <font>
      <i/>
      <sz val="8"/>
      <color rgb="FF7F7F7F"/>
      <name val="Arial"/>
      <family val="2"/>
    </font>
    <font>
      <sz val="8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u/>
      <sz val="10"/>
      <color indexed="12"/>
      <name val="Arial"/>
      <family val="2"/>
    </font>
    <font>
      <sz val="8"/>
      <color rgb="FF3F3F76"/>
      <name val="Arial"/>
      <family val="2"/>
    </font>
    <font>
      <sz val="8"/>
      <color rgb="FFFA7D00"/>
      <name val="Arial"/>
      <family val="2"/>
    </font>
    <font>
      <sz val="8"/>
      <color rgb="FF9C650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rgb="FF3F3F3F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  <charset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.25"/>
      <color theme="10"/>
      <name val="Calibri"/>
      <family val="2"/>
    </font>
    <font>
      <u/>
      <sz val="8.25"/>
      <color indexed="12"/>
      <name val="Calibri"/>
      <family val="2"/>
    </font>
    <font>
      <u/>
      <sz val="10"/>
      <color theme="10"/>
      <name val="Arial"/>
      <family val="2"/>
    </font>
    <font>
      <u/>
      <sz val="10"/>
      <color theme="10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Times New Roman"/>
      <family val="1"/>
      <charset val="204"/>
    </font>
    <font>
      <sz val="8"/>
      <name val="Arial"/>
      <family val="2"/>
    </font>
    <font>
      <b/>
      <sz val="11"/>
      <color indexed="63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i/>
      <sz val="7"/>
      <name val="Arial"/>
      <family val="2"/>
    </font>
    <font>
      <i/>
      <sz val="7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2"/>
      <name val="Arial"/>
      <family val="2"/>
    </font>
    <font>
      <i/>
      <sz val="8"/>
      <color indexed="12"/>
      <name val="Arial"/>
      <family val="2"/>
    </font>
    <font>
      <i/>
      <sz val="8"/>
      <color indexed="12"/>
      <name val="Arial"/>
      <family val="2"/>
    </font>
    <font>
      <i/>
      <sz val="8"/>
      <name val="Arial"/>
      <family val="2"/>
    </font>
    <font>
      <i/>
      <sz val="8"/>
      <name val="Arial"/>
      <family val="2"/>
    </font>
    <font>
      <b/>
      <sz val="18"/>
      <color indexed="56"/>
      <name val="Cambria"/>
      <family val="2"/>
    </font>
    <font>
      <b/>
      <sz val="18"/>
      <name val="Arial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8"/>
      <color indexed="9"/>
      <name val="Arial"/>
      <family val="2"/>
    </font>
    <font>
      <u/>
      <sz val="8"/>
      <color indexed="12"/>
      <name val="Arial"/>
      <family val="2"/>
    </font>
    <font>
      <u/>
      <sz val="20"/>
      <name val="Arial"/>
      <family val="2"/>
    </font>
    <font>
      <b/>
      <sz val="8"/>
      <color indexed="9"/>
      <name val="Arial"/>
      <family val="2"/>
    </font>
    <font>
      <b/>
      <sz val="8"/>
      <color indexed="18"/>
      <name val="Arial"/>
      <family val="2"/>
    </font>
    <font>
      <b/>
      <sz val="12"/>
      <name val="Arial"/>
      <family val="2"/>
    </font>
    <font>
      <sz val="8"/>
      <color indexed="18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6"/>
      </patternFill>
    </fill>
    <fill>
      <patternFill patternType="solid">
        <fgColor indexed="17"/>
      </patternFill>
    </fill>
    <fill>
      <patternFill patternType="solid">
        <fgColor indexed="48"/>
      </patternFill>
    </fill>
    <fill>
      <patternFill patternType="solid"/>
    </fill>
    <fill>
      <patternFill patternType="solid">
        <fgColor indexed="18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1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7" fillId="3" borderId="0" applyNumberFormat="0" applyBorder="0" applyAlignment="0" applyProtection="0"/>
    <xf numFmtId="0" fontId="8" fillId="6" borderId="4" applyNumberFormat="0" applyAlignment="0" applyProtection="0"/>
    <xf numFmtId="0" fontId="9" fillId="7" borderId="7" applyNumberFormat="0" applyAlignment="0" applyProtection="0"/>
    <xf numFmtId="43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5" borderId="4" applyNumberFormat="0" applyAlignment="0" applyProtection="0"/>
    <xf numFmtId="0" fontId="18" fillId="0" borderId="6" applyNumberFormat="0" applyFill="0" applyAlignment="0" applyProtection="0"/>
    <xf numFmtId="0" fontId="19" fillId="4" borderId="0" applyNumberFormat="0" applyBorder="0" applyAlignment="0" applyProtection="0"/>
    <xf numFmtId="0" fontId="20" fillId="0" borderId="0"/>
    <xf numFmtId="0" fontId="10" fillId="0" borderId="0"/>
    <xf numFmtId="0" fontId="5" fillId="0" borderId="0"/>
    <xf numFmtId="0" fontId="21" fillId="0" borderId="0">
      <alignment vertical="top"/>
      <protection locked="0"/>
    </xf>
    <xf numFmtId="0" fontId="5" fillId="8" borderId="8" applyNumberFormat="0" applyFont="0" applyAlignment="0" applyProtection="0"/>
    <xf numFmtId="0" fontId="22" fillId="6" borderId="5" applyNumberFormat="0" applyAlignment="0" applyProtection="0"/>
    <xf numFmtId="9" fontId="2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9" fontId="25" fillId="0" borderId="0" applyFont="0" applyFill="0" applyBorder="0" applyAlignment="0" applyProtection="0"/>
    <xf numFmtId="0" fontId="10" fillId="0" borderId="0"/>
    <xf numFmtId="0" fontId="10" fillId="0" borderId="0"/>
    <xf numFmtId="0" fontId="20" fillId="0" borderId="0"/>
    <xf numFmtId="0" fontId="29" fillId="35" borderId="0" applyNumberFormat="0" applyBorder="0" applyAlignment="0" applyProtection="0"/>
    <xf numFmtId="0" fontId="5" fillId="10" borderId="0" applyNumberFormat="0" applyBorder="0" applyAlignment="0" applyProtection="0"/>
    <xf numFmtId="0" fontId="29" fillId="36" borderId="0" applyNumberFormat="0" applyBorder="0" applyAlignment="0" applyProtection="0"/>
    <xf numFmtId="0" fontId="5" fillId="14" borderId="0" applyNumberFormat="0" applyBorder="0" applyAlignment="0" applyProtection="0"/>
    <xf numFmtId="0" fontId="29" fillId="37" borderId="0" applyNumberFormat="0" applyBorder="0" applyAlignment="0" applyProtection="0"/>
    <xf numFmtId="0" fontId="5" fillId="18" borderId="0" applyNumberFormat="0" applyBorder="0" applyAlignment="0" applyProtection="0"/>
    <xf numFmtId="0" fontId="29" fillId="38" borderId="0" applyNumberFormat="0" applyBorder="0" applyAlignment="0" applyProtection="0"/>
    <xf numFmtId="0" fontId="5" fillId="22" borderId="0" applyNumberFormat="0" applyBorder="0" applyAlignment="0" applyProtection="0"/>
    <xf numFmtId="0" fontId="29" fillId="39" borderId="0" applyNumberFormat="0" applyBorder="0" applyAlignment="0" applyProtection="0"/>
    <xf numFmtId="0" fontId="5" fillId="26" borderId="0" applyNumberFormat="0" applyBorder="0" applyAlignment="0" applyProtection="0"/>
    <xf numFmtId="0" fontId="29" fillId="40" borderId="0" applyNumberFormat="0" applyBorder="0" applyAlignment="0" applyProtection="0"/>
    <xf numFmtId="0" fontId="5" fillId="30" borderId="0" applyNumberFormat="0" applyBorder="0" applyAlignment="0" applyProtection="0"/>
    <xf numFmtId="0" fontId="29" fillId="41" borderId="0" applyNumberFormat="0" applyBorder="0" applyAlignment="0" applyProtection="0"/>
    <xf numFmtId="0" fontId="5" fillId="11" borderId="0" applyNumberFormat="0" applyBorder="0" applyAlignment="0" applyProtection="0"/>
    <xf numFmtId="0" fontId="29" fillId="42" borderId="0" applyNumberFormat="0" applyBorder="0" applyAlignment="0" applyProtection="0"/>
    <xf numFmtId="0" fontId="5" fillId="15" borderId="0" applyNumberFormat="0" applyBorder="0" applyAlignment="0" applyProtection="0"/>
    <xf numFmtId="0" fontId="29" fillId="43" borderId="0" applyNumberFormat="0" applyBorder="0" applyAlignment="0" applyProtection="0"/>
    <xf numFmtId="0" fontId="5" fillId="19" borderId="0" applyNumberFormat="0" applyBorder="0" applyAlignment="0" applyProtection="0"/>
    <xf numFmtId="0" fontId="29" fillId="38" borderId="0" applyNumberFormat="0" applyBorder="0" applyAlignment="0" applyProtection="0"/>
    <xf numFmtId="0" fontId="5" fillId="23" borderId="0" applyNumberFormat="0" applyBorder="0" applyAlignment="0" applyProtection="0"/>
    <xf numFmtId="0" fontId="29" fillId="41" borderId="0" applyNumberFormat="0" applyBorder="0" applyAlignment="0" applyProtection="0"/>
    <xf numFmtId="0" fontId="5" fillId="27" borderId="0" applyNumberFormat="0" applyBorder="0" applyAlignment="0" applyProtection="0"/>
    <xf numFmtId="0" fontId="29" fillId="44" borderId="0" applyNumberFormat="0" applyBorder="0" applyAlignment="0" applyProtection="0"/>
    <xf numFmtId="0" fontId="5" fillId="31" borderId="0" applyNumberFormat="0" applyBorder="0" applyAlignment="0" applyProtection="0"/>
    <xf numFmtId="0" fontId="30" fillId="45" borderId="0" applyNumberFormat="0" applyBorder="0" applyAlignment="0" applyProtection="0"/>
    <xf numFmtId="0" fontId="6" fillId="12" borderId="0" applyNumberFormat="0" applyBorder="0" applyAlignment="0" applyProtection="0"/>
    <xf numFmtId="0" fontId="30" fillId="42" borderId="0" applyNumberFormat="0" applyBorder="0" applyAlignment="0" applyProtection="0"/>
    <xf numFmtId="0" fontId="6" fillId="16" borderId="0" applyNumberFormat="0" applyBorder="0" applyAlignment="0" applyProtection="0"/>
    <xf numFmtId="0" fontId="30" fillId="43" borderId="0" applyNumberFormat="0" applyBorder="0" applyAlignment="0" applyProtection="0"/>
    <xf numFmtId="0" fontId="6" fillId="20" borderId="0" applyNumberFormat="0" applyBorder="0" applyAlignment="0" applyProtection="0"/>
    <xf numFmtId="0" fontId="30" fillId="46" borderId="0" applyNumberFormat="0" applyBorder="0" applyAlignment="0" applyProtection="0"/>
    <xf numFmtId="0" fontId="6" fillId="24" borderId="0" applyNumberFormat="0" applyBorder="0" applyAlignment="0" applyProtection="0"/>
    <xf numFmtId="0" fontId="30" fillId="47" borderId="0" applyNumberFormat="0" applyBorder="0" applyAlignment="0" applyProtection="0"/>
    <xf numFmtId="0" fontId="6" fillId="28" borderId="0" applyNumberFormat="0" applyBorder="0" applyAlignment="0" applyProtection="0"/>
    <xf numFmtId="0" fontId="30" fillId="48" borderId="0" applyNumberFormat="0" applyBorder="0" applyAlignment="0" applyProtection="0"/>
    <xf numFmtId="0" fontId="6" fillId="32" borderId="0" applyNumberFormat="0" applyBorder="0" applyAlignment="0" applyProtection="0"/>
    <xf numFmtId="0" fontId="30" fillId="49" borderId="0" applyNumberFormat="0" applyBorder="0" applyAlignment="0" applyProtection="0"/>
    <xf numFmtId="0" fontId="6" fillId="9" borderId="0" applyNumberFormat="0" applyBorder="0" applyAlignment="0" applyProtection="0"/>
    <xf numFmtId="0" fontId="30" fillId="50" borderId="0" applyNumberFormat="0" applyBorder="0" applyAlignment="0" applyProtection="0"/>
    <xf numFmtId="0" fontId="6" fillId="13" borderId="0" applyNumberFormat="0" applyBorder="0" applyAlignment="0" applyProtection="0"/>
    <xf numFmtId="0" fontId="30" fillId="51" borderId="0" applyNumberFormat="0" applyBorder="0" applyAlignment="0" applyProtection="0"/>
    <xf numFmtId="0" fontId="6" fillId="17" borderId="0" applyNumberFormat="0" applyBorder="0" applyAlignment="0" applyProtection="0"/>
    <xf numFmtId="0" fontId="30" fillId="46" borderId="0" applyNumberFormat="0" applyBorder="0" applyAlignment="0" applyProtection="0"/>
    <xf numFmtId="0" fontId="6" fillId="21" borderId="0" applyNumberFormat="0" applyBorder="0" applyAlignment="0" applyProtection="0"/>
    <xf numFmtId="0" fontId="30" fillId="47" borderId="0" applyNumberFormat="0" applyBorder="0" applyAlignment="0" applyProtection="0"/>
    <xf numFmtId="0" fontId="6" fillId="25" borderId="0" applyNumberFormat="0" applyBorder="0" applyAlignment="0" applyProtection="0"/>
    <xf numFmtId="0" fontId="30" fillId="52" borderId="0" applyNumberFormat="0" applyBorder="0" applyAlignment="0" applyProtection="0"/>
    <xf numFmtId="0" fontId="6" fillId="29" borderId="0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7" fillId="3" borderId="0" applyNumberFormat="0" applyBorder="0" applyAlignment="0" applyProtection="0"/>
    <xf numFmtId="0" fontId="32" fillId="53" borderId="11" applyNumberFormat="0" applyAlignment="0" applyProtection="0"/>
    <xf numFmtId="0" fontId="8" fillId="6" borderId="4" applyNumberFormat="0" applyAlignment="0" applyProtection="0"/>
    <xf numFmtId="0" fontId="33" fillId="54" borderId="12" applyNumberFormat="0" applyAlignment="0" applyProtection="0"/>
    <xf numFmtId="0" fontId="9" fillId="7" borderId="7" applyNumberFormat="0" applyAlignment="0" applyProtection="0"/>
    <xf numFmtId="165" fontId="3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0"/>
    <xf numFmtId="0" fontId="3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7" fillId="37" borderId="0" applyNumberFormat="0" applyBorder="0" applyAlignment="0" applyProtection="0"/>
    <xf numFmtId="0" fontId="12" fillId="2" borderId="0" applyNumberFormat="0" applyBorder="0" applyAlignment="0" applyProtection="0"/>
    <xf numFmtId="0" fontId="38" fillId="0" borderId="0">
      <alignment vertical="top" wrapText="1"/>
    </xf>
    <xf numFmtId="0" fontId="38" fillId="0" borderId="0">
      <alignment vertical="top" wrapText="1"/>
    </xf>
    <xf numFmtId="0" fontId="38" fillId="0" borderId="0">
      <alignment vertical="top" wrapText="1"/>
    </xf>
    <xf numFmtId="0" fontId="38" fillId="0" borderId="0">
      <alignment vertical="top" wrapText="1"/>
    </xf>
    <xf numFmtId="0" fontId="38" fillId="0" borderId="0">
      <alignment vertical="top" wrapText="1"/>
    </xf>
    <xf numFmtId="0" fontId="13" fillId="0" borderId="1" applyNumberFormat="0" applyFill="0" applyAlignment="0" applyProtection="0"/>
    <xf numFmtId="0" fontId="39" fillId="0" borderId="0">
      <alignment vertical="top" wrapText="1"/>
    </xf>
    <xf numFmtId="0" fontId="40" fillId="0" borderId="13" applyNumberFormat="0" applyFill="0" applyAlignment="0" applyProtection="0"/>
    <xf numFmtId="0" fontId="38" fillId="0" borderId="0">
      <alignment vertical="top" wrapText="1"/>
    </xf>
    <xf numFmtId="0" fontId="38" fillId="0" borderId="0">
      <alignment vertical="top" wrapText="1"/>
    </xf>
    <xf numFmtId="0" fontId="38" fillId="0" borderId="0">
      <alignment vertical="top" wrapText="1"/>
    </xf>
    <xf numFmtId="0" fontId="38" fillId="0" borderId="0">
      <alignment vertical="top" wrapText="1"/>
    </xf>
    <xf numFmtId="0" fontId="26" fillId="0" borderId="1" applyNumberFormat="0" applyFill="0" applyAlignment="0" applyProtection="0"/>
    <xf numFmtId="0" fontId="41" fillId="0" borderId="14" applyNumberFormat="0" applyFill="0" applyAlignment="0" applyProtection="0"/>
    <xf numFmtId="0" fontId="14" fillId="0" borderId="2" applyNumberFormat="0" applyFill="0" applyAlignment="0" applyProtection="0"/>
    <xf numFmtId="0" fontId="42" fillId="0" borderId="15" applyNumberFormat="0" applyFill="0" applyAlignment="0" applyProtection="0"/>
    <xf numFmtId="0" fontId="15" fillId="0" borderId="3" applyNumberFormat="0" applyFill="0" applyAlignment="0" applyProtection="0"/>
    <xf numFmtId="0" fontId="4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47" fillId="40" borderId="11" applyNumberFormat="0" applyAlignment="0" applyProtection="0"/>
    <xf numFmtId="0" fontId="17" fillId="5" borderId="4" applyNumberFormat="0" applyAlignment="0" applyProtection="0"/>
    <xf numFmtId="0" fontId="48" fillId="0" borderId="16" applyNumberFormat="0" applyFill="0" applyAlignment="0" applyProtection="0"/>
    <xf numFmtId="0" fontId="18" fillId="0" borderId="6" applyNumberForma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/>
    <xf numFmtId="0" fontId="49" fillId="55" borderId="0" applyNumberFormat="0" applyBorder="0" applyAlignment="0" applyProtection="0"/>
    <xf numFmtId="0" fontId="19" fillId="4" borderId="0" applyNumberFormat="0" applyBorder="0" applyAlignment="0" applyProtection="0"/>
    <xf numFmtId="0" fontId="25" fillId="0" borderId="0"/>
    <xf numFmtId="0" fontId="10" fillId="0" borderId="0"/>
    <xf numFmtId="0" fontId="20" fillId="0" borderId="0"/>
    <xf numFmtId="0" fontId="5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21" fillId="0" borderId="0"/>
    <xf numFmtId="0" fontId="21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34" fillId="0" borderId="0"/>
    <xf numFmtId="0" fontId="20" fillId="0" borderId="0"/>
    <xf numFmtId="0" fontId="29" fillId="0" borderId="0"/>
    <xf numFmtId="0" fontId="29" fillId="0" borderId="0"/>
    <xf numFmtId="0" fontId="10" fillId="0" borderId="0"/>
    <xf numFmtId="0" fontId="21" fillId="0" borderId="0">
      <alignment vertical="top"/>
      <protection locked="0"/>
    </xf>
    <xf numFmtId="0" fontId="10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10" fillId="0" borderId="0"/>
    <xf numFmtId="0" fontId="10" fillId="0" borderId="0"/>
    <xf numFmtId="0" fontId="25" fillId="0" borderId="0"/>
    <xf numFmtId="0" fontId="10" fillId="0" borderId="0"/>
    <xf numFmtId="0" fontId="25" fillId="0" borderId="0"/>
    <xf numFmtId="0" fontId="5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10" fillId="0" borderId="0"/>
    <xf numFmtId="0" fontId="10" fillId="0" borderId="0"/>
    <xf numFmtId="0" fontId="20" fillId="0" borderId="0"/>
    <xf numFmtId="0" fontId="25" fillId="0" borderId="0"/>
    <xf numFmtId="0" fontId="10" fillId="0" borderId="0"/>
    <xf numFmtId="0" fontId="21" fillId="56" borderId="17" applyNumberFormat="0" applyFont="0" applyAlignment="0" applyProtection="0"/>
    <xf numFmtId="0" fontId="21" fillId="56" borderId="17" applyNumberFormat="0" applyFont="0" applyAlignment="0" applyProtection="0"/>
    <xf numFmtId="0" fontId="10" fillId="56" borderId="17" applyNumberFormat="0" applyFont="0" applyAlignment="0" applyProtection="0"/>
    <xf numFmtId="0" fontId="10" fillId="56" borderId="17" applyNumberFormat="0" applyFont="0" applyAlignment="0" applyProtection="0"/>
    <xf numFmtId="0" fontId="5" fillId="8" borderId="8" applyNumberFormat="0" applyFont="0" applyAlignment="0" applyProtection="0"/>
    <xf numFmtId="0" fontId="20" fillId="56" borderId="17" applyNumberFormat="0" applyFont="0" applyAlignment="0" applyProtection="0"/>
    <xf numFmtId="0" fontId="52" fillId="53" borderId="18" applyNumberFormat="0" applyAlignment="0" applyProtection="0"/>
    <xf numFmtId="0" fontId="22" fillId="6" borderId="5" applyNumberFormat="0" applyAlignment="0" applyProtection="0"/>
    <xf numFmtId="9" fontId="2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/>
    <xf numFmtId="0" fontId="53" fillId="57" borderId="10">
      <alignment horizontal="center"/>
    </xf>
    <xf numFmtId="3" fontId="54" fillId="57" borderId="0"/>
    <xf numFmtId="3" fontId="53" fillId="57" borderId="0"/>
    <xf numFmtId="0" fontId="54" fillId="57" borderId="0"/>
    <xf numFmtId="0" fontId="53" fillId="57" borderId="0"/>
    <xf numFmtId="0" fontId="54" fillId="57" borderId="0">
      <alignment horizontal="center"/>
    </xf>
    <xf numFmtId="0" fontId="55" fillId="0" borderId="0">
      <alignment wrapText="1"/>
    </xf>
    <xf numFmtId="0" fontId="55" fillId="0" borderId="0">
      <alignment wrapText="1"/>
    </xf>
    <xf numFmtId="0" fontId="55" fillId="0" borderId="0">
      <alignment wrapText="1"/>
    </xf>
    <xf numFmtId="0" fontId="55" fillId="0" borderId="0">
      <alignment wrapText="1"/>
    </xf>
    <xf numFmtId="0" fontId="55" fillId="0" borderId="0">
      <alignment wrapText="1"/>
    </xf>
    <xf numFmtId="0" fontId="55" fillId="0" borderId="0">
      <alignment wrapText="1"/>
    </xf>
    <xf numFmtId="0" fontId="55" fillId="0" borderId="0">
      <alignment wrapText="1"/>
    </xf>
    <xf numFmtId="0" fontId="56" fillId="0" borderId="0">
      <alignment wrapText="1"/>
    </xf>
    <xf numFmtId="0" fontId="55" fillId="0" borderId="0">
      <alignment wrapText="1"/>
    </xf>
    <xf numFmtId="0" fontId="57" fillId="58" borderId="0">
      <alignment horizontal="right" vertical="top" wrapText="1"/>
    </xf>
    <xf numFmtId="0" fontId="57" fillId="58" borderId="0">
      <alignment horizontal="right" vertical="top" wrapText="1"/>
    </xf>
    <xf numFmtId="0" fontId="57" fillId="58" borderId="0">
      <alignment horizontal="right" vertical="top" wrapText="1"/>
    </xf>
    <xf numFmtId="0" fontId="57" fillId="58" borderId="0">
      <alignment horizontal="right" vertical="top" wrapText="1"/>
    </xf>
    <xf numFmtId="0" fontId="57" fillId="58" borderId="0">
      <alignment horizontal="right" vertical="top" wrapText="1"/>
    </xf>
    <xf numFmtId="0" fontId="57" fillId="58" borderId="0">
      <alignment horizontal="right" vertical="top" wrapText="1"/>
    </xf>
    <xf numFmtId="0" fontId="57" fillId="58" borderId="0">
      <alignment horizontal="right" vertical="top" wrapText="1"/>
    </xf>
    <xf numFmtId="0" fontId="57" fillId="58" borderId="0">
      <alignment horizontal="right" vertical="top" wrapText="1"/>
    </xf>
    <xf numFmtId="0" fontId="58" fillId="58" borderId="0">
      <alignment horizontal="right" vertical="top" wrapText="1"/>
    </xf>
    <xf numFmtId="0" fontId="57" fillId="58" borderId="0">
      <alignment horizontal="right" vertical="top" wrapText="1"/>
    </xf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0" fillId="0" borderId="0"/>
    <xf numFmtId="0" fontId="5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4" fillId="0" borderId="0"/>
    <xf numFmtId="0" fontId="63" fillId="0" borderId="0"/>
    <xf numFmtId="166" fontId="21" fillId="0" borderId="0">
      <alignment wrapText="1"/>
      <protection locked="0"/>
    </xf>
    <xf numFmtId="166" fontId="21" fillId="0" borderId="0">
      <alignment wrapText="1"/>
      <protection locked="0"/>
    </xf>
    <xf numFmtId="166" fontId="21" fillId="0" borderId="0">
      <alignment wrapText="1"/>
      <protection locked="0"/>
    </xf>
    <xf numFmtId="166" fontId="51" fillId="0" borderId="0">
      <alignment wrapText="1"/>
      <protection locked="0"/>
    </xf>
    <xf numFmtId="166" fontId="57" fillId="59" borderId="0">
      <alignment wrapText="1"/>
      <protection locked="0"/>
    </xf>
    <xf numFmtId="166" fontId="57" fillId="59" borderId="0">
      <alignment wrapText="1"/>
      <protection locked="0"/>
    </xf>
    <xf numFmtId="166" fontId="57" fillId="59" borderId="0">
      <alignment wrapText="1"/>
      <protection locked="0"/>
    </xf>
    <xf numFmtId="166" fontId="57" fillId="59" borderId="0">
      <alignment wrapText="1"/>
      <protection locked="0"/>
    </xf>
    <xf numFmtId="166" fontId="57" fillId="59" borderId="0">
      <alignment wrapText="1"/>
      <protection locked="0"/>
    </xf>
    <xf numFmtId="166" fontId="57" fillId="59" borderId="0">
      <alignment wrapText="1"/>
      <protection locked="0"/>
    </xf>
    <xf numFmtId="166" fontId="21" fillId="0" borderId="0">
      <alignment wrapText="1"/>
      <protection locked="0"/>
    </xf>
    <xf numFmtId="167" fontId="21" fillId="0" borderId="0">
      <alignment wrapText="1"/>
      <protection locked="0"/>
    </xf>
    <xf numFmtId="167" fontId="21" fillId="0" borderId="0">
      <alignment wrapText="1"/>
      <protection locked="0"/>
    </xf>
    <xf numFmtId="167" fontId="21" fillId="0" borderId="0">
      <alignment wrapText="1"/>
      <protection locked="0"/>
    </xf>
    <xf numFmtId="167" fontId="21" fillId="0" borderId="0">
      <alignment wrapText="1"/>
      <protection locked="0"/>
    </xf>
    <xf numFmtId="167" fontId="21" fillId="0" borderId="0">
      <alignment wrapText="1"/>
      <protection locked="0"/>
    </xf>
    <xf numFmtId="167" fontId="51" fillId="0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57" fillId="59" borderId="0">
      <alignment wrapText="1"/>
      <protection locked="0"/>
    </xf>
    <xf numFmtId="167" fontId="21" fillId="0" borderId="0">
      <alignment wrapText="1"/>
      <protection locked="0"/>
    </xf>
    <xf numFmtId="168" fontId="21" fillId="0" borderId="0">
      <alignment wrapText="1"/>
      <protection locked="0"/>
    </xf>
    <xf numFmtId="168" fontId="21" fillId="0" borderId="0">
      <alignment wrapText="1"/>
      <protection locked="0"/>
    </xf>
    <xf numFmtId="168" fontId="21" fillId="0" borderId="0">
      <alignment wrapText="1"/>
      <protection locked="0"/>
    </xf>
    <xf numFmtId="168" fontId="51" fillId="0" borderId="0">
      <alignment wrapText="1"/>
      <protection locked="0"/>
    </xf>
    <xf numFmtId="168" fontId="57" fillId="59" borderId="0">
      <alignment wrapText="1"/>
      <protection locked="0"/>
    </xf>
    <xf numFmtId="168" fontId="57" fillId="59" borderId="0">
      <alignment wrapText="1"/>
      <protection locked="0"/>
    </xf>
    <xf numFmtId="168" fontId="57" fillId="59" borderId="0">
      <alignment wrapText="1"/>
      <protection locked="0"/>
    </xf>
    <xf numFmtId="168" fontId="57" fillId="59" borderId="0">
      <alignment wrapText="1"/>
      <protection locked="0"/>
    </xf>
    <xf numFmtId="168" fontId="57" fillId="59" borderId="0">
      <alignment wrapText="1"/>
      <protection locked="0"/>
    </xf>
    <xf numFmtId="168" fontId="57" fillId="59" borderId="0">
      <alignment wrapText="1"/>
      <protection locked="0"/>
    </xf>
    <xf numFmtId="168" fontId="21" fillId="0" borderId="0">
      <alignment wrapText="1"/>
      <protection locked="0"/>
    </xf>
    <xf numFmtId="169" fontId="57" fillId="58" borderId="19">
      <alignment wrapText="1"/>
    </xf>
    <xf numFmtId="169" fontId="57" fillId="58" borderId="19">
      <alignment wrapText="1"/>
    </xf>
    <xf numFmtId="169" fontId="57" fillId="58" borderId="19">
      <alignment wrapText="1"/>
    </xf>
    <xf numFmtId="169" fontId="57" fillId="58" borderId="19">
      <alignment wrapText="1"/>
    </xf>
    <xf numFmtId="169" fontId="57" fillId="58" borderId="19">
      <alignment wrapText="1"/>
    </xf>
    <xf numFmtId="169" fontId="58" fillId="58" borderId="19">
      <alignment wrapText="1"/>
    </xf>
    <xf numFmtId="169" fontId="57" fillId="58" borderId="19">
      <alignment wrapText="1"/>
    </xf>
    <xf numFmtId="170" fontId="57" fillId="58" borderId="19">
      <alignment wrapText="1"/>
    </xf>
    <xf numFmtId="170" fontId="57" fillId="58" borderId="19">
      <alignment wrapText="1"/>
    </xf>
    <xf numFmtId="170" fontId="57" fillId="58" borderId="19">
      <alignment wrapText="1"/>
    </xf>
    <xf numFmtId="170" fontId="57" fillId="58" borderId="19">
      <alignment wrapText="1"/>
    </xf>
    <xf numFmtId="170" fontId="57" fillId="58" borderId="19">
      <alignment wrapText="1"/>
    </xf>
    <xf numFmtId="170" fontId="57" fillId="58" borderId="19">
      <alignment wrapText="1"/>
    </xf>
    <xf numFmtId="170" fontId="57" fillId="58" borderId="19">
      <alignment wrapText="1"/>
    </xf>
    <xf numFmtId="170" fontId="57" fillId="58" borderId="19">
      <alignment wrapText="1"/>
    </xf>
    <xf numFmtId="170" fontId="58" fillId="58" borderId="19">
      <alignment wrapText="1"/>
    </xf>
    <xf numFmtId="170" fontId="57" fillId="58" borderId="19">
      <alignment wrapText="1"/>
    </xf>
    <xf numFmtId="171" fontId="57" fillId="58" borderId="19">
      <alignment wrapText="1"/>
    </xf>
    <xf numFmtId="171" fontId="57" fillId="58" borderId="19">
      <alignment wrapText="1"/>
    </xf>
    <xf numFmtId="171" fontId="57" fillId="58" borderId="19">
      <alignment wrapText="1"/>
    </xf>
    <xf numFmtId="171" fontId="57" fillId="58" borderId="19">
      <alignment wrapText="1"/>
    </xf>
    <xf numFmtId="171" fontId="57" fillId="58" borderId="19">
      <alignment wrapText="1"/>
    </xf>
    <xf numFmtId="171" fontId="58" fillId="58" borderId="19">
      <alignment wrapText="1"/>
    </xf>
    <xf numFmtId="171" fontId="57" fillId="58" borderId="19">
      <alignment wrapText="1"/>
    </xf>
    <xf numFmtId="0" fontId="59" fillId="0" borderId="20">
      <alignment horizontal="right"/>
    </xf>
    <xf numFmtId="0" fontId="59" fillId="0" borderId="20">
      <alignment horizontal="right"/>
    </xf>
    <xf numFmtId="0" fontId="59" fillId="0" borderId="20">
      <alignment horizontal="right"/>
    </xf>
    <xf numFmtId="0" fontId="59" fillId="0" borderId="20">
      <alignment horizontal="right"/>
    </xf>
    <xf numFmtId="0" fontId="59" fillId="0" borderId="20">
      <alignment horizontal="right"/>
    </xf>
    <xf numFmtId="0" fontId="59" fillId="0" borderId="20">
      <alignment horizontal="right"/>
    </xf>
    <xf numFmtId="0" fontId="59" fillId="0" borderId="20">
      <alignment horizontal="right"/>
    </xf>
    <xf numFmtId="0" fontId="59" fillId="0" borderId="20">
      <alignment horizontal="right"/>
    </xf>
    <xf numFmtId="0" fontId="60" fillId="0" borderId="20">
      <alignment horizontal="right"/>
    </xf>
    <xf numFmtId="0" fontId="59" fillId="0" borderId="20">
      <alignment horizontal="right"/>
    </xf>
    <xf numFmtId="0" fontId="65" fillId="0" borderId="0" applyNumberFormat="0" applyFill="0" applyBorder="0" applyAlignment="0" applyProtection="0"/>
    <xf numFmtId="0" fontId="66" fillId="0" borderId="0" applyNumberFormat="0" applyFill="0" applyBorder="0" applyProtection="0">
      <alignment horizontal="left" vertical="center" indent="10"/>
    </xf>
    <xf numFmtId="0" fontId="66" fillId="0" borderId="0" applyNumberFormat="0" applyFill="0" applyBorder="0" applyProtection="0">
      <alignment horizontal="left" vertical="center" indent="10"/>
    </xf>
    <xf numFmtId="0" fontId="66" fillId="0" borderId="0" applyNumberFormat="0" applyFill="0" applyBorder="0" applyProtection="0">
      <alignment horizontal="left" vertical="center" indent="10"/>
    </xf>
    <xf numFmtId="0" fontId="67" fillId="0" borderId="21" applyNumberFormat="0" applyFill="0" applyAlignment="0" applyProtection="0"/>
    <xf numFmtId="0" fontId="23" fillId="0" borderId="9" applyNumberFormat="0" applyFill="0" applyAlignment="0" applyProtection="0"/>
    <xf numFmtId="0" fontId="6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" fillId="0" borderId="0"/>
    <xf numFmtId="0" fontId="25" fillId="0" borderId="0"/>
    <xf numFmtId="0" fontId="84" fillId="0" borderId="0" applyNumberFormat="0" applyFill="0" applyBorder="0" applyAlignment="0" applyProtection="0"/>
    <xf numFmtId="0" fontId="10" fillId="0" borderId="0"/>
    <xf numFmtId="0" fontId="85" fillId="35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85" fillId="36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85" fillId="37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85" fillId="3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85" fillId="39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85" fillId="4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85" fillId="4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85" fillId="42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85" fillId="43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85" fillId="38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85" fillId="41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85" fillId="44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86" fillId="45" borderId="0" applyNumberFormat="0" applyBorder="0" applyAlignment="0" applyProtection="0"/>
    <xf numFmtId="0" fontId="83" fillId="12" borderId="0" applyNumberFormat="0" applyBorder="0" applyAlignment="0" applyProtection="0"/>
    <xf numFmtId="0" fontId="86" fillId="42" borderId="0" applyNumberFormat="0" applyBorder="0" applyAlignment="0" applyProtection="0"/>
    <xf numFmtId="0" fontId="83" fillId="16" borderId="0" applyNumberFormat="0" applyBorder="0" applyAlignment="0" applyProtection="0"/>
    <xf numFmtId="0" fontId="86" fillId="43" borderId="0" applyNumberFormat="0" applyBorder="0" applyAlignment="0" applyProtection="0"/>
    <xf numFmtId="0" fontId="83" fillId="20" borderId="0" applyNumberFormat="0" applyBorder="0" applyAlignment="0" applyProtection="0"/>
    <xf numFmtId="0" fontId="86" fillId="46" borderId="0" applyNumberFormat="0" applyBorder="0" applyAlignment="0" applyProtection="0"/>
    <xf numFmtId="0" fontId="83" fillId="24" borderId="0" applyNumberFormat="0" applyBorder="0" applyAlignment="0" applyProtection="0"/>
    <xf numFmtId="0" fontId="86" fillId="47" borderId="0" applyNumberFormat="0" applyBorder="0" applyAlignment="0" applyProtection="0"/>
    <xf numFmtId="0" fontId="83" fillId="28" borderId="0" applyNumberFormat="0" applyBorder="0" applyAlignment="0" applyProtection="0"/>
    <xf numFmtId="0" fontId="86" fillId="48" borderId="0" applyNumberFormat="0" applyBorder="0" applyAlignment="0" applyProtection="0"/>
    <xf numFmtId="0" fontId="83" fillId="32" borderId="0" applyNumberFormat="0" applyBorder="0" applyAlignment="0" applyProtection="0"/>
    <xf numFmtId="0" fontId="86" fillId="49" borderId="0" applyNumberFormat="0" applyBorder="0" applyAlignment="0" applyProtection="0"/>
    <xf numFmtId="0" fontId="83" fillId="9" borderId="0" applyNumberFormat="0" applyBorder="0" applyAlignment="0" applyProtection="0"/>
    <xf numFmtId="0" fontId="86" fillId="50" borderId="0" applyNumberFormat="0" applyBorder="0" applyAlignment="0" applyProtection="0"/>
    <xf numFmtId="0" fontId="83" fillId="13" borderId="0" applyNumberFormat="0" applyBorder="0" applyAlignment="0" applyProtection="0"/>
    <xf numFmtId="0" fontId="86" fillId="51" borderId="0" applyNumberFormat="0" applyBorder="0" applyAlignment="0" applyProtection="0"/>
    <xf numFmtId="0" fontId="83" fillId="17" borderId="0" applyNumberFormat="0" applyBorder="0" applyAlignment="0" applyProtection="0"/>
    <xf numFmtId="0" fontId="86" fillId="46" borderId="0" applyNumberFormat="0" applyBorder="0" applyAlignment="0" applyProtection="0"/>
    <xf numFmtId="0" fontId="83" fillId="21" borderId="0" applyNumberFormat="0" applyBorder="0" applyAlignment="0" applyProtection="0"/>
    <xf numFmtId="0" fontId="86" fillId="47" borderId="0" applyNumberFormat="0" applyBorder="0" applyAlignment="0" applyProtection="0"/>
    <xf numFmtId="0" fontId="83" fillId="25" borderId="0" applyNumberFormat="0" applyBorder="0" applyAlignment="0" applyProtection="0"/>
    <xf numFmtId="0" fontId="86" fillId="52" borderId="0" applyNumberFormat="0" applyBorder="0" applyAlignment="0" applyProtection="0"/>
    <xf numFmtId="0" fontId="83" fillId="29" borderId="0" applyNumberFormat="0" applyBorder="0" applyAlignment="0" applyProtection="0"/>
    <xf numFmtId="0" fontId="87" fillId="36" borderId="0" applyNumberFormat="0" applyBorder="0" applyAlignment="0" applyProtection="0"/>
    <xf numFmtId="0" fontId="75" fillId="3" borderId="0" applyNumberFormat="0" applyBorder="0" applyAlignment="0" applyProtection="0"/>
    <xf numFmtId="0" fontId="88" fillId="53" borderId="11" applyNumberFormat="0" applyAlignment="0" applyProtection="0"/>
    <xf numFmtId="0" fontId="79" fillId="6" borderId="4" applyNumberFormat="0" applyAlignment="0" applyProtection="0"/>
    <xf numFmtId="0" fontId="89" fillId="54" borderId="12" applyNumberFormat="0" applyAlignment="0" applyProtection="0"/>
    <xf numFmtId="0" fontId="81" fillId="7" borderId="7" applyNumberFormat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91" fillId="37" borderId="0" applyNumberFormat="0" applyBorder="0" applyAlignment="0" applyProtection="0"/>
    <xf numFmtId="0" fontId="74" fillId="2" borderId="0" applyNumberFormat="0" applyBorder="0" applyAlignment="0" applyProtection="0"/>
    <xf numFmtId="0" fontId="38" fillId="0" borderId="0">
      <alignment vertical="top" wrapText="1"/>
    </xf>
    <xf numFmtId="0" fontId="92" fillId="0" borderId="13" applyNumberFormat="0" applyFill="0" applyAlignment="0" applyProtection="0"/>
    <xf numFmtId="0" fontId="93" fillId="0" borderId="14" applyNumberFormat="0" applyFill="0" applyAlignment="0" applyProtection="0"/>
    <xf numFmtId="0" fontId="72" fillId="0" borderId="2" applyNumberFormat="0" applyFill="0" applyAlignment="0" applyProtection="0"/>
    <xf numFmtId="0" fontId="94" fillId="0" borderId="15" applyNumberFormat="0" applyFill="0" applyAlignment="0" applyProtection="0"/>
    <xf numFmtId="0" fontId="73" fillId="0" borderId="3" applyNumberFormat="0" applyFill="0" applyAlignment="0" applyProtection="0"/>
    <xf numFmtId="0" fontId="9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21" fillId="0" borderId="0">
      <alignment horizontal="left"/>
    </xf>
    <xf numFmtId="4" fontId="95" fillId="61" borderId="0"/>
    <xf numFmtId="4" fontId="95" fillId="62" borderId="0"/>
    <xf numFmtId="4" fontId="21" fillId="55" borderId="0"/>
    <xf numFmtId="0" fontId="95" fillId="63" borderId="0">
      <alignment horizontal="left"/>
    </xf>
    <xf numFmtId="0" fontId="96" fillId="64" borderId="0"/>
    <xf numFmtId="0" fontId="97" fillId="64" borderId="0"/>
    <xf numFmtId="176" fontId="21" fillId="0" borderId="0">
      <alignment horizontal="right"/>
    </xf>
    <xf numFmtId="0" fontId="98" fillId="65" borderId="0">
      <alignment horizontal="left"/>
    </xf>
    <xf numFmtId="0" fontId="98" fillId="63" borderId="0">
      <alignment horizontal="left"/>
    </xf>
    <xf numFmtId="0" fontId="99" fillId="0" borderId="0">
      <alignment horizontal="left"/>
    </xf>
    <xf numFmtId="0" fontId="21" fillId="0" borderId="0">
      <alignment horizontal="left"/>
    </xf>
    <xf numFmtId="0" fontId="100" fillId="0" borderId="0"/>
    <xf numFmtId="0" fontId="101" fillId="0" borderId="0">
      <alignment horizontal="left"/>
    </xf>
    <xf numFmtId="0" fontId="99" fillId="0" borderId="0"/>
    <xf numFmtId="0" fontId="99" fillId="0" borderId="0"/>
    <xf numFmtId="0" fontId="102" fillId="40" borderId="11" applyNumberFormat="0" applyAlignment="0" applyProtection="0"/>
    <xf numFmtId="0" fontId="77" fillId="5" borderId="4" applyNumberFormat="0" applyAlignment="0" applyProtection="0"/>
    <xf numFmtId="0" fontId="103" fillId="0" borderId="16" applyNumberFormat="0" applyFill="0" applyAlignment="0" applyProtection="0"/>
    <xf numFmtId="0" fontId="80" fillId="0" borderId="6" applyNumberFormat="0" applyFill="0" applyAlignment="0" applyProtection="0"/>
    <xf numFmtId="0" fontId="104" fillId="55" borderId="0" applyNumberFormat="0" applyBorder="0" applyAlignment="0" applyProtection="0"/>
    <xf numFmtId="0" fontId="76" fillId="4" borderId="0" applyNumberFormat="0" applyBorder="0" applyAlignment="0" applyProtection="0"/>
    <xf numFmtId="177" fontId="10" fillId="0" borderId="0"/>
    <xf numFmtId="177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105" fillId="53" borderId="18" applyNumberFormat="0" applyAlignment="0" applyProtection="0"/>
    <xf numFmtId="0" fontId="78" fillId="6" borderId="5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106" fillId="0" borderId="21" applyNumberFormat="0" applyFill="0" applyAlignment="0" applyProtection="0"/>
    <xf numFmtId="0" fontId="1" fillId="0" borderId="9" applyNumberFormat="0" applyFill="0" applyAlignment="0" applyProtection="0"/>
    <xf numFmtId="0" fontId="10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1" applyAlignment="1" applyProtection="1"/>
    <xf numFmtId="0" fontId="0" fillId="0" borderId="0" xfId="0" applyAlignment="1">
      <alignment wrapText="1"/>
    </xf>
    <xf numFmtId="0" fontId="1" fillId="0" borderId="0" xfId="0" applyFont="1"/>
    <xf numFmtId="0" fontId="0" fillId="33" borderId="0" xfId="0" applyFill="1" applyAlignment="1">
      <alignment wrapText="1"/>
    </xf>
    <xf numFmtId="164" fontId="0" fillId="0" borderId="0" xfId="0" applyNumberFormat="1"/>
    <xf numFmtId="0" fontId="1" fillId="0" borderId="0" xfId="0" applyFont="1" applyFill="1"/>
    <xf numFmtId="0" fontId="0" fillId="0" borderId="0" xfId="0" applyFill="1"/>
    <xf numFmtId="0" fontId="10" fillId="0" borderId="0" xfId="41"/>
    <xf numFmtId="0" fontId="10" fillId="0" borderId="0" xfId="41" applyAlignment="1">
      <alignment wrapText="1"/>
    </xf>
    <xf numFmtId="0" fontId="0" fillId="0" borderId="0" xfId="0" quotePrefix="1"/>
    <xf numFmtId="0" fontId="0" fillId="0" borderId="0" xfId="0" applyFill="1" applyAlignment="1">
      <alignment wrapText="1"/>
    </xf>
    <xf numFmtId="164" fontId="0" fillId="0" borderId="0" xfId="0" applyNumberFormat="1" applyFill="1"/>
    <xf numFmtId="3" fontId="0" fillId="0" borderId="0" xfId="0" applyNumberFormat="1"/>
    <xf numFmtId="0" fontId="0" fillId="0" borderId="0" xfId="0" applyAlignment="1">
      <alignment horizontal="left" wrapText="1"/>
    </xf>
    <xf numFmtId="0" fontId="69" fillId="0" borderId="0" xfId="41" applyFont="1" applyFill="1" applyBorder="1" applyAlignment="1">
      <alignment horizontal="left" wrapText="1"/>
    </xf>
    <xf numFmtId="3" fontId="10" fillId="0" borderId="0" xfId="241" applyNumberFormat="1" applyFont="1" applyAlignment="1">
      <alignment horizontal="right"/>
    </xf>
    <xf numFmtId="3" fontId="0" fillId="57" borderId="0" xfId="0" applyNumberFormat="1" applyFill="1" applyBorder="1"/>
    <xf numFmtId="3" fontId="0" fillId="0" borderId="0" xfId="0" applyNumberFormat="1" applyBorder="1"/>
    <xf numFmtId="3" fontId="10" fillId="0" borderId="0" xfId="387" applyNumberFormat="1" applyFont="1" applyAlignment="1">
      <alignment horizontal="right"/>
    </xf>
    <xf numFmtId="0" fontId="70" fillId="0" borderId="0" xfId="0" applyFont="1" applyFill="1"/>
    <xf numFmtId="0" fontId="70" fillId="0" borderId="0" xfId="0" applyFont="1" applyFill="1" applyAlignment="1">
      <alignment horizontal="right"/>
    </xf>
    <xf numFmtId="3" fontId="0" fillId="0" borderId="23" xfId="0" applyNumberFormat="1" applyBorder="1"/>
    <xf numFmtId="0" fontId="1" fillId="0" borderId="0" xfId="0" applyFont="1" applyAlignment="1"/>
    <xf numFmtId="0" fontId="70" fillId="0" borderId="0" xfId="0" applyFont="1"/>
    <xf numFmtId="0" fontId="71" fillId="0" borderId="0" xfId="0" applyFont="1"/>
    <xf numFmtId="0" fontId="70" fillId="0" borderId="0" xfId="0" applyFont="1" applyAlignment="1">
      <alignment horizontal="right"/>
    </xf>
    <xf numFmtId="0" fontId="1" fillId="0" borderId="22" xfId="0" applyFont="1" applyBorder="1" applyAlignment="1">
      <alignment horizontal="center"/>
    </xf>
    <xf numFmtId="0" fontId="0" fillId="0" borderId="24" xfId="0" applyBorder="1"/>
    <xf numFmtId="172" fontId="0" fillId="0" borderId="24" xfId="50" applyNumberFormat="1" applyFont="1" applyBorder="1"/>
    <xf numFmtId="0" fontId="0" fillId="0" borderId="0" xfId="0" applyBorder="1"/>
    <xf numFmtId="172" fontId="0" fillId="0" borderId="0" xfId="50" applyNumberFormat="1" applyFont="1" applyBorder="1"/>
    <xf numFmtId="173" fontId="0" fillId="0" borderId="0" xfId="0" applyNumberFormat="1" applyFont="1" applyBorder="1" applyAlignment="1">
      <alignment horizontal="left"/>
    </xf>
    <xf numFmtId="174" fontId="0" fillId="0" borderId="0" xfId="0" applyNumberFormat="1"/>
    <xf numFmtId="0" fontId="0" fillId="0" borderId="23" xfId="0" applyBorder="1"/>
    <xf numFmtId="172" fontId="0" fillId="0" borderId="23" xfId="50" applyNumberFormat="1" applyFont="1" applyBorder="1"/>
    <xf numFmtId="173" fontId="0" fillId="0" borderId="0" xfId="0" applyNumberFormat="1" applyBorder="1" applyAlignment="1">
      <alignment horizontal="left"/>
    </xf>
    <xf numFmtId="0" fontId="1" fillId="0" borderId="22" xfId="0" applyFont="1" applyBorder="1"/>
    <xf numFmtId="0" fontId="0" fillId="0" borderId="24" xfId="0" applyFont="1" applyBorder="1"/>
    <xf numFmtId="173" fontId="0" fillId="0" borderId="23" xfId="0" applyNumberFormat="1" applyBorder="1" applyAlignment="1">
      <alignment horizontal="left"/>
    </xf>
    <xf numFmtId="1" fontId="0" fillId="0" borderId="0" xfId="0" applyNumberFormat="1" applyAlignment="1">
      <alignment horizontal="right"/>
    </xf>
    <xf numFmtId="1" fontId="0" fillId="0" borderId="0" xfId="0" quotePrefix="1" applyNumberFormat="1" applyAlignment="1">
      <alignment horizontal="right"/>
    </xf>
    <xf numFmtId="0" fontId="28" fillId="0" borderId="0" xfId="0" applyFont="1"/>
    <xf numFmtId="0" fontId="0" fillId="0" borderId="0" xfId="0" applyFill="1" applyAlignment="1"/>
    <xf numFmtId="0" fontId="0" fillId="0" borderId="0" xfId="0" applyAlignment="1">
      <alignment vertical="center"/>
    </xf>
    <xf numFmtId="164" fontId="0" fillId="60" borderId="0" xfId="0" applyNumberFormat="1" applyFill="1"/>
    <xf numFmtId="0" fontId="0" fillId="60" borderId="0" xfId="0" applyFill="1"/>
    <xf numFmtId="0" fontId="10" fillId="0" borderId="0" xfId="41" applyFill="1"/>
    <xf numFmtId="0" fontId="10" fillId="0" borderId="0" xfId="41" applyFill="1" applyAlignment="1">
      <alignment wrapText="1"/>
    </xf>
    <xf numFmtId="1" fontId="10" fillId="0" borderId="0" xfId="41" applyNumberFormat="1" applyFill="1"/>
    <xf numFmtId="0" fontId="1" fillId="0" borderId="0" xfId="0" applyFont="1" applyFill="1" applyAlignment="1">
      <alignment horizontal="left" wrapText="1"/>
    </xf>
    <xf numFmtId="164" fontId="0" fillId="0" borderId="0" xfId="0" applyNumberFormat="1" applyFill="1" applyBorder="1"/>
    <xf numFmtId="0" fontId="0" fillId="0" borderId="0" xfId="0" quotePrefix="1" applyFill="1" applyAlignment="1">
      <alignment horizontal="right"/>
    </xf>
    <xf numFmtId="3" fontId="0" fillId="0" borderId="0" xfId="0" applyNumberFormat="1" applyFill="1"/>
    <xf numFmtId="3" fontId="10" fillId="0" borderId="0" xfId="241" applyNumberFormat="1" applyFont="1" applyFill="1" applyAlignment="1">
      <alignment horizontal="right"/>
    </xf>
    <xf numFmtId="0" fontId="28" fillId="0" borderId="0" xfId="0" applyFont="1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34" borderId="0" xfId="0" applyFill="1" applyAlignment="1">
      <alignment wrapText="1"/>
    </xf>
    <xf numFmtId="0" fontId="0" fillId="33" borderId="0" xfId="0" applyFill="1"/>
    <xf numFmtId="0" fontId="10" fillId="0" borderId="0" xfId="0" applyFont="1"/>
    <xf numFmtId="0" fontId="25" fillId="0" borderId="0" xfId="388"/>
    <xf numFmtId="0" fontId="0" fillId="0" borderId="0" xfId="388" applyFont="1"/>
    <xf numFmtId="0" fontId="84" fillId="0" borderId="0" xfId="389"/>
    <xf numFmtId="0" fontId="84" fillId="0" borderId="0" xfId="389" applyAlignment="1">
      <alignment vertical="center"/>
    </xf>
    <xf numFmtId="0" fontId="2" fillId="0" borderId="0" xfId="1" applyAlignment="1" applyProtection="1">
      <alignment vertical="center"/>
    </xf>
    <xf numFmtId="164" fontId="0" fillId="60" borderId="0" xfId="0" applyNumberForma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28" fillId="34" borderId="0" xfId="0" applyFont="1" applyFill="1" applyAlignment="1">
      <alignment wrapText="1"/>
    </xf>
    <xf numFmtId="0" fontId="0" fillId="0" borderId="0" xfId="0" applyFont="1" applyFill="1" applyAlignment="1"/>
    <xf numFmtId="0" fontId="28" fillId="33" borderId="0" xfId="0" applyFont="1" applyFill="1" applyAlignment="1">
      <alignment wrapText="1"/>
    </xf>
    <xf numFmtId="0" fontId="0" fillId="66" borderId="0" xfId="0" applyFill="1"/>
    <xf numFmtId="0" fontId="0" fillId="0" borderId="0" xfId="0" applyFont="1"/>
  </cellXfs>
  <cellStyles count="714">
    <cellStyle name="%" xfId="51"/>
    <cellStyle name="% 2" xfId="52"/>
    <cellStyle name="% 2 2" xfId="390"/>
    <cellStyle name="% 3" xfId="53"/>
    <cellStyle name="20% - Accent1 2" xfId="2"/>
    <cellStyle name="20% - Accent1 2 2" xfId="54"/>
    <cellStyle name="20% - Accent1 2 3" xfId="55"/>
    <cellStyle name="20% - Accent1 3" xfId="391"/>
    <cellStyle name="20% - Accent1 3 2" xfId="392"/>
    <cellStyle name="20% - Accent1 4" xfId="393"/>
    <cellStyle name="20% - Accent2 2" xfId="3"/>
    <cellStyle name="20% - Accent2 2 2" xfId="56"/>
    <cellStyle name="20% - Accent2 2 3" xfId="57"/>
    <cellStyle name="20% - Accent2 3" xfId="394"/>
    <cellStyle name="20% - Accent2 3 2" xfId="395"/>
    <cellStyle name="20% - Accent2 4" xfId="396"/>
    <cellStyle name="20% - Accent3 2" xfId="4"/>
    <cellStyle name="20% - Accent3 2 2" xfId="58"/>
    <cellStyle name="20% - Accent3 2 3" xfId="59"/>
    <cellStyle name="20% - Accent3 3" xfId="397"/>
    <cellStyle name="20% - Accent3 3 2" xfId="398"/>
    <cellStyle name="20% - Accent3 4" xfId="399"/>
    <cellStyle name="20% - Accent4 2" xfId="5"/>
    <cellStyle name="20% - Accent4 2 2" xfId="60"/>
    <cellStyle name="20% - Accent4 2 3" xfId="61"/>
    <cellStyle name="20% - Accent4 3" xfId="400"/>
    <cellStyle name="20% - Accent4 3 2" xfId="401"/>
    <cellStyle name="20% - Accent4 4" xfId="402"/>
    <cellStyle name="20% - Accent5 2" xfId="6"/>
    <cellStyle name="20% - Accent5 2 2" xfId="62"/>
    <cellStyle name="20% - Accent5 2 3" xfId="63"/>
    <cellStyle name="20% - Accent5 3" xfId="403"/>
    <cellStyle name="20% - Accent5 3 2" xfId="404"/>
    <cellStyle name="20% - Accent5 4" xfId="405"/>
    <cellStyle name="20% - Accent6 2" xfId="7"/>
    <cellStyle name="20% - Accent6 2 2" xfId="64"/>
    <cellStyle name="20% - Accent6 2 3" xfId="65"/>
    <cellStyle name="20% - Accent6 3" xfId="406"/>
    <cellStyle name="20% - Accent6 3 2" xfId="407"/>
    <cellStyle name="20% - Accent6 4" xfId="408"/>
    <cellStyle name="40% - Accent1 2" xfId="8"/>
    <cellStyle name="40% - Accent1 2 2" xfId="66"/>
    <cellStyle name="40% - Accent1 2 3" xfId="67"/>
    <cellStyle name="40% - Accent1 3" xfId="409"/>
    <cellStyle name="40% - Accent1 3 2" xfId="410"/>
    <cellStyle name="40% - Accent1 4" xfId="411"/>
    <cellStyle name="40% - Accent2 2" xfId="9"/>
    <cellStyle name="40% - Accent2 2 2" xfId="68"/>
    <cellStyle name="40% - Accent2 2 3" xfId="69"/>
    <cellStyle name="40% - Accent2 3" xfId="412"/>
    <cellStyle name="40% - Accent2 3 2" xfId="413"/>
    <cellStyle name="40% - Accent2 4" xfId="414"/>
    <cellStyle name="40% - Accent3 2" xfId="10"/>
    <cellStyle name="40% - Accent3 2 2" xfId="70"/>
    <cellStyle name="40% - Accent3 2 3" xfId="71"/>
    <cellStyle name="40% - Accent3 3" xfId="415"/>
    <cellStyle name="40% - Accent3 3 2" xfId="416"/>
    <cellStyle name="40% - Accent3 4" xfId="417"/>
    <cellStyle name="40% - Accent4 2" xfId="11"/>
    <cellStyle name="40% - Accent4 2 2" xfId="72"/>
    <cellStyle name="40% - Accent4 2 3" xfId="73"/>
    <cellStyle name="40% - Accent4 3" xfId="418"/>
    <cellStyle name="40% - Accent4 3 2" xfId="419"/>
    <cellStyle name="40% - Accent4 4" xfId="420"/>
    <cellStyle name="40% - Accent5 2" xfId="12"/>
    <cellStyle name="40% - Accent5 2 2" xfId="74"/>
    <cellStyle name="40% - Accent5 2 3" xfId="75"/>
    <cellStyle name="40% - Accent5 3" xfId="421"/>
    <cellStyle name="40% - Accent5 3 2" xfId="422"/>
    <cellStyle name="40% - Accent5 4" xfId="423"/>
    <cellStyle name="40% - Accent6 2" xfId="13"/>
    <cellStyle name="40% - Accent6 2 2" xfId="76"/>
    <cellStyle name="40% - Accent6 2 3" xfId="77"/>
    <cellStyle name="40% - Accent6 3" xfId="424"/>
    <cellStyle name="40% - Accent6 3 2" xfId="425"/>
    <cellStyle name="40% - Accent6 4" xfId="426"/>
    <cellStyle name="60% - Accent1 2" xfId="14"/>
    <cellStyle name="60% - Accent1 2 2" xfId="78"/>
    <cellStyle name="60% - Accent1 2 3" xfId="79"/>
    <cellStyle name="60% - Accent1 3" xfId="427"/>
    <cellStyle name="60% - Accent1 4" xfId="428"/>
    <cellStyle name="60% - Accent2 2" xfId="15"/>
    <cellStyle name="60% - Accent2 2 2" xfId="80"/>
    <cellStyle name="60% - Accent2 2 3" xfId="81"/>
    <cellStyle name="60% - Accent2 3" xfId="429"/>
    <cellStyle name="60% - Accent2 4" xfId="430"/>
    <cellStyle name="60% - Accent3 2" xfId="16"/>
    <cellStyle name="60% - Accent3 2 2" xfId="82"/>
    <cellStyle name="60% - Accent3 2 3" xfId="83"/>
    <cellStyle name="60% - Accent3 3" xfId="431"/>
    <cellStyle name="60% - Accent3 4" xfId="432"/>
    <cellStyle name="60% - Accent4 2" xfId="17"/>
    <cellStyle name="60% - Accent4 2 2" xfId="84"/>
    <cellStyle name="60% - Accent4 2 3" xfId="85"/>
    <cellStyle name="60% - Accent4 3" xfId="433"/>
    <cellStyle name="60% - Accent4 4" xfId="434"/>
    <cellStyle name="60% - Accent5 2" xfId="18"/>
    <cellStyle name="60% - Accent5 2 2" xfId="86"/>
    <cellStyle name="60% - Accent5 2 3" xfId="87"/>
    <cellStyle name="60% - Accent5 3" xfId="435"/>
    <cellStyle name="60% - Accent5 4" xfId="436"/>
    <cellStyle name="60% - Accent6 2" xfId="19"/>
    <cellStyle name="60% - Accent6 2 2" xfId="88"/>
    <cellStyle name="60% - Accent6 2 3" xfId="89"/>
    <cellStyle name="60% - Accent6 3" xfId="437"/>
    <cellStyle name="60% - Accent6 4" xfId="438"/>
    <cellStyle name="Accent1 2" xfId="20"/>
    <cellStyle name="Accent1 2 2" xfId="90"/>
    <cellStyle name="Accent1 2 3" xfId="91"/>
    <cellStyle name="Accent1 3" xfId="439"/>
    <cellStyle name="Accent1 4" xfId="440"/>
    <cellStyle name="Accent2 2" xfId="21"/>
    <cellStyle name="Accent2 2 2" xfId="92"/>
    <cellStyle name="Accent2 2 3" xfId="93"/>
    <cellStyle name="Accent2 3" xfId="441"/>
    <cellStyle name="Accent2 4" xfId="442"/>
    <cellStyle name="Accent3 2" xfId="22"/>
    <cellStyle name="Accent3 2 2" xfId="94"/>
    <cellStyle name="Accent3 2 3" xfId="95"/>
    <cellStyle name="Accent3 3" xfId="443"/>
    <cellStyle name="Accent3 4" xfId="444"/>
    <cellStyle name="Accent4 2" xfId="23"/>
    <cellStyle name="Accent4 2 2" xfId="96"/>
    <cellStyle name="Accent4 2 3" xfId="97"/>
    <cellStyle name="Accent4 3" xfId="445"/>
    <cellStyle name="Accent4 4" xfId="446"/>
    <cellStyle name="Accent5 2" xfId="24"/>
    <cellStyle name="Accent5 2 2" xfId="98"/>
    <cellStyle name="Accent5 2 3" xfId="99"/>
    <cellStyle name="Accent5 3" xfId="447"/>
    <cellStyle name="Accent5 4" xfId="448"/>
    <cellStyle name="Accent6 2" xfId="25"/>
    <cellStyle name="Accent6 2 2" xfId="100"/>
    <cellStyle name="Accent6 2 3" xfId="101"/>
    <cellStyle name="Accent6 3" xfId="449"/>
    <cellStyle name="Accent6 4" xfId="450"/>
    <cellStyle name="ANCLAS,REZONES Y SUS PARTES,DE FUNDICION,DE HIERRO O DE ACERO" xfId="102"/>
    <cellStyle name="ANCLAS,REZONES Y SUS PARTES,DE FUNDICION,DE HIERRO O DE ACERO 2" xfId="103"/>
    <cellStyle name="ANCLAS,REZONES Y SUS PARTES,DE FUNDICION,DE HIERRO O DE ACERO 3" xfId="104"/>
    <cellStyle name="Bad 2" xfId="26"/>
    <cellStyle name="Bad 2 2" xfId="105"/>
    <cellStyle name="Bad 2 3" xfId="106"/>
    <cellStyle name="Bad 3" xfId="451"/>
    <cellStyle name="Bad 4" xfId="452"/>
    <cellStyle name="Calculation 2" xfId="27"/>
    <cellStyle name="Calculation 2 2" xfId="107"/>
    <cellStyle name="Calculation 2 3" xfId="108"/>
    <cellStyle name="Calculation 3" xfId="453"/>
    <cellStyle name="Calculation 4" xfId="454"/>
    <cellStyle name="Check Cell 2" xfId="28"/>
    <cellStyle name="Check Cell 2 2" xfId="109"/>
    <cellStyle name="Check Cell 2 3" xfId="110"/>
    <cellStyle name="Check Cell 3" xfId="455"/>
    <cellStyle name="Check Cell 4" xfId="456"/>
    <cellStyle name="Comma 2" xfId="29"/>
    <cellStyle name="Comma 2 2" xfId="111"/>
    <cellStyle name="Comma 2 3" xfId="112"/>
    <cellStyle name="Comma 3" xfId="113"/>
    <cellStyle name="Comma 3 2" xfId="114"/>
    <cellStyle name="Comma 4" xfId="115"/>
    <cellStyle name="Comma 4 2" xfId="116"/>
    <cellStyle name="Comma 4 2 2" xfId="457"/>
    <cellStyle name="Comma 4 3" xfId="458"/>
    <cellStyle name="Comma 4 3 2" xfId="459"/>
    <cellStyle name="Comma 4 4" xfId="460"/>
    <cellStyle name="Comma 5" xfId="117"/>
    <cellStyle name="Comma 6" xfId="118"/>
    <cellStyle name="Currency 2" xfId="461"/>
    <cellStyle name="Currency 2 2" xfId="462"/>
    <cellStyle name="Euro" xfId="463"/>
    <cellStyle name="Euro 2" xfId="464"/>
    <cellStyle name="Excel Built-in Normal" xfId="119"/>
    <cellStyle name="Explanatory Text 2" xfId="30"/>
    <cellStyle name="Explanatory Text 2 2" xfId="120"/>
    <cellStyle name="Explanatory Text 2 3" xfId="121"/>
    <cellStyle name="Explanatory Text 3" xfId="465"/>
    <cellStyle name="Explanatory Text 4" xfId="466"/>
    <cellStyle name="Good 2" xfId="31"/>
    <cellStyle name="Good 2 2" xfId="122"/>
    <cellStyle name="Good 2 3" xfId="123"/>
    <cellStyle name="Good 3" xfId="467"/>
    <cellStyle name="Good 4" xfId="468"/>
    <cellStyle name="Heading 1 2" xfId="32"/>
    <cellStyle name="Heading 1 2 2" xfId="124"/>
    <cellStyle name="Heading 1 2 2 2" xfId="125"/>
    <cellStyle name="Heading 1 2 3" xfId="126"/>
    <cellStyle name="Heading 1 2 3 2" xfId="127"/>
    <cellStyle name="Heading 1 2 4" xfId="128"/>
    <cellStyle name="Heading 1 2 4 2" xfId="469"/>
    <cellStyle name="Heading 1 2 5" xfId="129"/>
    <cellStyle name="Heading 1 2 6" xfId="130"/>
    <cellStyle name="Heading 1 3" xfId="131"/>
    <cellStyle name="Heading 1 3 2" xfId="132"/>
    <cellStyle name="Heading 1 3 2 2" xfId="133"/>
    <cellStyle name="Heading 1 4" xfId="134"/>
    <cellStyle name="Heading 1 4 2" xfId="135"/>
    <cellStyle name="Heading 1 5" xfId="136"/>
    <cellStyle name="Heading 1 6" xfId="470"/>
    <cellStyle name="Heading 2 2" xfId="33"/>
    <cellStyle name="Heading 2 2 2" xfId="137"/>
    <cellStyle name="Heading 2 2 3" xfId="138"/>
    <cellStyle name="Heading 2 3" xfId="471"/>
    <cellStyle name="Heading 2 4" xfId="472"/>
    <cellStyle name="Heading 3 2" xfId="34"/>
    <cellStyle name="Heading 3 2 2" xfId="139"/>
    <cellStyle name="Heading 3 2 3" xfId="140"/>
    <cellStyle name="Heading 3 3" xfId="473"/>
    <cellStyle name="Heading 3 4" xfId="474"/>
    <cellStyle name="Heading 4 2" xfId="35"/>
    <cellStyle name="Heading 4 2 2" xfId="141"/>
    <cellStyle name="Heading 4 2 3" xfId="142"/>
    <cellStyle name="Heading 4 3" xfId="475"/>
    <cellStyle name="Heading 4 4" xfId="476"/>
    <cellStyle name="Hyperlink" xfId="1" builtinId="8"/>
    <cellStyle name="Hyperlink 2" xfId="36"/>
    <cellStyle name="Hyperlink 2 2" xfId="477"/>
    <cellStyle name="Hyperlink 2 3" xfId="478"/>
    <cellStyle name="Hyperlink 3" xfId="143"/>
    <cellStyle name="Hyperlink 3 2" xfId="144"/>
    <cellStyle name="Hyperlink 3 3" xfId="145"/>
    <cellStyle name="Hyperlink 3 4" xfId="479"/>
    <cellStyle name="Hyperlink 4" xfId="146"/>
    <cellStyle name="Hyperlink 4 2" xfId="480"/>
    <cellStyle name="Hyperlink 4 3" xfId="481"/>
    <cellStyle name="Hyperlink 5" xfId="147"/>
    <cellStyle name="Hyperlink 5 2" xfId="148"/>
    <cellStyle name="Hyperlink 5 3" xfId="149"/>
    <cellStyle name="Hyperlink 6" xfId="150"/>
    <cellStyle name="Hyperlink 6 2" xfId="482"/>
    <cellStyle name="Hyperlink 7" xfId="389"/>
    <cellStyle name="IABackgroundMembers" xfId="483"/>
    <cellStyle name="IAColorCodingBad" xfId="484"/>
    <cellStyle name="IAColorCodingGood" xfId="485"/>
    <cellStyle name="IAColorCodingOK" xfId="486"/>
    <cellStyle name="IAColumnHeader" xfId="487"/>
    <cellStyle name="IAContentsList" xfId="488"/>
    <cellStyle name="IAContentsTitle" xfId="489"/>
    <cellStyle name="IADataCells" xfId="490"/>
    <cellStyle name="IADimensionNames" xfId="491"/>
    <cellStyle name="IAParentColumnHeader" xfId="492"/>
    <cellStyle name="IAParentRowHeader" xfId="493"/>
    <cellStyle name="IAQueryInfo" xfId="494"/>
    <cellStyle name="IAReportTitle" xfId="495"/>
    <cellStyle name="IARowHeader" xfId="496"/>
    <cellStyle name="IASubTotalsCol" xfId="497"/>
    <cellStyle name="IASubTotalsRow" xfId="498"/>
    <cellStyle name="Input 2" xfId="37"/>
    <cellStyle name="Input 2 2" xfId="151"/>
    <cellStyle name="Input 2 3" xfId="152"/>
    <cellStyle name="Input 3" xfId="499"/>
    <cellStyle name="Input 4" xfId="500"/>
    <cellStyle name="Linked Cell 2" xfId="38"/>
    <cellStyle name="Linked Cell 2 2" xfId="153"/>
    <cellStyle name="Linked Cell 2 3" xfId="154"/>
    <cellStyle name="Linked Cell 3" xfId="501"/>
    <cellStyle name="Linked Cell 4" xfId="502"/>
    <cellStyle name="Mik" xfId="155"/>
    <cellStyle name="Mik 2" xfId="156"/>
    <cellStyle name="Mik 2 2" xfId="157"/>
    <cellStyle name="Mik 3" xfId="158"/>
    <cellStyle name="Mik 3 2" xfId="159"/>
    <cellStyle name="Mik 4" xfId="160"/>
    <cellStyle name="Neutral 2" xfId="39"/>
    <cellStyle name="Neutral 2 2" xfId="161"/>
    <cellStyle name="Neutral 2 3" xfId="162"/>
    <cellStyle name="Neutral 3" xfId="503"/>
    <cellStyle name="Neutral 4" xfId="504"/>
    <cellStyle name="Norma" xfId="505"/>
    <cellStyle name="Norma 2" xfId="506"/>
    <cellStyle name="Normal" xfId="0" builtinId="0"/>
    <cellStyle name="Normal 10" xfId="163"/>
    <cellStyle name="Normal 10 2" xfId="507"/>
    <cellStyle name="Normal 10 2 2" xfId="508"/>
    <cellStyle name="Normal 10 3" xfId="509"/>
    <cellStyle name="Normal 10 3 2" xfId="510"/>
    <cellStyle name="Normal 10 4" xfId="511"/>
    <cellStyle name="Normal 11" xfId="164"/>
    <cellStyle name="Normal 11 2" xfId="512"/>
    <cellStyle name="Normal 11 2 2" xfId="513"/>
    <cellStyle name="Normal 11 3" xfId="514"/>
    <cellStyle name="Normal 12" xfId="165"/>
    <cellStyle name="Normal 12 2" xfId="515"/>
    <cellStyle name="Normal 12 3" xfId="516"/>
    <cellStyle name="Normal 13" xfId="517"/>
    <cellStyle name="Normal 13 2" xfId="518"/>
    <cellStyle name="Normal 14" xfId="519"/>
    <cellStyle name="Normal 15" xfId="520"/>
    <cellStyle name="Normal 15 2" xfId="521"/>
    <cellStyle name="Normal 15 3" xfId="522"/>
    <cellStyle name="Normal 16" xfId="523"/>
    <cellStyle name="Normal 16 2" xfId="524"/>
    <cellStyle name="Normal 17" xfId="525"/>
    <cellStyle name="Normal 17 2" xfId="526"/>
    <cellStyle name="Normal 18" xfId="388"/>
    <cellStyle name="Normal 19" xfId="527"/>
    <cellStyle name="Normal 2" xfId="40"/>
    <cellStyle name="Normal 2 2" xfId="41"/>
    <cellStyle name="Normal 2 2 2" xfId="166"/>
    <cellStyle name="Normal 2 2 3" xfId="167"/>
    <cellStyle name="Normal 2 2 4" xfId="528"/>
    <cellStyle name="Normal 2 3" xfId="42"/>
    <cellStyle name="Normal 2 3 2" xfId="168"/>
    <cellStyle name="Normal 2 3 3" xfId="169"/>
    <cellStyle name="Normal 2 3 4" xfId="170"/>
    <cellStyle name="Normal 2 4" xfId="171"/>
    <cellStyle name="Normal 2 4 2" xfId="172"/>
    <cellStyle name="Normal 2 4 3" xfId="173"/>
    <cellStyle name="Normal 2 4 4" xfId="529"/>
    <cellStyle name="Normal 2 5" xfId="174"/>
    <cellStyle name="Normal 2 5 2" xfId="175"/>
    <cellStyle name="Normal 2 5 2 2" xfId="530"/>
    <cellStyle name="Normal 2 5 3" xfId="176"/>
    <cellStyle name="Normal 2 5 3 2" xfId="531"/>
    <cellStyle name="Normal 2 5 4" xfId="532"/>
    <cellStyle name="Normal 2 5 5" xfId="533"/>
    <cellStyle name="Normal 2 6" xfId="177"/>
    <cellStyle name="Normal 2 7" xfId="178"/>
    <cellStyle name="Normal 2 7 2" xfId="534"/>
    <cellStyle name="Normal 3" xfId="43"/>
    <cellStyle name="Normal 3 2" xfId="179"/>
    <cellStyle name="Normal 3 2 2" xfId="180"/>
    <cellStyle name="Normal 3 2 3" xfId="181"/>
    <cellStyle name="Normal 3 3" xfId="182"/>
    <cellStyle name="Normal 3 4" xfId="183"/>
    <cellStyle name="Normal 4" xfId="184"/>
    <cellStyle name="Normal 4 10" xfId="185"/>
    <cellStyle name="Normal 4 10 2" xfId="535"/>
    <cellStyle name="Normal 4 10 2 2" xfId="536"/>
    <cellStyle name="Normal 4 10 3" xfId="537"/>
    <cellStyle name="Normal 4 10 3 2" xfId="538"/>
    <cellStyle name="Normal 4 10 4" xfId="539"/>
    <cellStyle name="Normal 4 11" xfId="186"/>
    <cellStyle name="Normal 4 11 2" xfId="540"/>
    <cellStyle name="Normal 4 11 3" xfId="541"/>
    <cellStyle name="Normal 4 12" xfId="187"/>
    <cellStyle name="Normal 4 12 2" xfId="542"/>
    <cellStyle name="Normal 4 13" xfId="543"/>
    <cellStyle name="Normal 4 14" xfId="544"/>
    <cellStyle name="Normal 4 2" xfId="188"/>
    <cellStyle name="Normal 4 2 2" xfId="189"/>
    <cellStyle name="Normal 4 2 2 2" xfId="190"/>
    <cellStyle name="Normal 4 2 2 2 2" xfId="191"/>
    <cellStyle name="Normal 4 2 2 2 2 2" xfId="545"/>
    <cellStyle name="Normal 4 2 2 2 2 3" xfId="546"/>
    <cellStyle name="Normal 4 2 2 2 3" xfId="547"/>
    <cellStyle name="Normal 4 2 2 2 3 2" xfId="548"/>
    <cellStyle name="Normal 4 2 2 2 4" xfId="549"/>
    <cellStyle name="Normal 4 2 2 2 5" xfId="550"/>
    <cellStyle name="Normal 4 2 2 2 6" xfId="551"/>
    <cellStyle name="Normal 4 2 2 3" xfId="192"/>
    <cellStyle name="Normal 4 2 2 3 2" xfId="552"/>
    <cellStyle name="Normal 4 2 2 3 3" xfId="553"/>
    <cellStyle name="Normal 4 2 2 4" xfId="554"/>
    <cellStyle name="Normal 4 2 2 4 2" xfId="555"/>
    <cellStyle name="Normal 4 2 2 5" xfId="556"/>
    <cellStyle name="Normal 4 2 2 6" xfId="557"/>
    <cellStyle name="Normal 4 2 3" xfId="193"/>
    <cellStyle name="Normal 4 2 3 2" xfId="194"/>
    <cellStyle name="Normal 4 2 3 2 2" xfId="558"/>
    <cellStyle name="Normal 4 2 3 2 3" xfId="559"/>
    <cellStyle name="Normal 4 2 3 3" xfId="560"/>
    <cellStyle name="Normal 4 2 3 3 2" xfId="561"/>
    <cellStyle name="Normal 4 2 3 4" xfId="562"/>
    <cellStyle name="Normal 4 2 3 5" xfId="563"/>
    <cellStyle name="Normal 4 2 4" xfId="195"/>
    <cellStyle name="Normal 4 2 4 2" xfId="564"/>
    <cellStyle name="Normal 4 2 4 2 2" xfId="565"/>
    <cellStyle name="Normal 4 2 4 3" xfId="566"/>
    <cellStyle name="Normal 4 2 4 3 2" xfId="567"/>
    <cellStyle name="Normal 4 2 4 4" xfId="568"/>
    <cellStyle name="Normal 4 2 4 5" xfId="569"/>
    <cellStyle name="Normal 4 2 5" xfId="196"/>
    <cellStyle name="Normal 4 2 5 2" xfId="570"/>
    <cellStyle name="Normal 4 2 6" xfId="571"/>
    <cellStyle name="Normal 4 2 6 2" xfId="572"/>
    <cellStyle name="Normal 4 2 7" xfId="573"/>
    <cellStyle name="Normal 4 2 8" xfId="574"/>
    <cellStyle name="Normal 4 3" xfId="197"/>
    <cellStyle name="Normal 4 3 2" xfId="198"/>
    <cellStyle name="Normal 4 3 2 2" xfId="199"/>
    <cellStyle name="Normal 4 3 2 2 2" xfId="200"/>
    <cellStyle name="Normal 4 3 2 2 2 2" xfId="575"/>
    <cellStyle name="Normal 4 3 2 2 2 3" xfId="576"/>
    <cellStyle name="Normal 4 3 2 2 3" xfId="577"/>
    <cellStyle name="Normal 4 3 2 2 3 2" xfId="578"/>
    <cellStyle name="Normal 4 3 2 2 4" xfId="579"/>
    <cellStyle name="Normal 4 3 2 2 5" xfId="580"/>
    <cellStyle name="Normal 4 3 2 3" xfId="201"/>
    <cellStyle name="Normal 4 3 2 3 2" xfId="581"/>
    <cellStyle name="Normal 4 3 2 3 3" xfId="582"/>
    <cellStyle name="Normal 4 3 2 4" xfId="583"/>
    <cellStyle name="Normal 4 3 2 4 2" xfId="584"/>
    <cellStyle name="Normal 4 3 2 5" xfId="585"/>
    <cellStyle name="Normal 4 3 2 6" xfId="586"/>
    <cellStyle name="Normal 4 3 3" xfId="202"/>
    <cellStyle name="Normal 4 3 3 2" xfId="203"/>
    <cellStyle name="Normal 4 3 3 2 2" xfId="587"/>
    <cellStyle name="Normal 4 3 3 2 3" xfId="588"/>
    <cellStyle name="Normal 4 3 3 3" xfId="589"/>
    <cellStyle name="Normal 4 3 3 3 2" xfId="590"/>
    <cellStyle name="Normal 4 3 3 4" xfId="591"/>
    <cellStyle name="Normal 4 3 3 5" xfId="592"/>
    <cellStyle name="Normal 4 3 4" xfId="204"/>
    <cellStyle name="Normal 4 3 4 2" xfId="593"/>
    <cellStyle name="Normal 4 3 4 2 2" xfId="594"/>
    <cellStyle name="Normal 4 3 4 3" xfId="595"/>
    <cellStyle name="Normal 4 3 4 3 2" xfId="596"/>
    <cellStyle name="Normal 4 3 4 4" xfId="597"/>
    <cellStyle name="Normal 4 3 4 5" xfId="598"/>
    <cellStyle name="Normal 4 3 5" xfId="205"/>
    <cellStyle name="Normal 4 3 5 2" xfId="599"/>
    <cellStyle name="Normal 4 3 6" xfId="600"/>
    <cellStyle name="Normal 4 3 6 2" xfId="601"/>
    <cellStyle name="Normal 4 3 7" xfId="602"/>
    <cellStyle name="Normal 4 3 8" xfId="603"/>
    <cellStyle name="Normal 4 4" xfId="206"/>
    <cellStyle name="Normal 4 4 2" xfId="207"/>
    <cellStyle name="Normal 4 4 2 2" xfId="208"/>
    <cellStyle name="Normal 4 4 2 2 2" xfId="604"/>
    <cellStyle name="Normal 4 4 2 2 3" xfId="605"/>
    <cellStyle name="Normal 4 4 2 3" xfId="606"/>
    <cellStyle name="Normal 4 4 2 3 2" xfId="607"/>
    <cellStyle name="Normal 4 4 2 4" xfId="608"/>
    <cellStyle name="Normal 4 4 2 5" xfId="609"/>
    <cellStyle name="Normal 4 4 3" xfId="209"/>
    <cellStyle name="Normal 4 4 3 2" xfId="610"/>
    <cellStyle name="Normal 4 4 3 2 2" xfId="611"/>
    <cellStyle name="Normal 4 4 3 3" xfId="612"/>
    <cellStyle name="Normal 4 4 3 3 2" xfId="613"/>
    <cellStyle name="Normal 4 4 3 4" xfId="614"/>
    <cellStyle name="Normal 4 4 3 5" xfId="615"/>
    <cellStyle name="Normal 4 4 4" xfId="616"/>
    <cellStyle name="Normal 4 4 4 2" xfId="617"/>
    <cellStyle name="Normal 4 4 5" xfId="618"/>
    <cellStyle name="Normal 4 4 5 2" xfId="619"/>
    <cellStyle name="Normal 4 4 6" xfId="620"/>
    <cellStyle name="Normal 4 4 7" xfId="621"/>
    <cellStyle name="Normal 4 5" xfId="210"/>
    <cellStyle name="Normal 4 5 2" xfId="211"/>
    <cellStyle name="Normal 4 5 2 2" xfId="212"/>
    <cellStyle name="Normal 4 5 2 2 2" xfId="622"/>
    <cellStyle name="Normal 4 5 2 2 3" xfId="623"/>
    <cellStyle name="Normal 4 5 2 3" xfId="624"/>
    <cellStyle name="Normal 4 5 2 3 2" xfId="625"/>
    <cellStyle name="Normal 4 5 2 4" xfId="626"/>
    <cellStyle name="Normal 4 5 2 5" xfId="627"/>
    <cellStyle name="Normal 4 5 3" xfId="213"/>
    <cellStyle name="Normal 4 5 3 2" xfId="628"/>
    <cellStyle name="Normal 4 5 3 3" xfId="629"/>
    <cellStyle name="Normal 4 5 4" xfId="630"/>
    <cellStyle name="Normal 4 5 4 2" xfId="631"/>
    <cellStyle name="Normal 4 5 5" xfId="632"/>
    <cellStyle name="Normal 4 5 6" xfId="633"/>
    <cellStyle name="Normal 4 6" xfId="214"/>
    <cellStyle name="Normal 4 6 2" xfId="215"/>
    <cellStyle name="Normal 4 6 2 2" xfId="634"/>
    <cellStyle name="Normal 4 6 2 3" xfId="635"/>
    <cellStyle name="Normal 4 6 3" xfId="636"/>
    <cellStyle name="Normal 4 6 3 2" xfId="637"/>
    <cellStyle name="Normal 4 6 4" xfId="638"/>
    <cellStyle name="Normal 4 6 5" xfId="639"/>
    <cellStyle name="Normal 4 7" xfId="216"/>
    <cellStyle name="Normal 4 8" xfId="217"/>
    <cellStyle name="Normal 4 8 2" xfId="640"/>
    <cellStyle name="Normal 4 8 2 2" xfId="641"/>
    <cellStyle name="Normal 4 8 3" xfId="642"/>
    <cellStyle name="Normal 4 8 3 2" xfId="643"/>
    <cellStyle name="Normal 4 8 4" xfId="644"/>
    <cellStyle name="Normal 4 8 5" xfId="645"/>
    <cellStyle name="Normal 4 9" xfId="218"/>
    <cellStyle name="Normal 4 9 2" xfId="219"/>
    <cellStyle name="Normal 4 9 3" xfId="220"/>
    <cellStyle name="Normal 4 9 4" xfId="646"/>
    <cellStyle name="Normal 5" xfId="221"/>
    <cellStyle name="Normal 5 2" xfId="222"/>
    <cellStyle name="Normal 5 3" xfId="223"/>
    <cellStyle name="Normal 5 4" xfId="224"/>
    <cellStyle name="Normal 5 4 2" xfId="225"/>
    <cellStyle name="Normal 5 4 3" xfId="226"/>
    <cellStyle name="Normal 5 4 4" xfId="227"/>
    <cellStyle name="Normal 5 4 5" xfId="647"/>
    <cellStyle name="Normal 5 5" xfId="228"/>
    <cellStyle name="Normal 5 5 2" xfId="648"/>
    <cellStyle name="Normal 5 5 2 2" xfId="649"/>
    <cellStyle name="Normal 5 5 3" xfId="650"/>
    <cellStyle name="Normal 5 5 3 2" xfId="651"/>
    <cellStyle name="Normal 5 5 4" xfId="652"/>
    <cellStyle name="Normal 5 6" xfId="229"/>
    <cellStyle name="Normal 6" xfId="230"/>
    <cellStyle name="Normal 6 2" xfId="231"/>
    <cellStyle name="Normal 6 2 2" xfId="232"/>
    <cellStyle name="Normal 6 2 2 2" xfId="653"/>
    <cellStyle name="Normal 6 2 2 3" xfId="654"/>
    <cellStyle name="Normal 6 2 3" xfId="655"/>
    <cellStyle name="Normal 6 2 3 2" xfId="656"/>
    <cellStyle name="Normal 6 2 4" xfId="657"/>
    <cellStyle name="Normal 6 2 5" xfId="658"/>
    <cellStyle name="Normal 6 3" xfId="233"/>
    <cellStyle name="Normal 6 3 2" xfId="659"/>
    <cellStyle name="Normal 6 3 2 2" xfId="660"/>
    <cellStyle name="Normal 6 3 3" xfId="661"/>
    <cellStyle name="Normal 6 3 3 2" xfId="662"/>
    <cellStyle name="Normal 6 3 4" xfId="663"/>
    <cellStyle name="Normal 6 3 5" xfId="664"/>
    <cellStyle name="Normal 6 4" xfId="665"/>
    <cellStyle name="Normal 6 4 2" xfId="666"/>
    <cellStyle name="Normal 6 4 2 2" xfId="667"/>
    <cellStyle name="Normal 6 4 3" xfId="668"/>
    <cellStyle name="Normal 6 5" xfId="669"/>
    <cellStyle name="Normal 6 6" xfId="670"/>
    <cellStyle name="Normal 6 6 2" xfId="671"/>
    <cellStyle name="Normal 6 7" xfId="672"/>
    <cellStyle name="Normal 7" xfId="234"/>
    <cellStyle name="Normal 7 2" xfId="235"/>
    <cellStyle name="Normal 7 2 2" xfId="673"/>
    <cellStyle name="Normal 7 3" xfId="674"/>
    <cellStyle name="Normal 7 3 2" xfId="675"/>
    <cellStyle name="Normal 7 4" xfId="676"/>
    <cellStyle name="Normal 7 5" xfId="677"/>
    <cellStyle name="Normal 7 6" xfId="678"/>
    <cellStyle name="Normal 7 7" xfId="679"/>
    <cellStyle name="Normal 8" xfId="236"/>
    <cellStyle name="Normal 8 2" xfId="237"/>
    <cellStyle name="Normal 8 2 2" xfId="238"/>
    <cellStyle name="Normal 8 2 3" xfId="239"/>
    <cellStyle name="Normal 8 3" xfId="680"/>
    <cellStyle name="Normal 8 3 2" xfId="681"/>
    <cellStyle name="Normal 8 4" xfId="682"/>
    <cellStyle name="Normal 8 4 2" xfId="683"/>
    <cellStyle name="Normal 8 5" xfId="684"/>
    <cellStyle name="Normal 8 6" xfId="685"/>
    <cellStyle name="Normal 8 7" xfId="686"/>
    <cellStyle name="Normal 8 7 2" xfId="687"/>
    <cellStyle name="Normal 8 7 3" xfId="688"/>
    <cellStyle name="Normal 9" xfId="240"/>
    <cellStyle name="Normal 9 2" xfId="689"/>
    <cellStyle name="Normal 9 2 2" xfId="690"/>
    <cellStyle name="Normal 9 3" xfId="691"/>
    <cellStyle name="Normal 9 3 2" xfId="692"/>
    <cellStyle name="Normal 9 4" xfId="693"/>
    <cellStyle name="Normal 9 5" xfId="694"/>
    <cellStyle name="Normal_Table E final" xfId="241"/>
    <cellStyle name="Normal_Table E final 2 2" xfId="387"/>
    <cellStyle name="Note 2" xfId="44"/>
    <cellStyle name="Note 2 2" xfId="242"/>
    <cellStyle name="Note 2 2 2" xfId="243"/>
    <cellStyle name="Note 2 2 3" xfId="244"/>
    <cellStyle name="Note 2 3" xfId="245"/>
    <cellStyle name="Note 2 4" xfId="246"/>
    <cellStyle name="Note 2 5" xfId="247"/>
    <cellStyle name="Note 3" xfId="695"/>
    <cellStyle name="Note 3 2" xfId="696"/>
    <cellStyle name="Note 3 2 2" xfId="697"/>
    <cellStyle name="Note 3 3" xfId="698"/>
    <cellStyle name="Note 4" xfId="699"/>
    <cellStyle name="Note 4 2" xfId="700"/>
    <cellStyle name="Output 2" xfId="45"/>
    <cellStyle name="Output 2 2" xfId="248"/>
    <cellStyle name="Output 2 3" xfId="249"/>
    <cellStyle name="Output 3" xfId="701"/>
    <cellStyle name="Output 4" xfId="702"/>
    <cellStyle name="Percent" xfId="50" builtinId="5"/>
    <cellStyle name="Percent 2" xfId="46"/>
    <cellStyle name="Percent 2 2" xfId="47"/>
    <cellStyle name="Percent 2 2 2" xfId="703"/>
    <cellStyle name="Percent 2 3" xfId="250"/>
    <cellStyle name="Percent 2 3 2" xfId="704"/>
    <cellStyle name="Percent 2 4" xfId="705"/>
    <cellStyle name="Percent 2 5" xfId="706"/>
    <cellStyle name="Percent 3" xfId="707"/>
    <cellStyle name="Refdb standard" xfId="708"/>
    <cellStyle name="Refdb standard 2" xfId="709"/>
    <cellStyle name="Style 1" xfId="251"/>
    <cellStyle name="Style 1 2" xfId="252"/>
    <cellStyle name="Style 1 2 2" xfId="253"/>
    <cellStyle name="Style 1 3" xfId="254"/>
    <cellStyle name="Style 1 3 2" xfId="255"/>
    <cellStyle name="Style 1 4" xfId="256"/>
    <cellStyle name="Style1" xfId="257"/>
    <cellStyle name="Style2" xfId="258"/>
    <cellStyle name="Style3" xfId="259"/>
    <cellStyle name="Style4" xfId="260"/>
    <cellStyle name="Style5" xfId="261"/>
    <cellStyle name="Style6" xfId="262"/>
    <cellStyle name="Table Footnote" xfId="263"/>
    <cellStyle name="Table Footnote 2" xfId="264"/>
    <cellStyle name="Table Footnote 2 2" xfId="265"/>
    <cellStyle name="Table Footnote 2 2 2" xfId="266"/>
    <cellStyle name="Table Footnote 2 3" xfId="267"/>
    <cellStyle name="Table Footnote 3" xfId="268"/>
    <cellStyle name="Table Footnote 3 2" xfId="269"/>
    <cellStyle name="Table Footnote 4" xfId="270"/>
    <cellStyle name="Table Footnote_Copy of 11645PESA 2010114148" xfId="271"/>
    <cellStyle name="Table Header" xfId="272"/>
    <cellStyle name="Table Header 2" xfId="273"/>
    <cellStyle name="Table Header 2 2" xfId="274"/>
    <cellStyle name="Table Header 2 2 2" xfId="275"/>
    <cellStyle name="Table Header 2 3" xfId="276"/>
    <cellStyle name="Table Header 2 4" xfId="277"/>
    <cellStyle name="Table Header 3" xfId="278"/>
    <cellStyle name="Table Header 3 2" xfId="279"/>
    <cellStyle name="Table Header 4" xfId="280"/>
    <cellStyle name="Table Header_Copy of 11645PESA 2010114148" xfId="281"/>
    <cellStyle name="Table Heading 1" xfId="282"/>
    <cellStyle name="Table Heading 1 2" xfId="283"/>
    <cellStyle name="Table Heading 1 2 2" xfId="284"/>
    <cellStyle name="Table Heading 1 2 2 2" xfId="285"/>
    <cellStyle name="Table Heading 1 2 3" xfId="286"/>
    <cellStyle name="Table Heading 1 2 4" xfId="287"/>
    <cellStyle name="Table Heading 1 3" xfId="288"/>
    <cellStyle name="Table Heading 1 3 2" xfId="289"/>
    <cellStyle name="Table Heading 1 4" xfId="290"/>
    <cellStyle name="Table Heading 1_Copy of 11645PESA 2010114148" xfId="291"/>
    <cellStyle name="Table Heading 2" xfId="292"/>
    <cellStyle name="Table Heading 2 2" xfId="293"/>
    <cellStyle name="Table Heading 2 2 2" xfId="294"/>
    <cellStyle name="Table Heading 2 3" xfId="295"/>
    <cellStyle name="Table Heading 2 3 2" xfId="296"/>
    <cellStyle name="Table Heading 2 4" xfId="297"/>
    <cellStyle name="Table Heading 2_Copy of 11645PESA 2010114148" xfId="298"/>
    <cellStyle name="Table Of Which" xfId="299"/>
    <cellStyle name="Table Of Which 2" xfId="300"/>
    <cellStyle name="Table Of Which 3" xfId="301"/>
    <cellStyle name="Table Of Which 4" xfId="302"/>
    <cellStyle name="Table Of Which_Copy of 11645PESA 2010114148" xfId="303"/>
    <cellStyle name="Table Row Billions" xfId="304"/>
    <cellStyle name="Table Row Billions 2" xfId="305"/>
    <cellStyle name="Table Row Billions 3" xfId="306"/>
    <cellStyle name="Table Row Billions 4" xfId="307"/>
    <cellStyle name="Table Row Billions Check" xfId="308"/>
    <cellStyle name="Table Row Billions Check 2" xfId="309"/>
    <cellStyle name="Table Row Billions Check 2 2" xfId="310"/>
    <cellStyle name="Table Row Billions Check 3" xfId="311"/>
    <cellStyle name="Table Row Billions Check 3 2" xfId="312"/>
    <cellStyle name="Table Row Billions Check 4" xfId="313"/>
    <cellStyle name="Table Row Billions_Copy of 11645PESA 2010114148" xfId="314"/>
    <cellStyle name="Table Row Millions" xfId="315"/>
    <cellStyle name="Table Row Millions 2" xfId="316"/>
    <cellStyle name="Table Row Millions 2 2" xfId="317"/>
    <cellStyle name="Table Row Millions 2 3" xfId="318"/>
    <cellStyle name="Table Row Millions 3" xfId="319"/>
    <cellStyle name="Table Row Millions 4" xfId="320"/>
    <cellStyle name="Table Row Millions Check" xfId="321"/>
    <cellStyle name="Table Row Millions Check 2" xfId="322"/>
    <cellStyle name="Table Row Millions Check 2 2" xfId="323"/>
    <cellStyle name="Table Row Millions Check 3" xfId="324"/>
    <cellStyle name="Table Row Millions Check 3 2" xfId="325"/>
    <cellStyle name="Table Row Millions Check 4" xfId="326"/>
    <cellStyle name="Table Row Millions Check 4 2" xfId="327"/>
    <cellStyle name="Table Row Millions Check 5" xfId="328"/>
    <cellStyle name="Table Row Millions Check 5 2" xfId="329"/>
    <cellStyle name="Table Row Millions Check 6" xfId="330"/>
    <cellStyle name="Table Row Millions Check 6 2" xfId="331"/>
    <cellStyle name="Table Row Millions Check 7" xfId="332"/>
    <cellStyle name="Table Row Millions_Copy of 11645PESA 2010114148" xfId="333"/>
    <cellStyle name="Table Row Percentage" xfId="334"/>
    <cellStyle name="Table Row Percentage 2" xfId="335"/>
    <cellStyle name="Table Row Percentage 3" xfId="336"/>
    <cellStyle name="Table Row Percentage 4" xfId="337"/>
    <cellStyle name="Table Row Percentage Check" xfId="338"/>
    <cellStyle name="Table Row Percentage Check 2" xfId="339"/>
    <cellStyle name="Table Row Percentage Check 2 2" xfId="340"/>
    <cellStyle name="Table Row Percentage Check 3" xfId="341"/>
    <cellStyle name="Table Row Percentage Check 3 2" xfId="342"/>
    <cellStyle name="Table Row Percentage Check 4" xfId="343"/>
    <cellStyle name="Table Row Percentage_Copy of 11645PESA 2010114148" xfId="344"/>
    <cellStyle name="Table Total Billions" xfId="345"/>
    <cellStyle name="Table Total Billions 2" xfId="346"/>
    <cellStyle name="Table Total Billions 2 2" xfId="347"/>
    <cellStyle name="Table Total Billions 3" xfId="348"/>
    <cellStyle name="Table Total Billions 3 2" xfId="349"/>
    <cellStyle name="Table Total Billions 4" xfId="350"/>
    <cellStyle name="Table Total Billions_Copy of 11645PESA 2010114148" xfId="351"/>
    <cellStyle name="Table Total Millions" xfId="352"/>
    <cellStyle name="Table Total Millions 2" xfId="353"/>
    <cellStyle name="Table Total Millions 2 2" xfId="354"/>
    <cellStyle name="Table Total Millions 2 2 2" xfId="355"/>
    <cellStyle name="Table Total Millions 2 3" xfId="356"/>
    <cellStyle name="Table Total Millions 2 4" xfId="357"/>
    <cellStyle name="Table Total Millions 3" xfId="358"/>
    <cellStyle name="Table Total Millions 3 2" xfId="359"/>
    <cellStyle name="Table Total Millions 4" xfId="360"/>
    <cellStyle name="Table Total Millions_Copy of 11645PESA 2010114148" xfId="361"/>
    <cellStyle name="Table Total Percentage" xfId="362"/>
    <cellStyle name="Table Total Percentage 2" xfId="363"/>
    <cellStyle name="Table Total Percentage 2 2" xfId="364"/>
    <cellStyle name="Table Total Percentage 3" xfId="365"/>
    <cellStyle name="Table Total Percentage 3 2" xfId="366"/>
    <cellStyle name="Table Total Percentage 4" xfId="367"/>
    <cellStyle name="Table Total Percentage_Copy of 11645PESA 2010114148" xfId="368"/>
    <cellStyle name="Table Units" xfId="369"/>
    <cellStyle name="Table Units 2" xfId="370"/>
    <cellStyle name="Table Units 2 2" xfId="371"/>
    <cellStyle name="Table Units 2 2 2" xfId="372"/>
    <cellStyle name="Table Units 2 3" xfId="373"/>
    <cellStyle name="Table Units 2 4" xfId="374"/>
    <cellStyle name="Table Units 3" xfId="375"/>
    <cellStyle name="Table Units 3 2" xfId="376"/>
    <cellStyle name="Table Units 4" xfId="377"/>
    <cellStyle name="Table Units_Copy of 11645PESA 2010114148" xfId="378"/>
    <cellStyle name="Title 2" xfId="379"/>
    <cellStyle name="Title 2 2" xfId="380"/>
    <cellStyle name="Title 3" xfId="381"/>
    <cellStyle name="Title 4" xfId="382"/>
    <cellStyle name="Total 2" xfId="48"/>
    <cellStyle name="Total 2 2" xfId="383"/>
    <cellStyle name="Total 2 3" xfId="384"/>
    <cellStyle name="Total 3" xfId="710"/>
    <cellStyle name="Total 4" xfId="711"/>
    <cellStyle name="Warning Text 2" xfId="49"/>
    <cellStyle name="Warning Text 2 2" xfId="385"/>
    <cellStyle name="Warning Text 2 3" xfId="386"/>
    <cellStyle name="Warning Text 3" xfId="712"/>
    <cellStyle name="Warning Text 4" xfId="7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Criminal Justice Acts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696317167770514"/>
          <c:y val="0.13543373052568061"/>
          <c:w val="0.82159944817714203"/>
          <c:h val="0.738828162258866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'8.1 Amendments'!$C$9</c:f>
              <c:strCache>
                <c:ptCount val="1"/>
                <c:pt idx="0">
                  <c:v>First House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bg1">
                  <a:lumMod val="65000"/>
                </a:schemeClr>
              </a:solidFill>
            </a:ln>
          </c:spPr>
          <c:invertIfNegative val="0"/>
          <c:cat>
            <c:numRef>
              <c:f>'8.1 Amendments'!$B$10:$B$22</c:f>
              <c:numCache>
                <c:formatCode>General</c:formatCode>
                <c:ptCount val="13"/>
                <c:pt idx="0">
                  <c:v>1972</c:v>
                </c:pt>
                <c:pt idx="1">
                  <c:v>1977</c:v>
                </c:pt>
                <c:pt idx="2">
                  <c:v>1982</c:v>
                </c:pt>
                <c:pt idx="3">
                  <c:v>1988</c:v>
                </c:pt>
                <c:pt idx="4">
                  <c:v>1991</c:v>
                </c:pt>
                <c:pt idx="5">
                  <c:v>1993</c:v>
                </c:pt>
                <c:pt idx="6">
                  <c:v>1994</c:v>
                </c:pt>
                <c:pt idx="7">
                  <c:v>1998</c:v>
                </c:pt>
                <c:pt idx="8">
                  <c:v>2000</c:v>
                </c:pt>
                <c:pt idx="9">
                  <c:v>2003</c:v>
                </c:pt>
                <c:pt idx="10">
                  <c:v>2008</c:v>
                </c:pt>
                <c:pt idx="11">
                  <c:v>2009</c:v>
                </c:pt>
                <c:pt idx="12">
                  <c:v>2011</c:v>
                </c:pt>
              </c:numCache>
            </c:numRef>
          </c:cat>
          <c:val>
            <c:numRef>
              <c:f>'8.1 Amendments'!$C$10:$C$22</c:f>
              <c:numCache>
                <c:formatCode>0.0</c:formatCode>
                <c:ptCount val="13"/>
                <c:pt idx="0">
                  <c:v>1.0555555555555556</c:v>
                </c:pt>
                <c:pt idx="1">
                  <c:v>2.5063291139240507</c:v>
                </c:pt>
                <c:pt idx="2">
                  <c:v>1.7142857142857142</c:v>
                </c:pt>
                <c:pt idx="3">
                  <c:v>1.2944444444444445</c:v>
                </c:pt>
                <c:pt idx="4">
                  <c:v>0.85217391304347823</c:v>
                </c:pt>
                <c:pt idx="5">
                  <c:v>0.16470588235294117</c:v>
                </c:pt>
                <c:pt idx="6">
                  <c:v>1.9398907103825136</c:v>
                </c:pt>
                <c:pt idx="7">
                  <c:v>2.4274809160305342</c:v>
                </c:pt>
                <c:pt idx="8">
                  <c:v>1.5222222222222221</c:v>
                </c:pt>
                <c:pt idx="9">
                  <c:v>1.676392572944297</c:v>
                </c:pt>
                <c:pt idx="10">
                  <c:v>2.3516483516483517</c:v>
                </c:pt>
                <c:pt idx="11">
                  <c:v>2.528</c:v>
                </c:pt>
                <c:pt idx="12">
                  <c:v>0.58285714285714285</c:v>
                </c:pt>
              </c:numCache>
            </c:numRef>
          </c:val>
        </c:ser>
        <c:ser>
          <c:idx val="1"/>
          <c:order val="1"/>
          <c:tx>
            <c:strRef>
              <c:f>'8.1 Amendments'!$D$9</c:f>
              <c:strCache>
                <c:ptCount val="1"/>
                <c:pt idx="0">
                  <c:v>Second House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numRef>
              <c:f>'8.1 Amendments'!$B$10:$B$22</c:f>
              <c:numCache>
                <c:formatCode>General</c:formatCode>
                <c:ptCount val="13"/>
                <c:pt idx="0">
                  <c:v>1972</c:v>
                </c:pt>
                <c:pt idx="1">
                  <c:v>1977</c:v>
                </c:pt>
                <c:pt idx="2">
                  <c:v>1982</c:v>
                </c:pt>
                <c:pt idx="3">
                  <c:v>1988</c:v>
                </c:pt>
                <c:pt idx="4">
                  <c:v>1991</c:v>
                </c:pt>
                <c:pt idx="5">
                  <c:v>1993</c:v>
                </c:pt>
                <c:pt idx="6">
                  <c:v>1994</c:v>
                </c:pt>
                <c:pt idx="7">
                  <c:v>1998</c:v>
                </c:pt>
                <c:pt idx="8">
                  <c:v>2000</c:v>
                </c:pt>
                <c:pt idx="9">
                  <c:v>2003</c:v>
                </c:pt>
                <c:pt idx="10">
                  <c:v>2008</c:v>
                </c:pt>
                <c:pt idx="11">
                  <c:v>2009</c:v>
                </c:pt>
                <c:pt idx="12">
                  <c:v>2011</c:v>
                </c:pt>
              </c:numCache>
            </c:numRef>
          </c:cat>
          <c:val>
            <c:numRef>
              <c:f>'8.1 Amendments'!$D$10:$D$22</c:f>
              <c:numCache>
                <c:formatCode>0.0</c:formatCode>
                <c:ptCount val="13"/>
                <c:pt idx="0">
                  <c:v>0.90277777777777779</c:v>
                </c:pt>
                <c:pt idx="1">
                  <c:v>2.5316455696202533</c:v>
                </c:pt>
                <c:pt idx="2">
                  <c:v>3.5408163265306123</c:v>
                </c:pt>
                <c:pt idx="3">
                  <c:v>2.7888888888888888</c:v>
                </c:pt>
                <c:pt idx="4">
                  <c:v>1.5826086956521739</c:v>
                </c:pt>
                <c:pt idx="5">
                  <c:v>2.5176470588235293</c:v>
                </c:pt>
                <c:pt idx="6">
                  <c:v>1.6994535519125684</c:v>
                </c:pt>
                <c:pt idx="7">
                  <c:v>1.8702290076335877</c:v>
                </c:pt>
                <c:pt idx="8">
                  <c:v>4.4222222222222225</c:v>
                </c:pt>
                <c:pt idx="9">
                  <c:v>1.403183023872679</c:v>
                </c:pt>
                <c:pt idx="10">
                  <c:v>1.9230769230769231</c:v>
                </c:pt>
                <c:pt idx="11">
                  <c:v>0.82399999999999995</c:v>
                </c:pt>
                <c:pt idx="12">
                  <c:v>0.96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130035712"/>
        <c:axId val="130037248"/>
      </c:barChart>
      <c:dateAx>
        <c:axId val="130035712"/>
        <c:scaling>
          <c:orientation val="minMax"/>
          <c:max val="2013"/>
          <c:min val="1970"/>
        </c:scaling>
        <c:delete val="0"/>
        <c:axPos val="b"/>
        <c:numFmt formatCode="General" sourceLinked="1"/>
        <c:majorTickMark val="out"/>
        <c:minorTickMark val="none"/>
        <c:tickLblPos val="nextTo"/>
        <c:crossAx val="130037248"/>
        <c:crosses val="autoZero"/>
        <c:auto val="0"/>
        <c:lblOffset val="100"/>
        <c:baseTimeUnit val="days"/>
        <c:majorUnit val="10"/>
        <c:majorTimeUnit val="days"/>
      </c:dateAx>
      <c:valAx>
        <c:axId val="130037248"/>
        <c:scaling>
          <c:orientation val="minMax"/>
          <c:max val="8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Amendments per section or schedule</a:t>
                </a:r>
              </a:p>
            </c:rich>
          </c:tx>
          <c:layout>
            <c:manualLayout>
              <c:xMode val="edge"/>
              <c:yMode val="edge"/>
              <c:x val="1.6841771979292011E-2"/>
              <c:y val="0.12097592247949489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crossAx val="130035712"/>
        <c:crosses val="autoZero"/>
        <c:crossBetween val="midCat"/>
      </c:valAx>
      <c:spPr>
        <a:ln>
          <a:solidFill>
            <a:schemeClr val="tx1"/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400"/>
      </a:pPr>
      <a:endParaRPr lang="en-US"/>
    </a:p>
  </c:txPr>
  <c:printSettings>
    <c:headerFooter/>
    <c:pageMargins b="0.75000000000000333" l="0.70000000000000062" r="0.70000000000000062" t="0.75000000000000333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Health Service Acts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332826505387567"/>
          <c:y val="0.13260063455425519"/>
          <c:w val="0.82275280041977827"/>
          <c:h val="0.6706408660290004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'8.1 Amendments'!$N$9</c:f>
              <c:strCache>
                <c:ptCount val="1"/>
                <c:pt idx="0">
                  <c:v>First House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bg1">
                  <a:lumMod val="65000"/>
                </a:schemeClr>
              </a:solidFill>
            </a:ln>
          </c:spPr>
          <c:invertIfNegative val="0"/>
          <c:cat>
            <c:numRef>
              <c:f>'8.1 Amendments'!$M$10:$M$25</c:f>
              <c:numCache>
                <c:formatCode>General</c:formatCode>
                <c:ptCount val="16"/>
                <c:pt idx="0">
                  <c:v>1973</c:v>
                </c:pt>
                <c:pt idx="1">
                  <c:v>1976</c:v>
                </c:pt>
                <c:pt idx="2">
                  <c:v>1980</c:v>
                </c:pt>
                <c:pt idx="3">
                  <c:v>1984</c:v>
                </c:pt>
                <c:pt idx="4">
                  <c:v>1988</c:v>
                </c:pt>
                <c:pt idx="5">
                  <c:v>1990</c:v>
                </c:pt>
                <c:pt idx="6">
                  <c:v>1995</c:v>
                </c:pt>
                <c:pt idx="7">
                  <c:v>1997</c:v>
                </c:pt>
                <c:pt idx="8">
                  <c:v>1999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2006</c:v>
                </c:pt>
                <c:pt idx="13">
                  <c:v>2008</c:v>
                </c:pt>
                <c:pt idx="14">
                  <c:v>2009</c:v>
                </c:pt>
                <c:pt idx="15">
                  <c:v>2012</c:v>
                </c:pt>
              </c:numCache>
            </c:numRef>
          </c:cat>
          <c:val>
            <c:numRef>
              <c:f>'8.1 Amendments'!$N$10:$N$25</c:f>
              <c:numCache>
                <c:formatCode>0.0</c:formatCode>
                <c:ptCount val="16"/>
                <c:pt idx="0">
                  <c:v>1.3492063492063493</c:v>
                </c:pt>
                <c:pt idx="1">
                  <c:v>2.3793103448275863</c:v>
                </c:pt>
                <c:pt idx="2">
                  <c:v>1.5757575757575757</c:v>
                </c:pt>
                <c:pt idx="3">
                  <c:v>3.5675675675675675</c:v>
                </c:pt>
                <c:pt idx="4">
                  <c:v>1.1612903225806452</c:v>
                </c:pt>
                <c:pt idx="5">
                  <c:v>3.7922077922077921</c:v>
                </c:pt>
                <c:pt idx="6">
                  <c:v>0.23076923076923078</c:v>
                </c:pt>
                <c:pt idx="7">
                  <c:v>2.25</c:v>
                </c:pt>
                <c:pt idx="8">
                  <c:v>2.4189189189189189</c:v>
                </c:pt>
                <c:pt idx="9">
                  <c:v>3.1052631578947367</c:v>
                </c:pt>
                <c:pt idx="10">
                  <c:v>2.3137254901960786</c:v>
                </c:pt>
                <c:pt idx="11">
                  <c:v>1.5576036866359446</c:v>
                </c:pt>
                <c:pt idx="12">
                  <c:v>0.58064516129032262</c:v>
                </c:pt>
                <c:pt idx="13">
                  <c:v>0.60106382978723405</c:v>
                </c:pt>
                <c:pt idx="14">
                  <c:v>0.80851063829787229</c:v>
                </c:pt>
                <c:pt idx="15">
                  <c:v>5.1867469879518069</c:v>
                </c:pt>
              </c:numCache>
            </c:numRef>
          </c:val>
        </c:ser>
        <c:ser>
          <c:idx val="1"/>
          <c:order val="1"/>
          <c:tx>
            <c:strRef>
              <c:f>'8.1 Amendments'!$O$9</c:f>
              <c:strCache>
                <c:ptCount val="1"/>
                <c:pt idx="0">
                  <c:v>Second House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numRef>
              <c:f>'8.1 Amendments'!$M$10:$M$25</c:f>
              <c:numCache>
                <c:formatCode>General</c:formatCode>
                <c:ptCount val="16"/>
                <c:pt idx="0">
                  <c:v>1973</c:v>
                </c:pt>
                <c:pt idx="1">
                  <c:v>1976</c:v>
                </c:pt>
                <c:pt idx="2">
                  <c:v>1980</c:v>
                </c:pt>
                <c:pt idx="3">
                  <c:v>1984</c:v>
                </c:pt>
                <c:pt idx="4">
                  <c:v>1988</c:v>
                </c:pt>
                <c:pt idx="5">
                  <c:v>1990</c:v>
                </c:pt>
                <c:pt idx="6">
                  <c:v>1995</c:v>
                </c:pt>
                <c:pt idx="7">
                  <c:v>1997</c:v>
                </c:pt>
                <c:pt idx="8">
                  <c:v>1999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2006</c:v>
                </c:pt>
                <c:pt idx="13">
                  <c:v>2008</c:v>
                </c:pt>
                <c:pt idx="14">
                  <c:v>2009</c:v>
                </c:pt>
                <c:pt idx="15">
                  <c:v>2012</c:v>
                </c:pt>
              </c:numCache>
            </c:numRef>
          </c:cat>
          <c:val>
            <c:numRef>
              <c:f>'8.1 Amendments'!$O$10:$O$25</c:f>
              <c:numCache>
                <c:formatCode>0.0</c:formatCode>
                <c:ptCount val="16"/>
                <c:pt idx="0">
                  <c:v>3.9365079365079363</c:v>
                </c:pt>
                <c:pt idx="1">
                  <c:v>0.17241379310344829</c:v>
                </c:pt>
                <c:pt idx="2">
                  <c:v>0</c:v>
                </c:pt>
                <c:pt idx="3">
                  <c:v>0.29729729729729731</c:v>
                </c:pt>
                <c:pt idx="4">
                  <c:v>1.5806451612903225</c:v>
                </c:pt>
                <c:pt idx="5">
                  <c:v>2.4</c:v>
                </c:pt>
                <c:pt idx="6">
                  <c:v>0.46153846153846156</c:v>
                </c:pt>
                <c:pt idx="7">
                  <c:v>2.6136363636363638</c:v>
                </c:pt>
                <c:pt idx="8">
                  <c:v>2.1081081081081079</c:v>
                </c:pt>
                <c:pt idx="9">
                  <c:v>1.0789473684210527</c:v>
                </c:pt>
                <c:pt idx="10">
                  <c:v>0.33333333333333331</c:v>
                </c:pt>
                <c:pt idx="11">
                  <c:v>1.2764976958525345</c:v>
                </c:pt>
                <c:pt idx="12">
                  <c:v>0.62365591397849462</c:v>
                </c:pt>
                <c:pt idx="13">
                  <c:v>0.47872340425531917</c:v>
                </c:pt>
                <c:pt idx="14">
                  <c:v>0.55319148936170215</c:v>
                </c:pt>
                <c:pt idx="15">
                  <c:v>1.1054216867469879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130087552"/>
        <c:axId val="130417024"/>
      </c:barChart>
      <c:dateAx>
        <c:axId val="130087552"/>
        <c:scaling>
          <c:orientation val="minMax"/>
          <c:max val="2013"/>
          <c:min val="1970"/>
        </c:scaling>
        <c:delete val="0"/>
        <c:axPos val="b"/>
        <c:numFmt formatCode="General" sourceLinked="1"/>
        <c:majorTickMark val="out"/>
        <c:minorTickMark val="none"/>
        <c:tickLblPos val="nextTo"/>
        <c:crossAx val="130417024"/>
        <c:crosses val="autoZero"/>
        <c:auto val="0"/>
        <c:lblOffset val="100"/>
        <c:baseTimeUnit val="days"/>
        <c:majorUnit val="10"/>
        <c:majorTimeUnit val="days"/>
      </c:dateAx>
      <c:valAx>
        <c:axId val="130417024"/>
        <c:scaling>
          <c:orientation val="minMax"/>
          <c:max val="8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 i="0" baseline="0">
                    <a:effectLst/>
                  </a:rPr>
                  <a:t>Amendments per section or schedule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1.9140459057169473E-2"/>
              <c:y val="0.13508437466014006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crossAx val="130087552"/>
        <c:crosses val="autoZero"/>
        <c:crossBetween val="midCat"/>
      </c:valAx>
      <c:spPr>
        <a:ln>
          <a:solidFill>
            <a:schemeClr val="tx1"/>
          </a:solidFill>
        </a:ln>
      </c:spPr>
    </c:plotArea>
    <c:legend>
      <c:legendPos val="b"/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400"/>
      </a:pPr>
      <a:endParaRPr lang="en-US"/>
    </a:p>
  </c:txPr>
  <c:printSettings>
    <c:headerFooter/>
    <c:pageMargins b="0.75000000000000333" l="0.70000000000000062" r="0.70000000000000062" t="0.75000000000000333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'8.2 Qual Accs'!$D$6</c:f>
              <c:strCache>
                <c:ptCount val="1"/>
                <c:pt idx="0">
                  <c:v>Appropriation accounts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'8.2 Qual Accs'!$C$7:$C$27</c:f>
              <c:numCache>
                <c:formatCode>General</c:formatCode>
                <c:ptCount val="21"/>
                <c:pt idx="0">
                  <c:v>1975</c:v>
                </c:pt>
                <c:pt idx="1">
                  <c:v>1980</c:v>
                </c:pt>
                <c:pt idx="2">
                  <c:v>1985</c:v>
                </c:pt>
                <c:pt idx="3">
                  <c:v>1990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</c:numCache>
            </c:numRef>
          </c:cat>
          <c:val>
            <c:numRef>
              <c:f>'8.2 Qual Accs'!$D$7:$D$27</c:f>
              <c:numCache>
                <c:formatCode>0.0</c:formatCode>
                <c:ptCount val="21"/>
                <c:pt idx="0">
                  <c:v>15.476190476190476</c:v>
                </c:pt>
                <c:pt idx="1">
                  <c:v>8.4656084656084651</c:v>
                </c:pt>
                <c:pt idx="2">
                  <c:v>5.8201058201058196</c:v>
                </c:pt>
                <c:pt idx="3">
                  <c:v>17.058823529411764</c:v>
                </c:pt>
                <c:pt idx="4">
                  <c:v>4.2168674698795181</c:v>
                </c:pt>
                <c:pt idx="5">
                  <c:v>4.294478527607362</c:v>
                </c:pt>
                <c:pt idx="6">
                  <c:v>6.4285714285714279</c:v>
                </c:pt>
                <c:pt idx="7">
                  <c:v>7.1428571428571423</c:v>
                </c:pt>
                <c:pt idx="8">
                  <c:v>4.6728971962616823</c:v>
                </c:pt>
                <c:pt idx="9">
                  <c:v>5.7692307692307692</c:v>
                </c:pt>
                <c:pt idx="10">
                  <c:v>4.3478260869565215</c:v>
                </c:pt>
                <c:pt idx="11">
                  <c:v>9.4117647058823533</c:v>
                </c:pt>
              </c:numCache>
            </c:numRef>
          </c:val>
        </c:ser>
        <c:ser>
          <c:idx val="1"/>
          <c:order val="1"/>
          <c:tx>
            <c:strRef>
              <c:f>'8.2 Qual Accs'!$E$6</c:f>
              <c:strCache>
                <c:ptCount val="1"/>
                <c:pt idx="0">
                  <c:v>Resource accounts</c:v>
                </c:pt>
              </c:strCache>
            </c:strRef>
          </c:tx>
          <c:invertIfNegative val="0"/>
          <c:cat>
            <c:numRef>
              <c:f>'8.2 Qual Accs'!$C$7:$C$27</c:f>
              <c:numCache>
                <c:formatCode>General</c:formatCode>
                <c:ptCount val="21"/>
                <c:pt idx="0">
                  <c:v>1975</c:v>
                </c:pt>
                <c:pt idx="1">
                  <c:v>1980</c:v>
                </c:pt>
                <c:pt idx="2">
                  <c:v>1985</c:v>
                </c:pt>
                <c:pt idx="3">
                  <c:v>1990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</c:numCache>
            </c:numRef>
          </c:cat>
          <c:val>
            <c:numRef>
              <c:f>'8.2 Qual Accs'!$E$7:$E$27</c:f>
              <c:numCache>
                <c:formatCode>General</c:formatCode>
                <c:ptCount val="21"/>
                <c:pt idx="10" formatCode="0.0">
                  <c:v>10.256410256410255</c:v>
                </c:pt>
                <c:pt idx="11" formatCode="0.0">
                  <c:v>22.807017543859647</c:v>
                </c:pt>
                <c:pt idx="12" formatCode="0.0">
                  <c:v>31.25</c:v>
                </c:pt>
                <c:pt idx="13" formatCode="0.0">
                  <c:v>14.035087719298245</c:v>
                </c:pt>
                <c:pt idx="14" formatCode="0.0">
                  <c:v>7.1428571428571423</c:v>
                </c:pt>
                <c:pt idx="15" formatCode="0.0">
                  <c:v>3.6363636363636362</c:v>
                </c:pt>
                <c:pt idx="16" formatCode="0.0">
                  <c:v>12.962962962962962</c:v>
                </c:pt>
                <c:pt idx="17" formatCode="0.0">
                  <c:v>7.1428571428571423</c:v>
                </c:pt>
                <c:pt idx="18" formatCode="0.0">
                  <c:v>10.714285714285714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0490368"/>
        <c:axId val="130491904"/>
      </c:barChart>
      <c:dateAx>
        <c:axId val="130490368"/>
        <c:scaling>
          <c:orientation val="minMax"/>
          <c:min val="1970"/>
        </c:scaling>
        <c:delete val="0"/>
        <c:axPos val="b"/>
        <c:numFmt formatCode="General" sourceLinked="1"/>
        <c:majorTickMark val="out"/>
        <c:minorTickMark val="none"/>
        <c:tickLblPos val="nextTo"/>
        <c:crossAx val="130491904"/>
        <c:crosses val="autoZero"/>
        <c:auto val="0"/>
        <c:lblOffset val="100"/>
        <c:baseTimeUnit val="days"/>
        <c:majorUnit val="10"/>
        <c:majorTimeUnit val="days"/>
      </c:dateAx>
      <c:valAx>
        <c:axId val="130491904"/>
        <c:scaling>
          <c:orientation val="minMax"/>
          <c:max val="40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Percentage</a:t>
                </a:r>
              </a:p>
            </c:rich>
          </c:tx>
          <c:layout>
            <c:manualLayout>
              <c:xMode val="edge"/>
              <c:yMode val="edge"/>
              <c:x val="1.4111111111111111E-2"/>
              <c:y val="0.2912161111111111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crossAx val="130490368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l"/>
      <c:layout>
        <c:manualLayout>
          <c:xMode val="edge"/>
          <c:yMode val="edge"/>
          <c:x val="0.14816666666666667"/>
          <c:y val="0.23217472222222221"/>
          <c:w val="0.27380236111111111"/>
          <c:h val="0.16170611111111111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400"/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219580413011489E-2"/>
          <c:y val="8.4573432684047822E-2"/>
          <c:w val="0.8377595412183686"/>
          <c:h val="0.7935327777777777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'8.3 Trans of Function'!$B$7</c:f>
              <c:strCache>
                <c:ptCount val="1"/>
                <c:pt idx="0">
                  <c:v>UK Transfer of functions orders - excluding devolution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cat>
            <c:numRef>
              <c:f>'8.3 Trans of Function'!$A$8:$A$75</c:f>
              <c:numCache>
                <c:formatCode>General</c:formatCode>
                <c:ptCount val="68"/>
                <c:pt idx="0">
                  <c:v>1946</c:v>
                </c:pt>
                <c:pt idx="1">
                  <c:v>1947</c:v>
                </c:pt>
                <c:pt idx="2">
                  <c:v>1948</c:v>
                </c:pt>
                <c:pt idx="3">
                  <c:v>1949</c:v>
                </c:pt>
                <c:pt idx="4">
                  <c:v>1950</c:v>
                </c:pt>
                <c:pt idx="5">
                  <c:v>1951</c:v>
                </c:pt>
                <c:pt idx="6">
                  <c:v>1952</c:v>
                </c:pt>
                <c:pt idx="7">
                  <c:v>1953</c:v>
                </c:pt>
                <c:pt idx="8">
                  <c:v>1954</c:v>
                </c:pt>
                <c:pt idx="9">
                  <c:v>1955</c:v>
                </c:pt>
                <c:pt idx="10">
                  <c:v>1956</c:v>
                </c:pt>
                <c:pt idx="11">
                  <c:v>1957</c:v>
                </c:pt>
                <c:pt idx="12">
                  <c:v>1958</c:v>
                </c:pt>
                <c:pt idx="13">
                  <c:v>1959</c:v>
                </c:pt>
                <c:pt idx="14">
                  <c:v>1960</c:v>
                </c:pt>
                <c:pt idx="15">
                  <c:v>1961</c:v>
                </c:pt>
                <c:pt idx="16">
                  <c:v>1962</c:v>
                </c:pt>
                <c:pt idx="17">
                  <c:v>1963</c:v>
                </c:pt>
                <c:pt idx="18">
                  <c:v>1964</c:v>
                </c:pt>
                <c:pt idx="19">
                  <c:v>1965</c:v>
                </c:pt>
                <c:pt idx="20">
                  <c:v>1966</c:v>
                </c:pt>
                <c:pt idx="21">
                  <c:v>1967</c:v>
                </c:pt>
                <c:pt idx="22">
                  <c:v>1968</c:v>
                </c:pt>
                <c:pt idx="23">
                  <c:v>1969</c:v>
                </c:pt>
                <c:pt idx="24">
                  <c:v>1970</c:v>
                </c:pt>
                <c:pt idx="25">
                  <c:v>1971</c:v>
                </c:pt>
                <c:pt idx="26">
                  <c:v>1972</c:v>
                </c:pt>
                <c:pt idx="27">
                  <c:v>1973</c:v>
                </c:pt>
                <c:pt idx="28">
                  <c:v>1974</c:v>
                </c:pt>
                <c:pt idx="29">
                  <c:v>1975</c:v>
                </c:pt>
                <c:pt idx="30">
                  <c:v>1976</c:v>
                </c:pt>
                <c:pt idx="31">
                  <c:v>1977</c:v>
                </c:pt>
                <c:pt idx="32">
                  <c:v>1978</c:v>
                </c:pt>
                <c:pt idx="33">
                  <c:v>1979</c:v>
                </c:pt>
                <c:pt idx="34">
                  <c:v>1980</c:v>
                </c:pt>
                <c:pt idx="35">
                  <c:v>1981</c:v>
                </c:pt>
                <c:pt idx="36">
                  <c:v>1982</c:v>
                </c:pt>
                <c:pt idx="37">
                  <c:v>1983</c:v>
                </c:pt>
                <c:pt idx="38">
                  <c:v>1984</c:v>
                </c:pt>
                <c:pt idx="39">
                  <c:v>1985</c:v>
                </c:pt>
                <c:pt idx="40">
                  <c:v>1986</c:v>
                </c:pt>
                <c:pt idx="41">
                  <c:v>1987</c:v>
                </c:pt>
                <c:pt idx="42">
                  <c:v>1988</c:v>
                </c:pt>
                <c:pt idx="43">
                  <c:v>1989</c:v>
                </c:pt>
                <c:pt idx="44">
                  <c:v>1990</c:v>
                </c:pt>
                <c:pt idx="45">
                  <c:v>1991</c:v>
                </c:pt>
                <c:pt idx="46">
                  <c:v>1992</c:v>
                </c:pt>
                <c:pt idx="47">
                  <c:v>1993</c:v>
                </c:pt>
                <c:pt idx="48">
                  <c:v>1994</c:v>
                </c:pt>
                <c:pt idx="49">
                  <c:v>1995</c:v>
                </c:pt>
                <c:pt idx="50">
                  <c:v>1996</c:v>
                </c:pt>
                <c:pt idx="51">
                  <c:v>1997</c:v>
                </c:pt>
                <c:pt idx="52">
                  <c:v>1998</c:v>
                </c:pt>
                <c:pt idx="53">
                  <c:v>1999</c:v>
                </c:pt>
                <c:pt idx="54">
                  <c:v>2000</c:v>
                </c:pt>
                <c:pt idx="55">
                  <c:v>2001</c:v>
                </c:pt>
                <c:pt idx="56">
                  <c:v>2002</c:v>
                </c:pt>
                <c:pt idx="57">
                  <c:v>2003</c:v>
                </c:pt>
                <c:pt idx="58">
                  <c:v>2004</c:v>
                </c:pt>
                <c:pt idx="59">
                  <c:v>2005</c:v>
                </c:pt>
                <c:pt idx="60">
                  <c:v>2006</c:v>
                </c:pt>
                <c:pt idx="61">
                  <c:v>2007</c:v>
                </c:pt>
                <c:pt idx="62">
                  <c:v>2008</c:v>
                </c:pt>
                <c:pt idx="63">
                  <c:v>2009</c:v>
                </c:pt>
                <c:pt idx="64">
                  <c:v>2010</c:v>
                </c:pt>
                <c:pt idx="65">
                  <c:v>2011</c:v>
                </c:pt>
                <c:pt idx="66">
                  <c:v>2012</c:v>
                </c:pt>
                <c:pt idx="67">
                  <c:v>2013</c:v>
                </c:pt>
              </c:numCache>
            </c:numRef>
          </c:cat>
          <c:val>
            <c:numRef>
              <c:f>'8.3 Trans of Function'!$B$8:$B$75</c:f>
              <c:numCache>
                <c:formatCode>General</c:formatCode>
                <c:ptCount val="68"/>
                <c:pt idx="0">
                  <c:v>7</c:v>
                </c:pt>
                <c:pt idx="1">
                  <c:v>9</c:v>
                </c:pt>
                <c:pt idx="2">
                  <c:v>3</c:v>
                </c:pt>
                <c:pt idx="3">
                  <c:v>4</c:v>
                </c:pt>
                <c:pt idx="4">
                  <c:v>2</c:v>
                </c:pt>
                <c:pt idx="5">
                  <c:v>5</c:v>
                </c:pt>
                <c:pt idx="6">
                  <c:v>1</c:v>
                </c:pt>
                <c:pt idx="7">
                  <c:v>6</c:v>
                </c:pt>
                <c:pt idx="8">
                  <c:v>2</c:v>
                </c:pt>
                <c:pt idx="9">
                  <c:v>6</c:v>
                </c:pt>
                <c:pt idx="10">
                  <c:v>3</c:v>
                </c:pt>
                <c:pt idx="11">
                  <c:v>4</c:v>
                </c:pt>
                <c:pt idx="12">
                  <c:v>0</c:v>
                </c:pt>
                <c:pt idx="13">
                  <c:v>9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0</c:v>
                </c:pt>
                <c:pt idx="18">
                  <c:v>8</c:v>
                </c:pt>
                <c:pt idx="19">
                  <c:v>7</c:v>
                </c:pt>
                <c:pt idx="20">
                  <c:v>7</c:v>
                </c:pt>
                <c:pt idx="21">
                  <c:v>4</c:v>
                </c:pt>
                <c:pt idx="22">
                  <c:v>6</c:v>
                </c:pt>
                <c:pt idx="23">
                  <c:v>7</c:v>
                </c:pt>
                <c:pt idx="24">
                  <c:v>4</c:v>
                </c:pt>
                <c:pt idx="25">
                  <c:v>4</c:v>
                </c:pt>
                <c:pt idx="26">
                  <c:v>1</c:v>
                </c:pt>
                <c:pt idx="27">
                  <c:v>0</c:v>
                </c:pt>
                <c:pt idx="28">
                  <c:v>5</c:v>
                </c:pt>
                <c:pt idx="29">
                  <c:v>0</c:v>
                </c:pt>
                <c:pt idx="30">
                  <c:v>2</c:v>
                </c:pt>
                <c:pt idx="31">
                  <c:v>0</c:v>
                </c:pt>
                <c:pt idx="32">
                  <c:v>2</c:v>
                </c:pt>
                <c:pt idx="33">
                  <c:v>4</c:v>
                </c:pt>
                <c:pt idx="34">
                  <c:v>3</c:v>
                </c:pt>
                <c:pt idx="35">
                  <c:v>4</c:v>
                </c:pt>
                <c:pt idx="36">
                  <c:v>2</c:v>
                </c:pt>
                <c:pt idx="37">
                  <c:v>4</c:v>
                </c:pt>
                <c:pt idx="38">
                  <c:v>2</c:v>
                </c:pt>
                <c:pt idx="39">
                  <c:v>4</c:v>
                </c:pt>
                <c:pt idx="40">
                  <c:v>2</c:v>
                </c:pt>
                <c:pt idx="41" formatCode="0">
                  <c:v>5</c:v>
                </c:pt>
                <c:pt idx="42" formatCode="0">
                  <c:v>3</c:v>
                </c:pt>
                <c:pt idx="43" formatCode="0">
                  <c:v>4</c:v>
                </c:pt>
                <c:pt idx="44" formatCode="0">
                  <c:v>2</c:v>
                </c:pt>
                <c:pt idx="45" formatCode="0">
                  <c:v>4</c:v>
                </c:pt>
                <c:pt idx="46" formatCode="0">
                  <c:v>11</c:v>
                </c:pt>
                <c:pt idx="47" formatCode="0">
                  <c:v>0</c:v>
                </c:pt>
                <c:pt idx="48" formatCode="0">
                  <c:v>1</c:v>
                </c:pt>
                <c:pt idx="49" formatCode="0">
                  <c:v>6</c:v>
                </c:pt>
                <c:pt idx="50" formatCode="0">
                  <c:v>3</c:v>
                </c:pt>
                <c:pt idx="51" formatCode="0">
                  <c:v>3</c:v>
                </c:pt>
                <c:pt idx="52" formatCode="0">
                  <c:v>5</c:v>
                </c:pt>
                <c:pt idx="53" formatCode="0">
                  <c:v>11</c:v>
                </c:pt>
                <c:pt idx="54" formatCode="0">
                  <c:v>2</c:v>
                </c:pt>
                <c:pt idx="55" formatCode="0">
                  <c:v>7</c:v>
                </c:pt>
                <c:pt idx="56" formatCode="0">
                  <c:v>2</c:v>
                </c:pt>
                <c:pt idx="57" formatCode="0">
                  <c:v>2</c:v>
                </c:pt>
                <c:pt idx="58" formatCode="0">
                  <c:v>0</c:v>
                </c:pt>
                <c:pt idx="59" formatCode="0">
                  <c:v>2</c:v>
                </c:pt>
                <c:pt idx="60" formatCode="0">
                  <c:v>7</c:v>
                </c:pt>
                <c:pt idx="61" formatCode="0">
                  <c:v>5</c:v>
                </c:pt>
                <c:pt idx="62" formatCode="0">
                  <c:v>7</c:v>
                </c:pt>
                <c:pt idx="63" formatCode="0">
                  <c:v>9</c:v>
                </c:pt>
                <c:pt idx="64" formatCode="0">
                  <c:v>6</c:v>
                </c:pt>
                <c:pt idx="65" formatCode="0">
                  <c:v>7</c:v>
                </c:pt>
                <c:pt idx="66" formatCode="0">
                  <c:v>6</c:v>
                </c:pt>
                <c:pt idx="67" formatCode="0">
                  <c:v>7</c:v>
                </c:pt>
              </c:numCache>
            </c:numRef>
          </c:val>
        </c:ser>
        <c:ser>
          <c:idx val="3"/>
          <c:order val="1"/>
          <c:tx>
            <c:strRef>
              <c:f>'8.3 Trans of Function'!$C$7</c:f>
              <c:strCache>
                <c:ptCount val="1"/>
                <c:pt idx="0">
                  <c:v>Devolution-related orders</c:v>
                </c:pt>
              </c:strCache>
            </c:strRef>
          </c:tx>
          <c:spPr>
            <a:noFill/>
            <a:ln>
              <a:solidFill>
                <a:srgbClr val="000000"/>
              </a:solidFill>
            </a:ln>
          </c:spPr>
          <c:invertIfNegative val="0"/>
          <c:cat>
            <c:numRef>
              <c:f>'8.3 Trans of Function'!$A$8:$A$75</c:f>
              <c:numCache>
                <c:formatCode>General</c:formatCode>
                <c:ptCount val="68"/>
                <c:pt idx="0">
                  <c:v>1946</c:v>
                </c:pt>
                <c:pt idx="1">
                  <c:v>1947</c:v>
                </c:pt>
                <c:pt idx="2">
                  <c:v>1948</c:v>
                </c:pt>
                <c:pt idx="3">
                  <c:v>1949</c:v>
                </c:pt>
                <c:pt idx="4">
                  <c:v>1950</c:v>
                </c:pt>
                <c:pt idx="5">
                  <c:v>1951</c:v>
                </c:pt>
                <c:pt idx="6">
                  <c:v>1952</c:v>
                </c:pt>
                <c:pt idx="7">
                  <c:v>1953</c:v>
                </c:pt>
                <c:pt idx="8">
                  <c:v>1954</c:v>
                </c:pt>
                <c:pt idx="9">
                  <c:v>1955</c:v>
                </c:pt>
                <c:pt idx="10">
                  <c:v>1956</c:v>
                </c:pt>
                <c:pt idx="11">
                  <c:v>1957</c:v>
                </c:pt>
                <c:pt idx="12">
                  <c:v>1958</c:v>
                </c:pt>
                <c:pt idx="13">
                  <c:v>1959</c:v>
                </c:pt>
                <c:pt idx="14">
                  <c:v>1960</c:v>
                </c:pt>
                <c:pt idx="15">
                  <c:v>1961</c:v>
                </c:pt>
                <c:pt idx="16">
                  <c:v>1962</c:v>
                </c:pt>
                <c:pt idx="17">
                  <c:v>1963</c:v>
                </c:pt>
                <c:pt idx="18">
                  <c:v>1964</c:v>
                </c:pt>
                <c:pt idx="19">
                  <c:v>1965</c:v>
                </c:pt>
                <c:pt idx="20">
                  <c:v>1966</c:v>
                </c:pt>
                <c:pt idx="21">
                  <c:v>1967</c:v>
                </c:pt>
                <c:pt idx="22">
                  <c:v>1968</c:v>
                </c:pt>
                <c:pt idx="23">
                  <c:v>1969</c:v>
                </c:pt>
                <c:pt idx="24">
                  <c:v>1970</c:v>
                </c:pt>
                <c:pt idx="25">
                  <c:v>1971</c:v>
                </c:pt>
                <c:pt idx="26">
                  <c:v>1972</c:v>
                </c:pt>
                <c:pt idx="27">
                  <c:v>1973</c:v>
                </c:pt>
                <c:pt idx="28">
                  <c:v>1974</c:v>
                </c:pt>
                <c:pt idx="29">
                  <c:v>1975</c:v>
                </c:pt>
                <c:pt idx="30">
                  <c:v>1976</c:v>
                </c:pt>
                <c:pt idx="31">
                  <c:v>1977</c:v>
                </c:pt>
                <c:pt idx="32">
                  <c:v>1978</c:v>
                </c:pt>
                <c:pt idx="33">
                  <c:v>1979</c:v>
                </c:pt>
                <c:pt idx="34">
                  <c:v>1980</c:v>
                </c:pt>
                <c:pt idx="35">
                  <c:v>1981</c:v>
                </c:pt>
                <c:pt idx="36">
                  <c:v>1982</c:v>
                </c:pt>
                <c:pt idx="37">
                  <c:v>1983</c:v>
                </c:pt>
                <c:pt idx="38">
                  <c:v>1984</c:v>
                </c:pt>
                <c:pt idx="39">
                  <c:v>1985</c:v>
                </c:pt>
                <c:pt idx="40">
                  <c:v>1986</c:v>
                </c:pt>
                <c:pt idx="41">
                  <c:v>1987</c:v>
                </c:pt>
                <c:pt idx="42">
                  <c:v>1988</c:v>
                </c:pt>
                <c:pt idx="43">
                  <c:v>1989</c:v>
                </c:pt>
                <c:pt idx="44">
                  <c:v>1990</c:v>
                </c:pt>
                <c:pt idx="45">
                  <c:v>1991</c:v>
                </c:pt>
                <c:pt idx="46">
                  <c:v>1992</c:v>
                </c:pt>
                <c:pt idx="47">
                  <c:v>1993</c:v>
                </c:pt>
                <c:pt idx="48">
                  <c:v>1994</c:v>
                </c:pt>
                <c:pt idx="49">
                  <c:v>1995</c:v>
                </c:pt>
                <c:pt idx="50">
                  <c:v>1996</c:v>
                </c:pt>
                <c:pt idx="51">
                  <c:v>1997</c:v>
                </c:pt>
                <c:pt idx="52">
                  <c:v>1998</c:v>
                </c:pt>
                <c:pt idx="53">
                  <c:v>1999</c:v>
                </c:pt>
                <c:pt idx="54">
                  <c:v>2000</c:v>
                </c:pt>
                <c:pt idx="55">
                  <c:v>2001</c:v>
                </c:pt>
                <c:pt idx="56">
                  <c:v>2002</c:v>
                </c:pt>
                <c:pt idx="57">
                  <c:v>2003</c:v>
                </c:pt>
                <c:pt idx="58">
                  <c:v>2004</c:v>
                </c:pt>
                <c:pt idx="59">
                  <c:v>2005</c:v>
                </c:pt>
                <c:pt idx="60">
                  <c:v>2006</c:v>
                </c:pt>
                <c:pt idx="61">
                  <c:v>2007</c:v>
                </c:pt>
                <c:pt idx="62">
                  <c:v>2008</c:v>
                </c:pt>
                <c:pt idx="63">
                  <c:v>2009</c:v>
                </c:pt>
                <c:pt idx="64">
                  <c:v>2010</c:v>
                </c:pt>
                <c:pt idx="65">
                  <c:v>2011</c:v>
                </c:pt>
                <c:pt idx="66">
                  <c:v>2012</c:v>
                </c:pt>
                <c:pt idx="67">
                  <c:v>2013</c:v>
                </c:pt>
              </c:numCache>
            </c:numRef>
          </c:cat>
          <c:val>
            <c:numRef>
              <c:f>'8.3 Trans of Function'!$C$8:$C$75</c:f>
              <c:numCache>
                <c:formatCode>General</c:formatCode>
                <c:ptCount val="68"/>
                <c:pt idx="41" formatCode="0">
                  <c:v>0</c:v>
                </c:pt>
                <c:pt idx="42" formatCode="0">
                  <c:v>0</c:v>
                </c:pt>
                <c:pt idx="43" formatCode="0">
                  <c:v>0</c:v>
                </c:pt>
                <c:pt idx="44" formatCode="0">
                  <c:v>1</c:v>
                </c:pt>
                <c:pt idx="45" formatCode="0">
                  <c:v>0</c:v>
                </c:pt>
                <c:pt idx="46" formatCode="0">
                  <c:v>1</c:v>
                </c:pt>
                <c:pt idx="47" formatCode="0">
                  <c:v>0</c:v>
                </c:pt>
                <c:pt idx="48" formatCode="0">
                  <c:v>0</c:v>
                </c:pt>
                <c:pt idx="49" formatCode="0">
                  <c:v>0</c:v>
                </c:pt>
                <c:pt idx="50" formatCode="0">
                  <c:v>0</c:v>
                </c:pt>
                <c:pt idx="51" formatCode="0">
                  <c:v>0</c:v>
                </c:pt>
                <c:pt idx="52" formatCode="0">
                  <c:v>0</c:v>
                </c:pt>
                <c:pt idx="53" formatCode="0">
                  <c:v>9</c:v>
                </c:pt>
                <c:pt idx="54" formatCode="0">
                  <c:v>5</c:v>
                </c:pt>
                <c:pt idx="55" formatCode="0">
                  <c:v>5</c:v>
                </c:pt>
                <c:pt idx="56" formatCode="0">
                  <c:v>2</c:v>
                </c:pt>
                <c:pt idx="57" formatCode="0">
                  <c:v>4</c:v>
                </c:pt>
                <c:pt idx="58" formatCode="0">
                  <c:v>2</c:v>
                </c:pt>
                <c:pt idx="59" formatCode="0">
                  <c:v>2</c:v>
                </c:pt>
                <c:pt idx="60" formatCode="0">
                  <c:v>4</c:v>
                </c:pt>
                <c:pt idx="61" formatCode="0">
                  <c:v>1</c:v>
                </c:pt>
                <c:pt idx="62" formatCode="0">
                  <c:v>1</c:v>
                </c:pt>
                <c:pt idx="63" formatCode="0">
                  <c:v>0</c:v>
                </c:pt>
                <c:pt idx="64" formatCode="0">
                  <c:v>0</c:v>
                </c:pt>
                <c:pt idx="65" formatCode="0">
                  <c:v>0</c:v>
                </c:pt>
                <c:pt idx="66" formatCode="0">
                  <c:v>0</c:v>
                </c:pt>
                <c:pt idx="67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7"/>
        <c:overlap val="100"/>
        <c:axId val="130590208"/>
        <c:axId val="130591744"/>
      </c:barChart>
      <c:dateAx>
        <c:axId val="130590208"/>
        <c:scaling>
          <c:orientation val="minMax"/>
          <c:max val="2016"/>
          <c:min val="1945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30591744"/>
        <c:crosses val="autoZero"/>
        <c:auto val="0"/>
        <c:lblOffset val="100"/>
        <c:baseTimeUnit val="days"/>
        <c:majorUnit val="10"/>
        <c:majorTimeUnit val="days"/>
      </c:dateAx>
      <c:valAx>
        <c:axId val="130591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Number of orders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30590208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b"/>
      <c:layout>
        <c:manualLayout>
          <c:xMode val="edge"/>
          <c:yMode val="edge"/>
          <c:x val="9.9388888888888888E-2"/>
          <c:y val="0.1642025"/>
          <c:w val="0.38847222222222222"/>
          <c:h val="0.2784086111111110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/>
      <c:scatterChart>
        <c:scatterStyle val="lineMarker"/>
        <c:varyColors val="0"/>
        <c:ser>
          <c:idx val="3"/>
          <c:order val="0"/>
          <c:tx>
            <c:strRef>
              <c:f>'8.6 CS turnover'!$F$8</c:f>
              <c:strCache>
                <c:ptCount val="1"/>
                <c:pt idx="0">
                  <c:v>SCS leaving rate</c:v>
                </c:pt>
              </c:strCache>
            </c:strRef>
          </c:tx>
          <c:marker>
            <c:symbol val="diamond"/>
            <c:size val="9"/>
            <c:spPr>
              <a:solidFill>
                <a:schemeClr val="bg1"/>
              </a:solidFill>
            </c:spPr>
          </c:marker>
          <c:xVal>
            <c:numRef>
              <c:f>'8.6 CS turnover'!$B$9:$B$48</c:f>
              <c:numCache>
                <c:formatCode>General</c:formatCode>
                <c:ptCount val="40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  <c:pt idx="24">
                  <c:v>1998</c:v>
                </c:pt>
                <c:pt idx="25">
                  <c:v>1999</c:v>
                </c:pt>
                <c:pt idx="26">
                  <c:v>2000</c:v>
                </c:pt>
                <c:pt idx="27">
                  <c:v>2001</c:v>
                </c:pt>
                <c:pt idx="28">
                  <c:v>2002</c:v>
                </c:pt>
                <c:pt idx="29">
                  <c:v>2003</c:v>
                </c:pt>
                <c:pt idx="30">
                  <c:v>2004</c:v>
                </c:pt>
                <c:pt idx="31">
                  <c:v>2005</c:v>
                </c:pt>
                <c:pt idx="32">
                  <c:v>2006</c:v>
                </c:pt>
                <c:pt idx="33">
                  <c:v>2007</c:v>
                </c:pt>
                <c:pt idx="34">
                  <c:v>2008</c:v>
                </c:pt>
                <c:pt idx="35">
                  <c:v>2009</c:v>
                </c:pt>
                <c:pt idx="36">
                  <c:v>2010</c:v>
                </c:pt>
                <c:pt idx="37">
                  <c:v>2011</c:v>
                </c:pt>
                <c:pt idx="38">
                  <c:v>2012</c:v>
                </c:pt>
                <c:pt idx="39">
                  <c:v>2013</c:v>
                </c:pt>
              </c:numCache>
            </c:numRef>
          </c:xVal>
          <c:yVal>
            <c:numRef>
              <c:f>'8.6 CS turnover'!$F$9:$F$48</c:f>
              <c:numCache>
                <c:formatCode>General</c:formatCode>
                <c:ptCount val="40"/>
                <c:pt idx="29" formatCode="0.0">
                  <c:v>6.0024009603841533</c:v>
                </c:pt>
                <c:pt idx="30" formatCode="0.0">
                  <c:v>7.2892938496583142</c:v>
                </c:pt>
                <c:pt idx="31" formatCode="0.0">
                  <c:v>8.9617486338797825</c:v>
                </c:pt>
                <c:pt idx="32" formatCode="0.0">
                  <c:v>9.1503267973856204</c:v>
                </c:pt>
                <c:pt idx="33" formatCode="0.0">
                  <c:v>7.6252723311546839</c:v>
                </c:pt>
                <c:pt idx="34" formatCode="0.0">
                  <c:v>8.7326943556975518</c:v>
                </c:pt>
                <c:pt idx="35" formatCode="0.0">
                  <c:v>7.0712291946655643</c:v>
                </c:pt>
                <c:pt idx="36" formatCode="0.0">
                  <c:v>9.1454872923754245</c:v>
                </c:pt>
                <c:pt idx="37" formatCode="0.0">
                  <c:v>11.842513175570941</c:v>
                </c:pt>
                <c:pt idx="38" formatCode="0.0">
                  <c:v>13.851950354609929</c:v>
                </c:pt>
                <c:pt idx="39" formatCode="0.0">
                  <c:v>11.212605617720941</c:v>
                </c:pt>
              </c:numCache>
            </c:numRef>
          </c:yVal>
          <c:smooth val="0"/>
        </c:ser>
        <c:ser>
          <c:idx val="4"/>
          <c:order val="1"/>
          <c:tx>
            <c:strRef>
              <c:f>'8.6 CS turnover'!$E$8</c:f>
              <c:strCache>
                <c:ptCount val="1"/>
                <c:pt idx="0">
                  <c:v>SCS resignation rate</c:v>
                </c:pt>
              </c:strCache>
            </c:strRef>
          </c:tx>
          <c:spPr>
            <a:ln w="19050"/>
          </c:spPr>
          <c:marker>
            <c:symbol val="diamond"/>
            <c:size val="6"/>
            <c:spPr>
              <a:solidFill>
                <a:schemeClr val="bg1"/>
              </a:solidFill>
            </c:spPr>
          </c:marker>
          <c:xVal>
            <c:numRef>
              <c:f>'8.6 CS turnover'!$B$9:$B$48</c:f>
              <c:numCache>
                <c:formatCode>General</c:formatCode>
                <c:ptCount val="40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  <c:pt idx="24">
                  <c:v>1998</c:v>
                </c:pt>
                <c:pt idx="25">
                  <c:v>1999</c:v>
                </c:pt>
                <c:pt idx="26">
                  <c:v>2000</c:v>
                </c:pt>
                <c:pt idx="27">
                  <c:v>2001</c:v>
                </c:pt>
                <c:pt idx="28">
                  <c:v>2002</c:v>
                </c:pt>
                <c:pt idx="29">
                  <c:v>2003</c:v>
                </c:pt>
                <c:pt idx="30">
                  <c:v>2004</c:v>
                </c:pt>
                <c:pt idx="31">
                  <c:v>2005</c:v>
                </c:pt>
                <c:pt idx="32">
                  <c:v>2006</c:v>
                </c:pt>
                <c:pt idx="33">
                  <c:v>2007</c:v>
                </c:pt>
                <c:pt idx="34">
                  <c:v>2008</c:v>
                </c:pt>
                <c:pt idx="35">
                  <c:v>2009</c:v>
                </c:pt>
                <c:pt idx="36">
                  <c:v>2010</c:v>
                </c:pt>
                <c:pt idx="37">
                  <c:v>2011</c:v>
                </c:pt>
                <c:pt idx="38">
                  <c:v>2012</c:v>
                </c:pt>
                <c:pt idx="39">
                  <c:v>2013</c:v>
                </c:pt>
              </c:numCache>
            </c:numRef>
          </c:xVal>
          <c:yVal>
            <c:numRef>
              <c:f>'8.6 CS turnover'!$E$9:$E$48</c:f>
              <c:numCache>
                <c:formatCode>General</c:formatCode>
                <c:ptCount val="40"/>
                <c:pt idx="17" formatCode="0.0">
                  <c:v>1.5</c:v>
                </c:pt>
                <c:pt idx="18" formatCode="0.0">
                  <c:v>1.3</c:v>
                </c:pt>
                <c:pt idx="19" formatCode="0.0">
                  <c:v>1</c:v>
                </c:pt>
                <c:pt idx="20" formatCode="0.0">
                  <c:v>1.0498687664041995</c:v>
                </c:pt>
                <c:pt idx="21" formatCode="0.0">
                  <c:v>1.3297872340425532</c:v>
                </c:pt>
                <c:pt idx="22" formatCode="0.0">
                  <c:v>1.0781671159029651</c:v>
                </c:pt>
                <c:pt idx="23" formatCode="0.0">
                  <c:v>1.6129032258064515</c:v>
                </c:pt>
                <c:pt idx="24" formatCode="0.0">
                  <c:v>1.3368983957219251</c:v>
                </c:pt>
                <c:pt idx="25" formatCode="0.0">
                  <c:v>1.3605442176870748</c:v>
                </c:pt>
                <c:pt idx="26" formatCode="0.0">
                  <c:v>1.8995929443690638</c:v>
                </c:pt>
                <c:pt idx="27" formatCode="0.0">
                  <c:v>2.0860495436766624</c:v>
                </c:pt>
                <c:pt idx="28" formatCode="0.0">
                  <c:v>2.2613065326633168</c:v>
                </c:pt>
                <c:pt idx="33" formatCode="0.0">
                  <c:v>2.6143790849673203</c:v>
                </c:pt>
                <c:pt idx="34" formatCode="0.0">
                  <c:v>2.9818956336528224</c:v>
                </c:pt>
                <c:pt idx="35" formatCode="0.0">
                  <c:v>2.4811330507598468</c:v>
                </c:pt>
                <c:pt idx="36" formatCode="0.0">
                  <c:v>2.8016810086051631</c:v>
                </c:pt>
                <c:pt idx="37" formatCode="0.0">
                  <c:v>2.8934587165443837</c:v>
                </c:pt>
                <c:pt idx="38" formatCode="0.0">
                  <c:v>3.102836879432624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'8.6 CS turnover'!$D$8</c:f>
              <c:strCache>
                <c:ptCount val="1"/>
                <c:pt idx="0">
                  <c:v>Grade 6/7 leaving rate</c:v>
                </c:pt>
              </c:strCache>
            </c:strRef>
          </c:tx>
          <c:spPr>
            <a:ln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pPr>
              <a:solidFill>
                <a:schemeClr val="tx1">
                  <a:lumMod val="65000"/>
                  <a:lumOff val="35000"/>
                </a:schemeClr>
              </a:solidFill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xVal>
            <c:numRef>
              <c:f>'8.6 CS turnover'!$B$9:$B$48</c:f>
              <c:numCache>
                <c:formatCode>General</c:formatCode>
                <c:ptCount val="40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  <c:pt idx="24">
                  <c:v>1998</c:v>
                </c:pt>
                <c:pt idx="25">
                  <c:v>1999</c:v>
                </c:pt>
                <c:pt idx="26">
                  <c:v>2000</c:v>
                </c:pt>
                <c:pt idx="27">
                  <c:v>2001</c:v>
                </c:pt>
                <c:pt idx="28">
                  <c:v>2002</c:v>
                </c:pt>
                <c:pt idx="29">
                  <c:v>2003</c:v>
                </c:pt>
                <c:pt idx="30">
                  <c:v>2004</c:v>
                </c:pt>
                <c:pt idx="31">
                  <c:v>2005</c:v>
                </c:pt>
                <c:pt idx="32">
                  <c:v>2006</c:v>
                </c:pt>
                <c:pt idx="33">
                  <c:v>2007</c:v>
                </c:pt>
                <c:pt idx="34">
                  <c:v>2008</c:v>
                </c:pt>
                <c:pt idx="35">
                  <c:v>2009</c:v>
                </c:pt>
                <c:pt idx="36">
                  <c:v>2010</c:v>
                </c:pt>
                <c:pt idx="37">
                  <c:v>2011</c:v>
                </c:pt>
                <c:pt idx="38">
                  <c:v>2012</c:v>
                </c:pt>
                <c:pt idx="39">
                  <c:v>2013</c:v>
                </c:pt>
              </c:numCache>
            </c:numRef>
          </c:xVal>
          <c:yVal>
            <c:numRef>
              <c:f>'8.6 CS turnover'!$D$9:$D$48</c:f>
              <c:numCache>
                <c:formatCode>General</c:formatCode>
                <c:ptCount val="40"/>
                <c:pt idx="29" formatCode="0.0">
                  <c:v>4.443494979705191</c:v>
                </c:pt>
                <c:pt idx="30" formatCode="0.0">
                  <c:v>5.4386661373560932</c:v>
                </c:pt>
                <c:pt idx="31" formatCode="0.0">
                  <c:v>6.2488712299078921</c:v>
                </c:pt>
                <c:pt idx="32" formatCode="0.0">
                  <c:v>5.8670369727477869</c:v>
                </c:pt>
                <c:pt idx="33" formatCode="0.0">
                  <c:v>5.4745123750204883</c:v>
                </c:pt>
                <c:pt idx="34" formatCode="0.0">
                  <c:v>6.233605925011573</c:v>
                </c:pt>
                <c:pt idx="35" formatCode="0.0">
                  <c:v>4.6831915301473082</c:v>
                </c:pt>
                <c:pt idx="36" formatCode="0.0">
                  <c:v>5.8374783434862803</c:v>
                </c:pt>
                <c:pt idx="37" formatCode="0.0">
                  <c:v>6.8358912167719099</c:v>
                </c:pt>
                <c:pt idx="38" formatCode="0.0">
                  <c:v>9.1995168871232966</c:v>
                </c:pt>
                <c:pt idx="39" formatCode="0.0">
                  <c:v>6.3467086283766054</c:v>
                </c:pt>
              </c:numCache>
            </c:numRef>
          </c:yVal>
          <c:smooth val="0"/>
        </c:ser>
        <c:ser>
          <c:idx val="1"/>
          <c:order val="3"/>
          <c:tx>
            <c:strRef>
              <c:f>'8.6 CS turnover'!$C$8</c:f>
              <c:strCache>
                <c:ptCount val="1"/>
                <c:pt idx="0">
                  <c:v>Grade 6/7 resignation rate</c:v>
                </c:pt>
              </c:strCache>
            </c:strRef>
          </c:tx>
          <c:marker>
            <c:symbol val="triangle"/>
            <c:size val="6"/>
          </c:marker>
          <c:xVal>
            <c:numRef>
              <c:f>'8.6 CS turnover'!$B$9:$B$48</c:f>
              <c:numCache>
                <c:formatCode>General</c:formatCode>
                <c:ptCount val="40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  <c:pt idx="24">
                  <c:v>1998</c:v>
                </c:pt>
                <c:pt idx="25">
                  <c:v>1999</c:v>
                </c:pt>
                <c:pt idx="26">
                  <c:v>2000</c:v>
                </c:pt>
                <c:pt idx="27">
                  <c:v>2001</c:v>
                </c:pt>
                <c:pt idx="28">
                  <c:v>2002</c:v>
                </c:pt>
                <c:pt idx="29">
                  <c:v>2003</c:v>
                </c:pt>
                <c:pt idx="30">
                  <c:v>2004</c:v>
                </c:pt>
                <c:pt idx="31">
                  <c:v>2005</c:v>
                </c:pt>
                <c:pt idx="32">
                  <c:v>2006</c:v>
                </c:pt>
                <c:pt idx="33">
                  <c:v>2007</c:v>
                </c:pt>
                <c:pt idx="34">
                  <c:v>2008</c:v>
                </c:pt>
                <c:pt idx="35">
                  <c:v>2009</c:v>
                </c:pt>
                <c:pt idx="36">
                  <c:v>2010</c:v>
                </c:pt>
                <c:pt idx="37">
                  <c:v>2011</c:v>
                </c:pt>
                <c:pt idx="38">
                  <c:v>2012</c:v>
                </c:pt>
                <c:pt idx="39">
                  <c:v>2013</c:v>
                </c:pt>
              </c:numCache>
            </c:numRef>
          </c:xVal>
          <c:yVal>
            <c:numRef>
              <c:f>'8.6 CS turnover'!$C$9:$C$48</c:f>
              <c:numCache>
                <c:formatCode>General</c:formatCode>
                <c:ptCount val="40"/>
                <c:pt idx="12" formatCode="0.0">
                  <c:v>1.2200574896199297</c:v>
                </c:pt>
                <c:pt idx="13" formatCode="0.0">
                  <c:v>1.1667392250761863</c:v>
                </c:pt>
                <c:pt idx="14" formatCode="0.0">
                  <c:v>1.2783505154639174</c:v>
                </c:pt>
                <c:pt idx="15" formatCode="0.0">
                  <c:v>1.407766990291262</c:v>
                </c:pt>
                <c:pt idx="16" formatCode="0.0">
                  <c:v>1.3849765258215962</c:v>
                </c:pt>
                <c:pt idx="17" formatCode="0.0">
                  <c:v>1.5777262180974478</c:v>
                </c:pt>
                <c:pt idx="18" formatCode="0.0">
                  <c:v>1.1702245436004179</c:v>
                </c:pt>
                <c:pt idx="19">
                  <c:v>0.7</c:v>
                </c:pt>
                <c:pt idx="20" formatCode="0.0">
                  <c:v>0.89411764705882357</c:v>
                </c:pt>
                <c:pt idx="21" formatCode="0.0">
                  <c:v>0.90562440419447099</c:v>
                </c:pt>
                <c:pt idx="22" formatCode="0.0">
                  <c:v>0.97394691989286586</c:v>
                </c:pt>
                <c:pt idx="23" formatCode="0.0">
                  <c:v>0.93989611674499141</c:v>
                </c:pt>
                <c:pt idx="24" formatCode="0.0">
                  <c:v>1.4409221902017291</c:v>
                </c:pt>
                <c:pt idx="25" formatCode="0.0">
                  <c:v>1.373311970702678</c:v>
                </c:pt>
                <c:pt idx="26" formatCode="0.0">
                  <c:v>1.1143302874972143</c:v>
                </c:pt>
                <c:pt idx="27" formatCode="0.0">
                  <c:v>1.4891696750902528</c:v>
                </c:pt>
                <c:pt idx="28" formatCode="0.0">
                  <c:v>1.5614543832255185</c:v>
                </c:pt>
                <c:pt idx="33" formatCode="0.0">
                  <c:v>1.8685461399770529</c:v>
                </c:pt>
                <c:pt idx="34" formatCode="0.0">
                  <c:v>2.0675821632464126</c:v>
                </c:pt>
                <c:pt idx="35" formatCode="0.0">
                  <c:v>1.7694678325493607</c:v>
                </c:pt>
                <c:pt idx="36" formatCode="0.0">
                  <c:v>1.5089699882635668</c:v>
                </c:pt>
                <c:pt idx="37" formatCode="0.0">
                  <c:v>1.7284879911902868</c:v>
                </c:pt>
                <c:pt idx="38" formatCode="0.0">
                  <c:v>1.68798474993088</c:v>
                </c:pt>
              </c:numCache>
            </c:numRef>
          </c:yVal>
          <c:smooth val="0"/>
        </c:ser>
        <c:ser>
          <c:idx val="0"/>
          <c:order val="4"/>
          <c:tx>
            <c:strRef>
              <c:f>'8.6 CS turnover'!$G$8</c:f>
              <c:strCache>
                <c:ptCount val="1"/>
                <c:pt idx="0">
                  <c:v>Whole non-industrial CS leaving rate</c:v>
                </c:pt>
              </c:strCache>
            </c:strRef>
          </c:tx>
          <c:spPr>
            <a:ln w="9525">
              <a:prstDash val="sysDash"/>
            </a:ln>
          </c:spPr>
          <c:marker>
            <c:symbol val="none"/>
          </c:marker>
          <c:xVal>
            <c:numRef>
              <c:f>'8.6 CS turnover'!$B$9:$B$48</c:f>
              <c:numCache>
                <c:formatCode>General</c:formatCode>
                <c:ptCount val="40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  <c:pt idx="24">
                  <c:v>1998</c:v>
                </c:pt>
                <c:pt idx="25">
                  <c:v>1999</c:v>
                </c:pt>
                <c:pt idx="26">
                  <c:v>2000</c:v>
                </c:pt>
                <c:pt idx="27">
                  <c:v>2001</c:v>
                </c:pt>
                <c:pt idx="28">
                  <c:v>2002</c:v>
                </c:pt>
                <c:pt idx="29">
                  <c:v>2003</c:v>
                </c:pt>
                <c:pt idx="30">
                  <c:v>2004</c:v>
                </c:pt>
                <c:pt idx="31">
                  <c:v>2005</c:v>
                </c:pt>
                <c:pt idx="32">
                  <c:v>2006</c:v>
                </c:pt>
                <c:pt idx="33">
                  <c:v>2007</c:v>
                </c:pt>
                <c:pt idx="34">
                  <c:v>2008</c:v>
                </c:pt>
                <c:pt idx="35">
                  <c:v>2009</c:v>
                </c:pt>
                <c:pt idx="36">
                  <c:v>2010</c:v>
                </c:pt>
                <c:pt idx="37">
                  <c:v>2011</c:v>
                </c:pt>
                <c:pt idx="38">
                  <c:v>2012</c:v>
                </c:pt>
                <c:pt idx="39">
                  <c:v>2013</c:v>
                </c:pt>
              </c:numCache>
            </c:numRef>
          </c:xVal>
          <c:yVal>
            <c:numRef>
              <c:f>'8.6 CS turnover'!$G$9:$G$48</c:f>
              <c:numCache>
                <c:formatCode>0.0</c:formatCode>
                <c:ptCount val="40"/>
                <c:pt idx="0">
                  <c:v>11.24859414018567</c:v>
                </c:pt>
                <c:pt idx="1">
                  <c:v>8.480319259077989</c:v>
                </c:pt>
                <c:pt idx="2">
                  <c:v>8.1215366082184453</c:v>
                </c:pt>
                <c:pt idx="3">
                  <c:v>8.9012898311322619</c:v>
                </c:pt>
                <c:pt idx="4">
                  <c:v>10.405808531065698</c:v>
                </c:pt>
                <c:pt idx="5">
                  <c:v>11.514665839451281</c:v>
                </c:pt>
                <c:pt idx="6">
                  <c:v>11.811723847611029</c:v>
                </c:pt>
                <c:pt idx="7">
                  <c:v>9.8344775529276447</c:v>
                </c:pt>
                <c:pt idx="8">
                  <c:v>7.9818631492168182</c:v>
                </c:pt>
                <c:pt idx="9">
                  <c:v>8.6577501567720851</c:v>
                </c:pt>
                <c:pt idx="10">
                  <c:v>8.3757225987671475</c:v>
                </c:pt>
                <c:pt idx="11">
                  <c:v>8.6490186682834764</c:v>
                </c:pt>
                <c:pt idx="12">
                  <c:v>10.029338173968503</c:v>
                </c:pt>
                <c:pt idx="13">
                  <c:v>9.068131612603187</c:v>
                </c:pt>
                <c:pt idx="14">
                  <c:v>10.414793370208116</c:v>
                </c:pt>
                <c:pt idx="15">
                  <c:v>9.6717302990046026</c:v>
                </c:pt>
                <c:pt idx="16">
                  <c:v>9.6966172336919652</c:v>
                </c:pt>
                <c:pt idx="17">
                  <c:v>8.1702658454821862</c:v>
                </c:pt>
                <c:pt idx="18">
                  <c:v>5.8666050345717533</c:v>
                </c:pt>
                <c:pt idx="19">
                  <c:v>7.1127882281553392</c:v>
                </c:pt>
                <c:pt idx="20">
                  <c:v>7.454728853451174</c:v>
                </c:pt>
                <c:pt idx="21">
                  <c:v>7.7000892591490624</c:v>
                </c:pt>
                <c:pt idx="22">
                  <c:v>8.9696596334514087</c:v>
                </c:pt>
                <c:pt idx="23">
                  <c:v>10.205603494194099</c:v>
                </c:pt>
                <c:pt idx="24">
                  <c:v>7.6974572272033885</c:v>
                </c:pt>
                <c:pt idx="25">
                  <c:v>6.9762023631219829</c:v>
                </c:pt>
                <c:pt idx="26">
                  <c:v>6.1101792754917552</c:v>
                </c:pt>
                <c:pt idx="27">
                  <c:v>5.9087256270354862</c:v>
                </c:pt>
                <c:pt idx="28">
                  <c:v>5.0712865892419305</c:v>
                </c:pt>
                <c:pt idx="29">
                  <c:v>5.5687284059345572</c:v>
                </c:pt>
                <c:pt idx="30">
                  <c:v>6.5667109508445618</c:v>
                </c:pt>
                <c:pt idx="31">
                  <c:v>8.0937247306166196</c:v>
                </c:pt>
                <c:pt idx="32">
                  <c:v>6.1312870384440057</c:v>
                </c:pt>
                <c:pt idx="33">
                  <c:v>6.8811558655578127</c:v>
                </c:pt>
                <c:pt idx="34">
                  <c:v>7.9255519408431399</c:v>
                </c:pt>
                <c:pt idx="35">
                  <c:v>7.5006754203710626</c:v>
                </c:pt>
                <c:pt idx="36">
                  <c:v>7.4476165668638004</c:v>
                </c:pt>
                <c:pt idx="37">
                  <c:v>7.4487507273980249</c:v>
                </c:pt>
                <c:pt idx="38">
                  <c:v>9.5836299487136856</c:v>
                </c:pt>
                <c:pt idx="39">
                  <c:v>6.9185566818276953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'8.6 CS turnover'!$H$8</c:f>
              <c:strCache>
                <c:ptCount val="1"/>
                <c:pt idx="0">
                  <c:v>Whole non-industrial CS resignation rate</c:v>
                </c:pt>
              </c:strCache>
            </c:strRef>
          </c:tx>
          <c:spPr>
            <a:ln w="9525">
              <a:solidFill>
                <a:schemeClr val="tx1"/>
              </a:solidFill>
              <a:prstDash val="dashDot"/>
            </a:ln>
          </c:spPr>
          <c:marker>
            <c:symbol val="none"/>
          </c:marker>
          <c:xVal>
            <c:numRef>
              <c:f>'8.6 CS turnover'!$B$9:$B$48</c:f>
              <c:numCache>
                <c:formatCode>General</c:formatCode>
                <c:ptCount val="40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  <c:pt idx="24">
                  <c:v>1998</c:v>
                </c:pt>
                <c:pt idx="25">
                  <c:v>1999</c:v>
                </c:pt>
                <c:pt idx="26">
                  <c:v>2000</c:v>
                </c:pt>
                <c:pt idx="27">
                  <c:v>2001</c:v>
                </c:pt>
                <c:pt idx="28">
                  <c:v>2002</c:v>
                </c:pt>
                <c:pt idx="29">
                  <c:v>2003</c:v>
                </c:pt>
                <c:pt idx="30">
                  <c:v>2004</c:v>
                </c:pt>
                <c:pt idx="31">
                  <c:v>2005</c:v>
                </c:pt>
                <c:pt idx="32">
                  <c:v>2006</c:v>
                </c:pt>
                <c:pt idx="33">
                  <c:v>2007</c:v>
                </c:pt>
                <c:pt idx="34">
                  <c:v>2008</c:v>
                </c:pt>
                <c:pt idx="35">
                  <c:v>2009</c:v>
                </c:pt>
                <c:pt idx="36">
                  <c:v>2010</c:v>
                </c:pt>
                <c:pt idx="37">
                  <c:v>2011</c:v>
                </c:pt>
                <c:pt idx="38">
                  <c:v>2012</c:v>
                </c:pt>
                <c:pt idx="39">
                  <c:v>2013</c:v>
                </c:pt>
              </c:numCache>
            </c:numRef>
          </c:xVal>
          <c:yVal>
            <c:numRef>
              <c:f>'8.6 CS turnover'!$H$9:$H$48</c:f>
              <c:numCache>
                <c:formatCode>0.0</c:formatCode>
                <c:ptCount val="40"/>
                <c:pt idx="0">
                  <c:v>8.3699651156140984</c:v>
                </c:pt>
                <c:pt idx="1">
                  <c:v>5.9650245656307064</c:v>
                </c:pt>
                <c:pt idx="2">
                  <c:v>5.281042252264311</c:v>
                </c:pt>
                <c:pt idx="3">
                  <c:v>5.2551845733800082</c:v>
                </c:pt>
                <c:pt idx="4">
                  <c:v>6.3940131669181177</c:v>
                </c:pt>
                <c:pt idx="5">
                  <c:v>8.2058042946265459</c:v>
                </c:pt>
                <c:pt idx="6">
                  <c:v>8.5492527888865499</c:v>
                </c:pt>
                <c:pt idx="7">
                  <c:v>5.9525178821753348</c:v>
                </c:pt>
                <c:pt idx="8">
                  <c:v>4.0624713749198493</c:v>
                </c:pt>
                <c:pt idx="9">
                  <c:v>4.4414701945845767</c:v>
                </c:pt>
                <c:pt idx="10">
                  <c:v>4.1366682324970521</c:v>
                </c:pt>
                <c:pt idx="11">
                  <c:v>4.792732180052611</c:v>
                </c:pt>
                <c:pt idx="12">
                  <c:v>5.1656772800863466</c:v>
                </c:pt>
                <c:pt idx="13">
                  <c:v>5.07712281517653</c:v>
                </c:pt>
                <c:pt idx="14">
                  <c:v>6.0195366047719929</c:v>
                </c:pt>
                <c:pt idx="15">
                  <c:v>6.346483374728046</c:v>
                </c:pt>
                <c:pt idx="16">
                  <c:v>6.1554715518076959</c:v>
                </c:pt>
                <c:pt idx="17">
                  <c:v>4.3084899041085212</c:v>
                </c:pt>
                <c:pt idx="18">
                  <c:v>2.3843916719631748</c:v>
                </c:pt>
                <c:pt idx="19">
                  <c:v>1.9415579490291262</c:v>
                </c:pt>
                <c:pt idx="20">
                  <c:v>1.9489889043662039</c:v>
                </c:pt>
                <c:pt idx="21">
                  <c:v>2.5785976395913917</c:v>
                </c:pt>
                <c:pt idx="22">
                  <c:v>2.6982904666563994</c:v>
                </c:pt>
                <c:pt idx="23">
                  <c:v>3.2278683285394698</c:v>
                </c:pt>
                <c:pt idx="24">
                  <c:v>3.3845107055453738</c:v>
                </c:pt>
                <c:pt idx="25">
                  <c:v>3.1242025850113717</c:v>
                </c:pt>
                <c:pt idx="26">
                  <c:v>3.1868778181976607</c:v>
                </c:pt>
                <c:pt idx="27">
                  <c:v>3.4957492703971575</c:v>
                </c:pt>
                <c:pt idx="28">
                  <c:v>3.14004056222063</c:v>
                </c:pt>
                <c:pt idx="33">
                  <c:v>3.2154217606254551</c:v>
                </c:pt>
                <c:pt idx="34">
                  <c:v>3.438589039376768</c:v>
                </c:pt>
                <c:pt idx="35">
                  <c:v>3.2150971115082978</c:v>
                </c:pt>
                <c:pt idx="36">
                  <c:v>2.2549521963443535</c:v>
                </c:pt>
                <c:pt idx="37">
                  <c:v>2.577206538150747</c:v>
                </c:pt>
                <c:pt idx="38">
                  <c:v>2.1761609569288485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299392"/>
        <c:axId val="106300928"/>
      </c:scatterChart>
      <c:valAx>
        <c:axId val="106299392"/>
        <c:scaling>
          <c:orientation val="minMax"/>
          <c:max val="2015"/>
          <c:min val="1975"/>
        </c:scaling>
        <c:delete val="0"/>
        <c:axPos val="b"/>
        <c:numFmt formatCode="General" sourceLinked="1"/>
        <c:majorTickMark val="out"/>
        <c:minorTickMark val="none"/>
        <c:tickLblPos val="nextTo"/>
        <c:crossAx val="106300928"/>
        <c:crosses val="autoZero"/>
        <c:crossBetween val="midCat"/>
      </c:valAx>
      <c:valAx>
        <c:axId val="1063009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Percentage of cohort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6299392"/>
        <c:crosses val="autoZero"/>
        <c:crossBetween val="midCat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558736111111111"/>
          <c:y val="5.4859611231101509E-2"/>
          <c:w val="0.63839902777777779"/>
          <c:h val="0.8191021694642380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'8.7 8.8 COI and CS info staff'!$C$10</c:f>
              <c:strCache>
                <c:ptCount val="1"/>
                <c:pt idx="0">
                  <c:v>Civil service information officers</c:v>
                </c:pt>
              </c:strCache>
            </c:strRef>
          </c:tx>
          <c:invertIfNegative val="0"/>
          <c:cat>
            <c:numRef>
              <c:f>'8.7 8.8 COI and CS info staff'!$B$12:$B$55</c:f>
              <c:numCache>
                <c:formatCode>General</c:formatCode>
                <c:ptCount val="44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</c:numCache>
            </c:numRef>
          </c:cat>
          <c:val>
            <c:numRef>
              <c:f>'8.7 8.8 COI and CS info staff'!$C$12:$C$55</c:f>
              <c:numCache>
                <c:formatCode>General</c:formatCode>
                <c:ptCount val="44"/>
                <c:pt idx="0">
                  <c:v>1325</c:v>
                </c:pt>
                <c:pt idx="1">
                  <c:v>1260</c:v>
                </c:pt>
                <c:pt idx="2">
                  <c:v>1331</c:v>
                </c:pt>
                <c:pt idx="3">
                  <c:v>1278</c:v>
                </c:pt>
                <c:pt idx="4">
                  <c:v>1278</c:v>
                </c:pt>
                <c:pt idx="5">
                  <c:v>1364</c:v>
                </c:pt>
                <c:pt idx="6">
                  <c:v>1467</c:v>
                </c:pt>
                <c:pt idx="7">
                  <c:v>1440</c:v>
                </c:pt>
                <c:pt idx="8">
                  <c:v>1350</c:v>
                </c:pt>
                <c:pt idx="9">
                  <c:v>1278</c:v>
                </c:pt>
                <c:pt idx="10">
                  <c:v>1234</c:v>
                </c:pt>
                <c:pt idx="11">
                  <c:v>1217</c:v>
                </c:pt>
                <c:pt idx="12">
                  <c:v>1162</c:v>
                </c:pt>
                <c:pt idx="13">
                  <c:v>1077</c:v>
                </c:pt>
                <c:pt idx="14">
                  <c:v>1022</c:v>
                </c:pt>
                <c:pt idx="15">
                  <c:v>980</c:v>
                </c:pt>
                <c:pt idx="16">
                  <c:v>859</c:v>
                </c:pt>
                <c:pt idx="17">
                  <c:v>851</c:v>
                </c:pt>
                <c:pt idx="18">
                  <c:v>875</c:v>
                </c:pt>
                <c:pt idx="19">
                  <c:v>916</c:v>
                </c:pt>
                <c:pt idx="20">
                  <c:v>926</c:v>
                </c:pt>
                <c:pt idx="21">
                  <c:v>953</c:v>
                </c:pt>
                <c:pt idx="22">
                  <c:v>958</c:v>
                </c:pt>
                <c:pt idx="23">
                  <c:v>887</c:v>
                </c:pt>
                <c:pt idx="24">
                  <c:v>843</c:v>
                </c:pt>
                <c:pt idx="25">
                  <c:v>834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</c:ser>
        <c:ser>
          <c:idx val="0"/>
          <c:order val="1"/>
          <c:tx>
            <c:strRef>
              <c:f>'8.7 8.8 COI and CS info staff'!$D$10</c:f>
              <c:strCache>
                <c:ptCount val="1"/>
                <c:pt idx="0">
                  <c:v>Civil service profession: Communications and Marketing</c:v>
                </c:pt>
              </c:strCache>
            </c:strRef>
          </c:tx>
          <c:invertIfNegative val="0"/>
          <c:cat>
            <c:numRef>
              <c:f>'8.7 8.8 COI and CS info staff'!$B$12:$B$55</c:f>
              <c:numCache>
                <c:formatCode>General</c:formatCode>
                <c:ptCount val="44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</c:numCache>
            </c:numRef>
          </c:cat>
          <c:val>
            <c:numRef>
              <c:f>'8.7 8.8 COI and CS info staff'!$D$12:$D$55</c:f>
              <c:numCache>
                <c:formatCode>General</c:formatCode>
                <c:ptCount val="44"/>
                <c:pt idx="37" formatCode="#,##0">
                  <c:v>2830</c:v>
                </c:pt>
                <c:pt idx="38" formatCode="#,##0">
                  <c:v>2900</c:v>
                </c:pt>
                <c:pt idx="39" formatCode="#,##0">
                  <c:v>3294</c:v>
                </c:pt>
                <c:pt idx="40" formatCode="#,##0">
                  <c:v>4033</c:v>
                </c:pt>
                <c:pt idx="41" formatCode="#,##0">
                  <c:v>3883</c:v>
                </c:pt>
                <c:pt idx="42" formatCode="#,##0">
                  <c:v>3470</c:v>
                </c:pt>
                <c:pt idx="43" formatCode="#,##0">
                  <c:v>3240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405312"/>
        <c:axId val="131416448"/>
      </c:barChart>
      <c:lineChart>
        <c:grouping val="standard"/>
        <c:varyColors val="0"/>
        <c:ser>
          <c:idx val="2"/>
          <c:order val="2"/>
          <c:tx>
            <c:strRef>
              <c:f>'8.7 8.8 COI and CS info staff'!$E$10</c:f>
              <c:strCache>
                <c:ptCount val="1"/>
                <c:pt idx="0">
                  <c:v>Civil servants in IPO directory (selected editions)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9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'8.7 8.8 COI and CS info staff'!$B$12:$B$55</c:f>
              <c:numCache>
                <c:formatCode>General</c:formatCode>
                <c:ptCount val="44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</c:numCache>
            </c:numRef>
          </c:cat>
          <c:val>
            <c:numRef>
              <c:f>'8.7 8.8 COI and CS info staff'!$E$12:$E$55</c:f>
              <c:numCache>
                <c:formatCode>General</c:formatCode>
                <c:ptCount val="44"/>
                <c:pt idx="8">
                  <c:v>701</c:v>
                </c:pt>
                <c:pt idx="10">
                  <c:v>665</c:v>
                </c:pt>
                <c:pt idx="20">
                  <c:v>849</c:v>
                </c:pt>
                <c:pt idx="31">
                  <c:v>1718</c:v>
                </c:pt>
                <c:pt idx="39">
                  <c:v>2263</c:v>
                </c:pt>
                <c:pt idx="42">
                  <c:v>1699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405312"/>
        <c:axId val="131416448"/>
      </c:lineChart>
      <c:dateAx>
        <c:axId val="13140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31416448"/>
        <c:crosses val="autoZero"/>
        <c:auto val="0"/>
        <c:lblOffset val="100"/>
        <c:baseTimeUnit val="days"/>
        <c:majorUnit val="10"/>
        <c:majorTimeUnit val="days"/>
      </c:dateAx>
      <c:valAx>
        <c:axId val="131416448"/>
        <c:scaling>
          <c:orientation val="minMax"/>
          <c:max val="5000"/>
          <c:min val="0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Staff numbers (FTE)</a:t>
                </a:r>
              </a:p>
            </c:rich>
          </c:tx>
          <c:layout>
            <c:manualLayout>
              <c:xMode val="edge"/>
              <c:yMode val="edge"/>
              <c:x val="1.0424583333333333E-2"/>
              <c:y val="0.2533791666666666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1405312"/>
        <c:crosses val="autoZero"/>
        <c:crossBetween val="between"/>
        <c:majorUnit val="1000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7810236111111108"/>
          <c:y val="3.776055555555554E-2"/>
          <c:w val="0.20661597222222222"/>
          <c:h val="0.9367888888888887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42069444444444"/>
          <c:y val="6.3498920086393074E-2"/>
          <c:w val="0.61194069444444443"/>
          <c:h val="0.8104628606089465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'8.7 8.8 COI and CS info staff'!$F$10</c:f>
              <c:strCache>
                <c:ptCount val="1"/>
                <c:pt idx="0">
                  <c:v>COI staff from Civil Service Statistics</c:v>
                </c:pt>
              </c:strCache>
            </c:strRef>
          </c:tx>
          <c:invertIfNegative val="0"/>
          <c:cat>
            <c:numRef>
              <c:f>'8.7 8.8 COI and CS info staff'!$B$12:$B$55</c:f>
              <c:numCache>
                <c:formatCode>General</c:formatCode>
                <c:ptCount val="44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</c:numCache>
            </c:numRef>
          </c:cat>
          <c:val>
            <c:numRef>
              <c:f>'8.7 8.8 COI and CS info staff'!$F$12:$F$55</c:f>
              <c:numCache>
                <c:formatCode>General</c:formatCode>
                <c:ptCount val="44"/>
                <c:pt idx="0">
                  <c:v>1527</c:v>
                </c:pt>
                <c:pt idx="1">
                  <c:v>1455</c:v>
                </c:pt>
                <c:pt idx="2">
                  <c:v>1396</c:v>
                </c:pt>
                <c:pt idx="3">
                  <c:v>1313</c:v>
                </c:pt>
                <c:pt idx="4">
                  <c:v>1246</c:v>
                </c:pt>
                <c:pt idx="5">
                  <c:v>1284</c:v>
                </c:pt>
                <c:pt idx="6">
                  <c:v>1370</c:v>
                </c:pt>
                <c:pt idx="7">
                  <c:v>1316</c:v>
                </c:pt>
                <c:pt idx="8">
                  <c:v>1192</c:v>
                </c:pt>
                <c:pt idx="9">
                  <c:v>1162</c:v>
                </c:pt>
                <c:pt idx="10">
                  <c:v>1177</c:v>
                </c:pt>
                <c:pt idx="11">
                  <c:v>1158</c:v>
                </c:pt>
                <c:pt idx="12">
                  <c:v>1071</c:v>
                </c:pt>
                <c:pt idx="13">
                  <c:v>969</c:v>
                </c:pt>
                <c:pt idx="14">
                  <c:v>960</c:v>
                </c:pt>
                <c:pt idx="15">
                  <c:v>925</c:v>
                </c:pt>
                <c:pt idx="16">
                  <c:v>878</c:v>
                </c:pt>
                <c:pt idx="17">
                  <c:v>815</c:v>
                </c:pt>
                <c:pt idx="18">
                  <c:v>789</c:v>
                </c:pt>
                <c:pt idx="19">
                  <c:v>790</c:v>
                </c:pt>
                <c:pt idx="20">
                  <c:v>739</c:v>
                </c:pt>
                <c:pt idx="21">
                  <c:v>684</c:v>
                </c:pt>
                <c:pt idx="22">
                  <c:v>637</c:v>
                </c:pt>
                <c:pt idx="23">
                  <c:v>586</c:v>
                </c:pt>
                <c:pt idx="24">
                  <c:v>531</c:v>
                </c:pt>
                <c:pt idx="25">
                  <c:v>523</c:v>
                </c:pt>
                <c:pt idx="26">
                  <c:v>456</c:v>
                </c:pt>
                <c:pt idx="27">
                  <c:v>387</c:v>
                </c:pt>
                <c:pt idx="28">
                  <c:v>321</c:v>
                </c:pt>
                <c:pt idx="29">
                  <c:v>349</c:v>
                </c:pt>
                <c:pt idx="30">
                  <c:v>360</c:v>
                </c:pt>
                <c:pt idx="31">
                  <c:v>400</c:v>
                </c:pt>
                <c:pt idx="32">
                  <c:v>300</c:v>
                </c:pt>
                <c:pt idx="33">
                  <c:v>360</c:v>
                </c:pt>
                <c:pt idx="34">
                  <c:v>390</c:v>
                </c:pt>
                <c:pt idx="35">
                  <c:v>0</c:v>
                </c:pt>
                <c:pt idx="36">
                  <c:v>640</c:v>
                </c:pt>
                <c:pt idx="37">
                  <c:v>640</c:v>
                </c:pt>
                <c:pt idx="38">
                  <c:v>780</c:v>
                </c:pt>
                <c:pt idx="39">
                  <c:v>870</c:v>
                </c:pt>
                <c:pt idx="40">
                  <c:v>770</c:v>
                </c:pt>
                <c:pt idx="41">
                  <c:v>440</c:v>
                </c:pt>
                <c:pt idx="42">
                  <c:v>340</c:v>
                </c:pt>
              </c:numCache>
            </c:numRef>
          </c:val>
        </c:ser>
        <c:ser>
          <c:idx val="0"/>
          <c:order val="1"/>
          <c:tx>
            <c:strRef>
              <c:f>'8.7 8.8 COI and CS info staff'!$G$10</c:f>
              <c:strCache>
                <c:ptCount val="1"/>
                <c:pt idx="0">
                  <c:v>COI staff from COI annual reports</c:v>
                </c:pt>
              </c:strCache>
            </c:strRef>
          </c:tx>
          <c:invertIfNegative val="0"/>
          <c:cat>
            <c:numRef>
              <c:f>'8.7 8.8 COI and CS info staff'!$B$12:$B$55</c:f>
              <c:numCache>
                <c:formatCode>General</c:formatCode>
                <c:ptCount val="44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</c:numCache>
            </c:numRef>
          </c:cat>
          <c:val>
            <c:numRef>
              <c:f>'8.7 8.8 COI and CS info staff'!$G$12:$G$55</c:f>
              <c:numCache>
                <c:formatCode>General</c:formatCode>
                <c:ptCount val="44"/>
                <c:pt idx="22">
                  <c:v>708.9</c:v>
                </c:pt>
                <c:pt idx="23">
                  <c:v>633.29999999999995</c:v>
                </c:pt>
                <c:pt idx="24">
                  <c:v>554.70000000000005</c:v>
                </c:pt>
                <c:pt idx="25">
                  <c:v>521.29999999999995</c:v>
                </c:pt>
                <c:pt idx="26">
                  <c:v>479.8</c:v>
                </c:pt>
                <c:pt idx="27">
                  <c:v>429.4</c:v>
                </c:pt>
                <c:pt idx="28">
                  <c:v>315.2</c:v>
                </c:pt>
                <c:pt idx="29">
                  <c:v>342.2</c:v>
                </c:pt>
                <c:pt idx="30">
                  <c:v>363.99999999999994</c:v>
                </c:pt>
                <c:pt idx="31">
                  <c:v>384.59999999999997</c:v>
                </c:pt>
                <c:pt idx="32">
                  <c:v>410.09999999999997</c:v>
                </c:pt>
                <c:pt idx="33">
                  <c:v>368.2</c:v>
                </c:pt>
                <c:pt idx="34">
                  <c:v>422.1</c:v>
                </c:pt>
                <c:pt idx="35" formatCode="#,##0">
                  <c:v>441.70000000000005</c:v>
                </c:pt>
                <c:pt idx="36">
                  <c:v>615.5</c:v>
                </c:pt>
                <c:pt idx="37">
                  <c:v>700.5</c:v>
                </c:pt>
                <c:pt idx="38">
                  <c:v>744.39999999999986</c:v>
                </c:pt>
                <c:pt idx="39">
                  <c:v>734.6</c:v>
                </c:pt>
                <c:pt idx="40">
                  <c:v>817.7</c:v>
                </c:pt>
                <c:pt idx="41">
                  <c:v>627.70000000000005</c:v>
                </c:pt>
                <c:pt idx="42">
                  <c:v>478.5</c:v>
                </c:pt>
                <c:pt idx="4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444736"/>
        <c:axId val="131447424"/>
      </c:barChart>
      <c:lineChart>
        <c:grouping val="standard"/>
        <c:varyColors val="0"/>
        <c:ser>
          <c:idx val="2"/>
          <c:order val="2"/>
          <c:tx>
            <c:strRef>
              <c:f>'8.7 8.8 COI and CS info staff'!$H$10</c:f>
              <c:strCache>
                <c:ptCount val="1"/>
                <c:pt idx="0">
                  <c:v>COI (and Govt News Network) staff listed in IPO directory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9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'8.7 8.8 COI and CS info staff'!$B$12:$B$55</c:f>
              <c:numCache>
                <c:formatCode>General</c:formatCode>
                <c:ptCount val="44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</c:numCache>
            </c:numRef>
          </c:cat>
          <c:val>
            <c:numRef>
              <c:f>'8.7 8.8 COI and CS info staff'!$H$12:$H$55</c:f>
              <c:numCache>
                <c:formatCode>General</c:formatCode>
                <c:ptCount val="44"/>
                <c:pt idx="8">
                  <c:v>25</c:v>
                </c:pt>
                <c:pt idx="10">
                  <c:v>37</c:v>
                </c:pt>
                <c:pt idx="18">
                  <c:v>71</c:v>
                </c:pt>
                <c:pt idx="19">
                  <c:v>89</c:v>
                </c:pt>
                <c:pt idx="20">
                  <c:v>96</c:v>
                </c:pt>
                <c:pt idx="25">
                  <c:v>157</c:v>
                </c:pt>
                <c:pt idx="27">
                  <c:v>146</c:v>
                </c:pt>
                <c:pt idx="28">
                  <c:v>156</c:v>
                </c:pt>
                <c:pt idx="29">
                  <c:v>151</c:v>
                </c:pt>
                <c:pt idx="30">
                  <c:v>168</c:v>
                </c:pt>
                <c:pt idx="31">
                  <c:v>183</c:v>
                </c:pt>
                <c:pt idx="32">
                  <c:v>180</c:v>
                </c:pt>
                <c:pt idx="33">
                  <c:v>212</c:v>
                </c:pt>
                <c:pt idx="34">
                  <c:v>202</c:v>
                </c:pt>
                <c:pt idx="35">
                  <c:v>193</c:v>
                </c:pt>
                <c:pt idx="36">
                  <c:v>251</c:v>
                </c:pt>
                <c:pt idx="37">
                  <c:v>240</c:v>
                </c:pt>
                <c:pt idx="38">
                  <c:v>114</c:v>
                </c:pt>
                <c:pt idx="39">
                  <c:v>132</c:v>
                </c:pt>
                <c:pt idx="42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444736"/>
        <c:axId val="131447424"/>
      </c:lineChart>
      <c:dateAx>
        <c:axId val="131444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31447424"/>
        <c:crosses val="autoZero"/>
        <c:auto val="0"/>
        <c:lblOffset val="100"/>
        <c:baseTimeUnit val="days"/>
        <c:majorUnit val="10"/>
        <c:majorTimeUnit val="days"/>
      </c:dateAx>
      <c:valAx>
        <c:axId val="131447424"/>
        <c:scaling>
          <c:orientation val="minMax"/>
          <c:max val="1600"/>
          <c:min val="0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Staff numbers (FTE)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1444736"/>
        <c:crosses val="autoZero"/>
        <c:crossBetween val="between"/>
        <c:majorUnit val="500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5144624999999998"/>
          <c:y val="5.1801613351246861E-2"/>
          <c:w val="0.23836597222222222"/>
          <c:h val="0.47875807100786266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30</xdr:row>
      <xdr:rowOff>142874</xdr:rowOff>
    </xdr:from>
    <xdr:to>
      <xdr:col>11</xdr:col>
      <xdr:colOff>224117</xdr:colOff>
      <xdr:row>50</xdr:row>
      <xdr:rowOff>100853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460562</xdr:colOff>
      <xdr:row>50</xdr:row>
      <xdr:rowOff>152400</xdr:rowOff>
    </xdr:from>
    <xdr:to>
      <xdr:col>11</xdr:col>
      <xdr:colOff>224118</xdr:colOff>
      <xdr:row>71</xdr:row>
      <xdr:rowOff>179294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0.2904</cdr:x>
      <cdr:y>0.14852</cdr:y>
    </cdr:from>
    <cdr:to>
      <cdr:x>0.92001</cdr:x>
      <cdr:y>0.23852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2182907" y="599563"/>
          <a:ext cx="4732722" cy="363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/>
            <a:t>1980-2012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0.29812</cdr:x>
      <cdr:y>0.14028</cdr:y>
    </cdr:from>
    <cdr:to>
      <cdr:x>0.92605</cdr:x>
      <cdr:y>0.23027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2251262" y="564964"/>
          <a:ext cx="4741943" cy="3624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/>
            <a:t>1980-2012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6</xdr:row>
      <xdr:rowOff>85725</xdr:rowOff>
    </xdr:from>
    <xdr:to>
      <xdr:col>18</xdr:col>
      <xdr:colOff>437250</xdr:colOff>
      <xdr:row>25</xdr:row>
      <xdr:rowOff>66225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0.31485</cdr:x>
      <cdr:y>0.05212</cdr:y>
    </cdr:from>
    <cdr:to>
      <cdr:x>0.9353</cdr:x>
      <cdr:y>0.10583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2266950" y="187622"/>
          <a:ext cx="4467225" cy="19337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/>
            <a:t>1980-2008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422898</xdr:colOff>
      <xdr:row>8</xdr:row>
      <xdr:rowOff>34105</xdr:rowOff>
    </xdr:from>
    <xdr:to>
      <xdr:col>15</xdr:col>
      <xdr:colOff>275041</xdr:colOff>
      <xdr:row>30</xdr:row>
      <xdr:rowOff>41819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0.495</cdr:x>
      <cdr:y>0.08708</cdr:y>
    </cdr:from>
    <cdr:to>
      <cdr:x>0.88809</cdr:x>
      <cdr:y>0.16818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3563996" y="313489"/>
          <a:ext cx="2830285" cy="291942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/>
            <a:t>1980-2013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392205</xdr:colOff>
      <xdr:row>7</xdr:row>
      <xdr:rowOff>112058</xdr:rowOff>
    </xdr:from>
    <xdr:to>
      <xdr:col>20</xdr:col>
      <xdr:colOff>330794</xdr:colOff>
      <xdr:row>22</xdr:row>
      <xdr:rowOff>58940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0.17463</cdr:x>
      <cdr:y>0.04984</cdr:y>
    </cdr:from>
    <cdr:to>
      <cdr:x>0.59298</cdr:x>
      <cdr:y>0.14007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1257311" y="179407"/>
          <a:ext cx="3012131" cy="32485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/>
            <a:t>1980-2013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58</xdr:row>
      <xdr:rowOff>66675</xdr:rowOff>
    </xdr:from>
    <xdr:to>
      <xdr:col>8</xdr:col>
      <xdr:colOff>961125</xdr:colOff>
      <xdr:row>77</xdr:row>
      <xdr:rowOff>47175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323850</xdr:colOff>
      <xdr:row>84</xdr:row>
      <xdr:rowOff>0</xdr:rowOff>
    </xdr:from>
    <xdr:to>
      <xdr:col>8</xdr:col>
      <xdr:colOff>1027800</xdr:colOff>
      <xdr:row>102</xdr:row>
      <xdr:rowOff>171000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0.29236</cdr:x>
      <cdr:y>0.05758</cdr:y>
    </cdr:from>
    <cdr:to>
      <cdr:x>0.77383</cdr:x>
      <cdr:y>0.14288</cdr:y>
    </cdr:to>
    <cdr:sp macro="" textlink="">
      <cdr:nvSpPr>
        <cdr:cNvPr id="3" name="TextBox 4"/>
        <cdr:cNvSpPr txBox="1"/>
      </cdr:nvSpPr>
      <cdr:spPr>
        <a:xfrm xmlns:a="http://schemas.openxmlformats.org/drawingml/2006/main">
          <a:off x="2105025" y="207297"/>
          <a:ext cx="3466536" cy="307054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/>
            <a:t>1980-2013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0.73686</cdr:x>
      <cdr:y>0.57667</cdr:y>
    </cdr:from>
    <cdr:to>
      <cdr:x>0.97395</cdr:x>
      <cdr:y>0.96112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05425" y="2076012"/>
          <a:ext cx="1707015" cy="13840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US" sz="1400"/>
            <a:t>Staff</a:t>
          </a:r>
          <a:r>
            <a:rPr lang="en-US" sz="1400" baseline="0"/>
            <a:t> numbers i</a:t>
          </a:r>
          <a:r>
            <a:rPr lang="en-US" sz="1400"/>
            <a:t>nclude support</a:t>
          </a:r>
          <a:r>
            <a:rPr lang="en-US" sz="1400" baseline="0"/>
            <a:t> and</a:t>
          </a:r>
          <a:r>
            <a:rPr lang="en-US" sz="1400"/>
            <a:t> administration</a:t>
          </a:r>
        </a:p>
        <a:p xmlns:a="http://schemas.openxmlformats.org/drawingml/2006/main">
          <a:endParaRPr lang="en-US" sz="1400" baseline="0"/>
        </a:p>
        <a:p xmlns:a="http://schemas.openxmlformats.org/drawingml/2006/main">
          <a:r>
            <a:rPr lang="en-US" sz="1400" baseline="0"/>
            <a:t>COI closed  in 2012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0.24878</cdr:x>
      <cdr:y>0.06719</cdr:y>
    </cdr:from>
    <cdr:to>
      <cdr:x>0.7157</cdr:x>
      <cdr:y>0.1561</cdr:y>
    </cdr:to>
    <cdr:sp macro="" textlink="">
      <cdr:nvSpPr>
        <cdr:cNvPr id="3" name="TextBox 4"/>
        <cdr:cNvSpPr txBox="1"/>
      </cdr:nvSpPr>
      <cdr:spPr>
        <a:xfrm xmlns:a="http://schemas.openxmlformats.org/drawingml/2006/main">
          <a:off x="1791238" y="241899"/>
          <a:ext cx="3361788" cy="32007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/>
            <a:t>1980-2012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A6" sqref="A6"/>
    </sheetView>
  </sheetViews>
  <sheetFormatPr defaultRowHeight="15" x14ac:dyDescent="0.25"/>
  <cols>
    <col min="1" max="16384" width="9.140625" style="60"/>
  </cols>
  <sheetData>
    <row r="1" spans="1:1" x14ac:dyDescent="0.25">
      <c r="A1" s="60" t="s">
        <v>104</v>
      </c>
    </row>
    <row r="2" spans="1:1" x14ac:dyDescent="0.25">
      <c r="A2" s="60" t="s">
        <v>105</v>
      </c>
    </row>
    <row r="3" spans="1:1" x14ac:dyDescent="0.25">
      <c r="A3" s="61" t="s">
        <v>106</v>
      </c>
    </row>
    <row r="5" spans="1:1" x14ac:dyDescent="0.25">
      <c r="A5" s="61" t="s">
        <v>107</v>
      </c>
    </row>
    <row r="6" spans="1:1" x14ac:dyDescent="0.25">
      <c r="A6" s="64" t="s">
        <v>34</v>
      </c>
    </row>
    <row r="7" spans="1:1" x14ac:dyDescent="0.25">
      <c r="A7" s="64" t="s">
        <v>15</v>
      </c>
    </row>
    <row r="8" spans="1:1" x14ac:dyDescent="0.25">
      <c r="A8" s="64" t="s">
        <v>16</v>
      </c>
    </row>
    <row r="9" spans="1:1" x14ac:dyDescent="0.25">
      <c r="A9" s="1" t="s">
        <v>18</v>
      </c>
    </row>
    <row r="10" spans="1:1" x14ac:dyDescent="0.25">
      <c r="A10" s="64" t="s">
        <v>21</v>
      </c>
    </row>
    <row r="11" spans="1:1" x14ac:dyDescent="0.25">
      <c r="A11" s="64" t="s">
        <v>31</v>
      </c>
    </row>
    <row r="12" spans="1:1" x14ac:dyDescent="0.25">
      <c r="A12" s="62"/>
    </row>
    <row r="13" spans="1:1" x14ac:dyDescent="0.25">
      <c r="A13" s="63"/>
    </row>
    <row r="14" spans="1:1" x14ac:dyDescent="0.25">
      <c r="A14" s="62"/>
    </row>
    <row r="15" spans="1:1" x14ac:dyDescent="0.25">
      <c r="A15" s="3" t="s">
        <v>108</v>
      </c>
    </row>
    <row r="16" spans="1:1" x14ac:dyDescent="0.25">
      <c r="A16" t="s">
        <v>17</v>
      </c>
    </row>
    <row r="17" spans="1:1" x14ac:dyDescent="0.25">
      <c r="A17" t="s">
        <v>109</v>
      </c>
    </row>
    <row r="19" spans="1:1" x14ac:dyDescent="0.25">
      <c r="A19" s="44" t="s">
        <v>37</v>
      </c>
    </row>
    <row r="20" spans="1:1" x14ac:dyDescent="0.25">
      <c r="A20" s="61" t="s">
        <v>110</v>
      </c>
    </row>
  </sheetData>
  <hyperlinks>
    <hyperlink ref="A6" location="'8.1 Amendments'!A1" display="Figure 8.1. Government Amendments in Two Legislative ‘Families’ Relative to the Length of the Legislation 1970—2012"/>
    <hyperlink ref="A7" location="'8.2 Qual Accs'!A1" display="Figure 8.2. Percentage of Departmental Accounts ‘Qualified’ by the Public Auditor 1975—2008"/>
    <hyperlink ref="A8" location="'8.3 Trans of Function'!A1" display="Figure 8.3. Departmental Reorganization: UK Transfer of Functions Orders 1946—2013"/>
    <hyperlink ref="A9" location="'8.6 CS turnover'!A1" display="Figure 8.6. Leaving and Resignation Rates from the Non-Industrial Civil Service and from Senior Grades 1975—2012"/>
    <hyperlink ref="A10" location="'8.7 8.8 COI and CS info staff'!A1" display="Figure 8.7. Civil Service Staff in Communications Roles 1970—2013"/>
    <hyperlink ref="A11" location="'8.7 8.8 COI and CS info staff'!A1" display="Figure 8.8. Central Office of Information Staff 1970—2012"/>
  </hyperlink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zoomScaleNormal="100" workbookViewId="0">
      <selection activeCell="A8" sqref="A8"/>
    </sheetView>
  </sheetViews>
  <sheetFormatPr defaultRowHeight="15" x14ac:dyDescent="0.25"/>
  <cols>
    <col min="1" max="1" width="25" customWidth="1"/>
    <col min="5" max="6" width="9.5703125" bestFit="1" customWidth="1"/>
    <col min="12" max="12" width="28.28515625" customWidth="1"/>
  </cols>
  <sheetData>
    <row r="1" spans="1:19" x14ac:dyDescent="0.25">
      <c r="A1" s="44" t="s">
        <v>34</v>
      </c>
    </row>
    <row r="3" spans="1:19" x14ac:dyDescent="0.25">
      <c r="A3" t="s">
        <v>38</v>
      </c>
    </row>
    <row r="4" spans="1:19" x14ac:dyDescent="0.25">
      <c r="A4" t="s">
        <v>179</v>
      </c>
    </row>
    <row r="7" spans="1:19" x14ac:dyDescent="0.25">
      <c r="C7" s="43" t="s">
        <v>35</v>
      </c>
      <c r="N7" s="43" t="s">
        <v>36</v>
      </c>
    </row>
    <row r="8" spans="1:19" x14ac:dyDescent="0.25">
      <c r="C8" t="s">
        <v>33</v>
      </c>
      <c r="D8" s="11"/>
      <c r="E8" s="7"/>
      <c r="N8" t="s">
        <v>32</v>
      </c>
    </row>
    <row r="9" spans="1:19" x14ac:dyDescent="0.25">
      <c r="A9" t="s">
        <v>68</v>
      </c>
      <c r="C9" s="7" t="s">
        <v>0</v>
      </c>
      <c r="D9" s="7" t="s">
        <v>1</v>
      </c>
      <c r="E9" s="7"/>
      <c r="L9" t="s">
        <v>68</v>
      </c>
      <c r="N9" s="7" t="s">
        <v>0</v>
      </c>
      <c r="O9" s="7" t="s">
        <v>1</v>
      </c>
    </row>
    <row r="10" spans="1:19" x14ac:dyDescent="0.25">
      <c r="A10" s="7" t="s">
        <v>39</v>
      </c>
      <c r="B10" s="7">
        <v>1972</v>
      </c>
      <c r="C10" s="12">
        <v>1.0555555555555556</v>
      </c>
      <c r="D10" s="12">
        <v>0.90277777777777779</v>
      </c>
      <c r="E10" s="7"/>
      <c r="F10" s="12"/>
      <c r="G10" s="12"/>
      <c r="L10" s="7" t="s">
        <v>52</v>
      </c>
      <c r="M10" s="7">
        <v>1973</v>
      </c>
      <c r="N10" s="12">
        <v>1.3492063492063493</v>
      </c>
      <c r="O10" s="12">
        <v>3.9365079365079363</v>
      </c>
      <c r="Q10" s="7"/>
      <c r="R10" s="12"/>
      <c r="S10" s="12"/>
    </row>
    <row r="11" spans="1:19" x14ac:dyDescent="0.25">
      <c r="A11" s="7" t="s">
        <v>40</v>
      </c>
      <c r="B11" s="7">
        <v>1977</v>
      </c>
      <c r="C11" s="12">
        <v>2.5063291139240507</v>
      </c>
      <c r="D11" s="12">
        <v>2.5316455696202533</v>
      </c>
      <c r="E11" s="7"/>
      <c r="F11" s="12"/>
      <c r="G11" s="12"/>
      <c r="L11" s="7" t="s">
        <v>53</v>
      </c>
      <c r="M11" s="7">
        <v>1976</v>
      </c>
      <c r="N11" s="12">
        <v>2.3793103448275863</v>
      </c>
      <c r="O11" s="12">
        <v>0.17241379310344829</v>
      </c>
      <c r="Q11" s="7"/>
      <c r="R11" s="12"/>
      <c r="S11" s="12"/>
    </row>
    <row r="12" spans="1:19" x14ac:dyDescent="0.25">
      <c r="A12" s="7" t="s">
        <v>41</v>
      </c>
      <c r="B12" s="7">
        <v>1982</v>
      </c>
      <c r="C12" s="12">
        <v>1.7142857142857142</v>
      </c>
      <c r="D12" s="12">
        <v>3.5408163265306123</v>
      </c>
      <c r="E12" s="7"/>
      <c r="F12" s="12"/>
      <c r="G12" s="12"/>
      <c r="L12" s="7" t="s">
        <v>54</v>
      </c>
      <c r="M12" s="7">
        <v>1980</v>
      </c>
      <c r="N12" s="12">
        <v>1.5757575757575757</v>
      </c>
      <c r="O12" s="12">
        <v>0</v>
      </c>
      <c r="Q12" s="7"/>
      <c r="R12" s="12"/>
      <c r="S12" s="12"/>
    </row>
    <row r="13" spans="1:19" x14ac:dyDescent="0.25">
      <c r="A13" s="7" t="s">
        <v>42</v>
      </c>
      <c r="B13" s="7">
        <v>1988</v>
      </c>
      <c r="C13" s="12">
        <v>1.2944444444444445</v>
      </c>
      <c r="D13" s="12">
        <v>2.7888888888888888</v>
      </c>
      <c r="E13" s="7"/>
      <c r="F13" s="12"/>
      <c r="G13" s="12"/>
      <c r="L13" s="7" t="s">
        <v>55</v>
      </c>
      <c r="M13" s="7">
        <v>1984</v>
      </c>
      <c r="N13" s="12">
        <v>3.5675675675675675</v>
      </c>
      <c r="O13" s="12">
        <v>0.29729729729729731</v>
      </c>
      <c r="Q13" s="7"/>
      <c r="R13" s="12"/>
      <c r="S13" s="12"/>
    </row>
    <row r="14" spans="1:19" x14ac:dyDescent="0.25">
      <c r="A14" s="7" t="s">
        <v>43</v>
      </c>
      <c r="B14" s="7">
        <v>1991</v>
      </c>
      <c r="C14" s="12">
        <v>0.85217391304347823</v>
      </c>
      <c r="D14" s="12">
        <v>1.5826086956521739</v>
      </c>
      <c r="E14" s="7"/>
      <c r="F14" s="12"/>
      <c r="G14" s="12"/>
      <c r="L14" s="7" t="s">
        <v>56</v>
      </c>
      <c r="M14" s="7">
        <v>1988</v>
      </c>
      <c r="N14" s="12">
        <v>1.1612903225806452</v>
      </c>
      <c r="O14" s="12">
        <v>1.5806451612903225</v>
      </c>
      <c r="Q14" s="7"/>
      <c r="R14" s="12"/>
      <c r="S14" s="12"/>
    </row>
    <row r="15" spans="1:19" x14ac:dyDescent="0.25">
      <c r="A15" s="7" t="s">
        <v>44</v>
      </c>
      <c r="B15" s="7">
        <v>1993</v>
      </c>
      <c r="C15" s="12">
        <v>0.16470588235294117</v>
      </c>
      <c r="D15" s="12">
        <v>2.5176470588235293</v>
      </c>
      <c r="E15" s="7"/>
      <c r="F15" s="12"/>
      <c r="G15" s="12"/>
      <c r="L15" s="7" t="s">
        <v>57</v>
      </c>
      <c r="M15" s="7">
        <v>1990</v>
      </c>
      <c r="N15" s="12">
        <v>3.7922077922077921</v>
      </c>
      <c r="O15" s="12">
        <v>2.4</v>
      </c>
      <c r="Q15" s="7"/>
      <c r="R15" s="12"/>
      <c r="S15" s="12"/>
    </row>
    <row r="16" spans="1:19" x14ac:dyDescent="0.25">
      <c r="A16" s="7" t="s">
        <v>45</v>
      </c>
      <c r="B16" s="7">
        <v>1994</v>
      </c>
      <c r="C16" s="12">
        <v>1.9398907103825136</v>
      </c>
      <c r="D16" s="12">
        <v>1.6994535519125684</v>
      </c>
      <c r="E16" s="7"/>
      <c r="F16" s="12"/>
      <c r="G16" s="12"/>
      <c r="L16" s="7" t="s">
        <v>58</v>
      </c>
      <c r="M16" s="7">
        <v>1995</v>
      </c>
      <c r="N16" s="12">
        <v>0.23076923076923078</v>
      </c>
      <c r="O16" s="12">
        <v>0.46153846153846156</v>
      </c>
      <c r="Q16" s="7"/>
      <c r="R16" s="12"/>
      <c r="S16" s="12"/>
    </row>
    <row r="17" spans="1:25" x14ac:dyDescent="0.25">
      <c r="A17" s="7" t="s">
        <v>46</v>
      </c>
      <c r="B17" s="7">
        <v>1998</v>
      </c>
      <c r="C17" s="12">
        <v>2.4274809160305342</v>
      </c>
      <c r="D17" s="12">
        <v>1.8702290076335877</v>
      </c>
      <c r="E17" s="7"/>
      <c r="F17" s="12"/>
      <c r="G17" s="12"/>
      <c r="L17" s="7" t="s">
        <v>59</v>
      </c>
      <c r="M17" s="7">
        <v>1997</v>
      </c>
      <c r="N17" s="12">
        <v>2.25</v>
      </c>
      <c r="O17" s="12">
        <v>2.6136363636363638</v>
      </c>
      <c r="Q17" s="7"/>
      <c r="R17" s="12"/>
      <c r="S17" s="12"/>
    </row>
    <row r="18" spans="1:25" x14ac:dyDescent="0.25">
      <c r="A18" s="7" t="s">
        <v>47</v>
      </c>
      <c r="B18" s="7">
        <v>2000</v>
      </c>
      <c r="C18" s="12">
        <v>1.5222222222222221</v>
      </c>
      <c r="D18" s="12">
        <v>4.4222222222222225</v>
      </c>
      <c r="E18" s="7"/>
      <c r="F18" s="12"/>
      <c r="G18" s="12"/>
      <c r="L18" s="7" t="s">
        <v>60</v>
      </c>
      <c r="M18" s="7">
        <v>1999</v>
      </c>
      <c r="N18" s="12">
        <v>2.4189189189189189</v>
      </c>
      <c r="O18" s="12">
        <v>2.1081081081081079</v>
      </c>
      <c r="Q18" s="7"/>
      <c r="R18" s="12"/>
      <c r="S18" s="12"/>
    </row>
    <row r="19" spans="1:25" x14ac:dyDescent="0.25">
      <c r="A19" s="7" t="s">
        <v>48</v>
      </c>
      <c r="B19" s="7">
        <v>2003</v>
      </c>
      <c r="C19" s="12">
        <v>1.676392572944297</v>
      </c>
      <c r="D19" s="12">
        <v>1.403183023872679</v>
      </c>
      <c r="E19" s="7"/>
      <c r="F19" s="12"/>
      <c r="G19" s="12"/>
      <c r="L19" s="7" t="s">
        <v>61</v>
      </c>
      <c r="M19" s="7">
        <v>2001</v>
      </c>
      <c r="N19" s="12">
        <v>3.1052631578947367</v>
      </c>
      <c r="O19" s="12">
        <v>1.0789473684210527</v>
      </c>
      <c r="Q19" s="7"/>
      <c r="R19" s="12"/>
      <c r="S19" s="12"/>
    </row>
    <row r="20" spans="1:25" x14ac:dyDescent="0.25">
      <c r="A20" s="7" t="s">
        <v>49</v>
      </c>
      <c r="B20" s="7">
        <v>2008</v>
      </c>
      <c r="C20" s="12">
        <v>2.3516483516483517</v>
      </c>
      <c r="D20" s="12">
        <v>1.9230769230769231</v>
      </c>
      <c r="E20" s="7"/>
      <c r="F20" s="12"/>
      <c r="G20" s="12"/>
      <c r="L20" s="7" t="s">
        <v>62</v>
      </c>
      <c r="M20" s="7">
        <v>2002</v>
      </c>
      <c r="N20" s="12">
        <v>2.3137254901960786</v>
      </c>
      <c r="O20" s="12">
        <v>0.33333333333333331</v>
      </c>
      <c r="Q20" s="7"/>
      <c r="R20" s="12"/>
      <c r="S20" s="12"/>
    </row>
    <row r="21" spans="1:25" x14ac:dyDescent="0.25">
      <c r="A21" s="7" t="s">
        <v>50</v>
      </c>
      <c r="B21" s="7">
        <v>2009</v>
      </c>
      <c r="C21" s="12">
        <v>2.528</v>
      </c>
      <c r="D21" s="12">
        <v>0.82399999999999995</v>
      </c>
      <c r="E21" s="7"/>
      <c r="F21" s="12"/>
      <c r="G21" s="12"/>
      <c r="L21" s="7" t="s">
        <v>63</v>
      </c>
      <c r="M21" s="7">
        <v>2003</v>
      </c>
      <c r="N21" s="12">
        <v>1.5576036866359446</v>
      </c>
      <c r="O21" s="12">
        <v>1.2764976958525345</v>
      </c>
      <c r="Q21" s="7"/>
      <c r="R21" s="12"/>
      <c r="S21" s="12"/>
    </row>
    <row r="22" spans="1:25" x14ac:dyDescent="0.25">
      <c r="A22" s="7" t="s">
        <v>51</v>
      </c>
      <c r="B22" s="7">
        <v>2011</v>
      </c>
      <c r="C22" s="12">
        <v>0.58285714285714285</v>
      </c>
      <c r="D22" s="12">
        <v>0.96</v>
      </c>
      <c r="E22" s="7"/>
      <c r="F22" s="12"/>
      <c r="G22" s="12"/>
      <c r="L22" s="7" t="s">
        <v>64</v>
      </c>
      <c r="M22" s="7">
        <v>2006</v>
      </c>
      <c r="N22" s="12">
        <v>0.58064516129032262</v>
      </c>
      <c r="O22" s="12">
        <v>0.62365591397849462</v>
      </c>
      <c r="Q22" s="7"/>
      <c r="R22" s="12"/>
      <c r="S22" s="12"/>
    </row>
    <row r="23" spans="1:25" x14ac:dyDescent="0.25">
      <c r="A23" s="7"/>
      <c r="L23" s="7" t="s">
        <v>65</v>
      </c>
      <c r="M23" s="7">
        <v>2008</v>
      </c>
      <c r="N23" s="12">
        <v>0.60106382978723405</v>
      </c>
      <c r="O23" s="12">
        <v>0.47872340425531917</v>
      </c>
      <c r="Q23" s="7"/>
      <c r="R23" s="12"/>
      <c r="S23" s="12"/>
    </row>
    <row r="24" spans="1:25" x14ac:dyDescent="0.25">
      <c r="L24" s="7" t="s">
        <v>66</v>
      </c>
      <c r="M24" s="7">
        <v>2009</v>
      </c>
      <c r="N24" s="12">
        <v>0.80851063829787229</v>
      </c>
      <c r="O24" s="12">
        <v>0.55319148936170215</v>
      </c>
      <c r="Q24" s="7"/>
      <c r="R24" s="12"/>
      <c r="S24" s="12"/>
    </row>
    <row r="25" spans="1:25" x14ac:dyDescent="0.25">
      <c r="L25" s="7" t="s">
        <v>67</v>
      </c>
      <c r="M25" s="7">
        <v>2012</v>
      </c>
      <c r="N25" s="12">
        <v>5.1867469879518069</v>
      </c>
      <c r="O25" s="12">
        <v>1.1054216867469879</v>
      </c>
      <c r="Q25" s="7"/>
      <c r="R25" s="12"/>
      <c r="S25" s="12"/>
    </row>
    <row r="26" spans="1:25" x14ac:dyDescent="0.25">
      <c r="M26" s="7"/>
      <c r="N26" s="12"/>
      <c r="O26" s="12"/>
      <c r="Q26" s="7"/>
      <c r="R26" s="12"/>
      <c r="S26" s="12"/>
    </row>
    <row r="27" spans="1:25" x14ac:dyDescent="0.25">
      <c r="M27" s="7"/>
      <c r="N27" s="12"/>
      <c r="O27" s="12"/>
      <c r="Q27" s="7"/>
      <c r="R27" s="12"/>
      <c r="S27" s="12"/>
    </row>
    <row r="28" spans="1:25" x14ac:dyDescent="0.25">
      <c r="M28" s="7"/>
      <c r="N28" s="12"/>
      <c r="O28" s="12"/>
      <c r="Q28" s="7"/>
      <c r="R28" s="12"/>
      <c r="S28" s="12"/>
    </row>
    <row r="29" spans="1:25" x14ac:dyDescent="0.25">
      <c r="A29" s="44" t="s">
        <v>34</v>
      </c>
      <c r="Q29" s="7"/>
      <c r="R29" s="12"/>
      <c r="S29" s="12"/>
    </row>
    <row r="30" spans="1:25" x14ac:dyDescent="0.25">
      <c r="A30" s="6"/>
      <c r="B30" s="7"/>
      <c r="C30" s="7"/>
      <c r="D30" s="7"/>
      <c r="E30" s="7"/>
      <c r="F30" s="7"/>
      <c r="Q30" s="7"/>
      <c r="R30" s="12"/>
      <c r="S30" s="12"/>
    </row>
    <row r="32" spans="1:25" x14ac:dyDescent="0.25"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3:25" x14ac:dyDescent="0.25"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3:25" x14ac:dyDescent="0.25"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3:25" x14ac:dyDescent="0.25">
      <c r="M35" s="7"/>
      <c r="N35" s="7"/>
      <c r="O35" s="7"/>
      <c r="P35" s="7"/>
      <c r="Q35" s="7"/>
      <c r="R35" s="7"/>
      <c r="S35" s="6"/>
      <c r="T35" s="7"/>
      <c r="U35" s="12"/>
      <c r="V35" s="12"/>
      <c r="W35" s="7"/>
      <c r="X35" s="7"/>
      <c r="Y35" s="7"/>
    </row>
    <row r="36" spans="13:25" x14ac:dyDescent="0.25">
      <c r="M36" s="7"/>
      <c r="Q36" s="7"/>
      <c r="R36" s="7"/>
      <c r="S36" s="6"/>
      <c r="T36" s="7"/>
      <c r="U36" s="12"/>
      <c r="V36" s="12"/>
      <c r="W36" s="7"/>
      <c r="X36" s="7"/>
      <c r="Y36" s="7"/>
    </row>
    <row r="37" spans="13:25" x14ac:dyDescent="0.25">
      <c r="M37" s="7"/>
      <c r="Q37" s="7"/>
      <c r="R37" s="7"/>
      <c r="S37" s="6"/>
      <c r="T37" s="7"/>
      <c r="U37" s="12"/>
      <c r="V37" s="12"/>
      <c r="W37" s="7"/>
      <c r="X37" s="7"/>
      <c r="Y37" s="7"/>
    </row>
    <row r="38" spans="13:25" x14ac:dyDescent="0.25">
      <c r="M38" s="7"/>
      <c r="Q38" s="7"/>
      <c r="R38" s="7"/>
      <c r="S38" s="6"/>
      <c r="T38" s="7"/>
      <c r="U38" s="12"/>
      <c r="V38" s="12"/>
      <c r="W38" s="7"/>
      <c r="X38" s="7"/>
      <c r="Y38" s="7"/>
    </row>
    <row r="39" spans="13:25" x14ac:dyDescent="0.25">
      <c r="M39" s="7"/>
      <c r="Q39" s="7"/>
      <c r="R39" s="7"/>
      <c r="S39" s="6"/>
      <c r="T39" s="7"/>
      <c r="U39" s="12"/>
      <c r="V39" s="12"/>
      <c r="W39" s="7"/>
      <c r="X39" s="7"/>
      <c r="Y39" s="7"/>
    </row>
    <row r="40" spans="13:25" x14ac:dyDescent="0.25">
      <c r="M40" s="7"/>
      <c r="Q40" s="7"/>
      <c r="R40" s="7"/>
      <c r="S40" s="6"/>
      <c r="T40" s="7"/>
      <c r="U40" s="12"/>
      <c r="V40" s="12"/>
      <c r="W40" s="7"/>
      <c r="X40" s="7"/>
      <c r="Y40" s="7"/>
    </row>
    <row r="41" spans="13:25" x14ac:dyDescent="0.25">
      <c r="M41" s="7"/>
      <c r="Q41" s="7"/>
      <c r="R41" s="7"/>
      <c r="S41" s="6"/>
      <c r="T41" s="7"/>
      <c r="U41" s="12"/>
      <c r="V41" s="12"/>
      <c r="W41" s="7"/>
      <c r="X41" s="7"/>
      <c r="Y41" s="7"/>
    </row>
    <row r="42" spans="13:25" x14ac:dyDescent="0.25">
      <c r="M42" s="7"/>
      <c r="Q42" s="7"/>
      <c r="R42" s="7"/>
      <c r="S42" s="6"/>
      <c r="T42" s="7"/>
      <c r="U42" s="12"/>
      <c r="V42" s="12"/>
      <c r="W42" s="7"/>
      <c r="X42" s="7"/>
      <c r="Y42" s="7"/>
    </row>
    <row r="43" spans="13:25" x14ac:dyDescent="0.25">
      <c r="M43" s="7"/>
      <c r="Q43" s="7"/>
      <c r="R43" s="7"/>
      <c r="S43" s="6"/>
      <c r="T43" s="7"/>
      <c r="U43" s="12"/>
      <c r="V43" s="12"/>
      <c r="W43" s="7"/>
      <c r="X43" s="7"/>
      <c r="Y43" s="7"/>
    </row>
    <row r="44" spans="13:25" x14ac:dyDescent="0.25">
      <c r="M44" s="7"/>
      <c r="Q44" s="7"/>
      <c r="R44" s="7"/>
      <c r="S44" s="6"/>
      <c r="T44" s="7"/>
      <c r="U44" s="12"/>
      <c r="V44" s="12"/>
      <c r="W44" s="7"/>
      <c r="X44" s="7"/>
      <c r="Y44" s="7"/>
    </row>
    <row r="45" spans="13:25" x14ac:dyDescent="0.25">
      <c r="M45" s="7"/>
      <c r="Q45" s="7"/>
      <c r="R45" s="7"/>
      <c r="S45" s="6"/>
      <c r="T45" s="7"/>
      <c r="U45" s="12"/>
      <c r="V45" s="12"/>
      <c r="W45" s="7"/>
      <c r="X45" s="7"/>
      <c r="Y45" s="7"/>
    </row>
    <row r="46" spans="13:25" x14ac:dyDescent="0.25">
      <c r="M46" s="7"/>
      <c r="Q46" s="7"/>
      <c r="R46" s="7"/>
      <c r="S46" s="6"/>
      <c r="T46" s="7"/>
      <c r="U46" s="12"/>
      <c r="V46" s="12"/>
      <c r="W46" s="7"/>
      <c r="X46" s="7"/>
      <c r="Y46" s="7"/>
    </row>
    <row r="47" spans="13:25" x14ac:dyDescent="0.25">
      <c r="M47" s="7"/>
      <c r="Q47" s="7"/>
      <c r="R47" s="7"/>
      <c r="S47" s="6"/>
      <c r="T47" s="7"/>
      <c r="U47" s="12"/>
      <c r="V47" s="12"/>
      <c r="W47" s="7"/>
      <c r="X47" s="7"/>
      <c r="Y47" s="7"/>
    </row>
    <row r="48" spans="13:25" x14ac:dyDescent="0.25">
      <c r="M48" s="7"/>
      <c r="Q48" s="7"/>
      <c r="R48" s="7"/>
      <c r="S48" s="7"/>
      <c r="T48" s="7"/>
      <c r="U48" s="7"/>
      <c r="V48" s="7"/>
      <c r="W48" s="7"/>
      <c r="X48" s="7"/>
      <c r="Y48" s="7"/>
    </row>
    <row r="49" spans="13:25" x14ac:dyDescent="0.25">
      <c r="M49" s="7"/>
      <c r="Q49" s="7"/>
      <c r="R49" s="7"/>
      <c r="S49" s="7"/>
      <c r="T49" s="7"/>
      <c r="U49" s="7"/>
      <c r="V49" s="7"/>
      <c r="W49" s="7"/>
      <c r="X49" s="7"/>
      <c r="Y49" s="7"/>
    </row>
    <row r="50" spans="13:25" x14ac:dyDescent="0.25">
      <c r="M50" s="7"/>
      <c r="Q50" s="7"/>
      <c r="R50" s="7"/>
      <c r="S50" s="7"/>
      <c r="T50" s="7"/>
      <c r="U50" s="7"/>
      <c r="V50" s="7"/>
      <c r="W50" s="7"/>
      <c r="X50" s="7"/>
      <c r="Y50" s="7"/>
    </row>
    <row r="51" spans="13:25" x14ac:dyDescent="0.25">
      <c r="M51" s="7"/>
      <c r="Q51" s="7"/>
      <c r="R51" s="7"/>
      <c r="S51" s="7"/>
      <c r="T51" s="7"/>
      <c r="U51" s="7"/>
      <c r="V51" s="7"/>
      <c r="W51" s="7"/>
      <c r="X51" s="7"/>
      <c r="Y51" s="7"/>
    </row>
    <row r="52" spans="13:25" x14ac:dyDescent="0.25"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zoomScaleNormal="100" workbookViewId="0"/>
  </sheetViews>
  <sheetFormatPr defaultRowHeight="15" x14ac:dyDescent="0.25"/>
  <cols>
    <col min="1" max="1" width="52.42578125" customWidth="1"/>
    <col min="2" max="2" width="20.28515625" customWidth="1"/>
  </cols>
  <sheetData>
    <row r="1" spans="1:8" x14ac:dyDescent="0.25">
      <c r="A1" s="44" t="s">
        <v>15</v>
      </c>
    </row>
    <row r="6" spans="1:8" ht="45" x14ac:dyDescent="0.25">
      <c r="C6" s="11" t="s">
        <v>2</v>
      </c>
      <c r="D6" s="11" t="s">
        <v>25</v>
      </c>
      <c r="E6" s="11" t="s">
        <v>26</v>
      </c>
      <c r="F6" s="2"/>
      <c r="G6" s="2"/>
      <c r="H6" s="2"/>
    </row>
    <row r="7" spans="1:8" x14ac:dyDescent="0.25">
      <c r="A7" t="s">
        <v>92</v>
      </c>
      <c r="B7" t="s">
        <v>69</v>
      </c>
      <c r="C7" s="7">
        <v>1975</v>
      </c>
      <c r="D7" s="12">
        <v>15.476190476190476</v>
      </c>
      <c r="E7" s="7"/>
    </row>
    <row r="8" spans="1:8" x14ac:dyDescent="0.25">
      <c r="A8" t="s">
        <v>93</v>
      </c>
      <c r="B8" t="s">
        <v>70</v>
      </c>
      <c r="C8" s="7">
        <v>1980</v>
      </c>
      <c r="D8" s="12">
        <v>8.4656084656084651</v>
      </c>
      <c r="E8" s="7"/>
    </row>
    <row r="9" spans="1:8" x14ac:dyDescent="0.25">
      <c r="A9" t="s">
        <v>94</v>
      </c>
      <c r="B9" t="s">
        <v>85</v>
      </c>
      <c r="C9" s="7">
        <v>1985</v>
      </c>
      <c r="D9" s="12">
        <v>5.8201058201058196</v>
      </c>
      <c r="E9" s="7"/>
    </row>
    <row r="10" spans="1:8" x14ac:dyDescent="0.25">
      <c r="A10" t="s">
        <v>95</v>
      </c>
      <c r="B10" t="s">
        <v>71</v>
      </c>
      <c r="C10" s="7">
        <v>1990</v>
      </c>
      <c r="D10" s="12">
        <v>17.058823529411764</v>
      </c>
      <c r="E10" s="7"/>
    </row>
    <row r="11" spans="1:8" x14ac:dyDescent="0.25">
      <c r="A11" t="s">
        <v>96</v>
      </c>
      <c r="B11" t="s">
        <v>72</v>
      </c>
      <c r="C11" s="7">
        <v>1994</v>
      </c>
      <c r="D11" s="12">
        <v>4.2168674698795181</v>
      </c>
      <c r="E11" s="7"/>
      <c r="F11" s="5"/>
      <c r="G11" s="5"/>
      <c r="H11" s="5"/>
    </row>
    <row r="12" spans="1:8" x14ac:dyDescent="0.25">
      <c r="A12" t="s">
        <v>97</v>
      </c>
      <c r="B12" t="s">
        <v>73</v>
      </c>
      <c r="C12" s="7">
        <v>1995</v>
      </c>
      <c r="D12" s="12">
        <v>4.294478527607362</v>
      </c>
      <c r="E12" s="7"/>
      <c r="F12" s="5"/>
      <c r="G12" s="5"/>
      <c r="H12" s="5"/>
    </row>
    <row r="13" spans="1:8" x14ac:dyDescent="0.25">
      <c r="A13" t="s">
        <v>84</v>
      </c>
      <c r="B13" t="s">
        <v>74</v>
      </c>
      <c r="C13" s="7">
        <v>1996</v>
      </c>
      <c r="D13" s="12">
        <v>6.4285714285714279</v>
      </c>
      <c r="E13" s="7"/>
      <c r="F13" s="5"/>
      <c r="G13" s="5"/>
      <c r="H13" s="5"/>
    </row>
    <row r="14" spans="1:8" x14ac:dyDescent="0.25">
      <c r="A14" t="s">
        <v>84</v>
      </c>
      <c r="B14" t="s">
        <v>75</v>
      </c>
      <c r="C14" s="7">
        <v>1997</v>
      </c>
      <c r="D14" s="12">
        <v>7.1428571428571423</v>
      </c>
      <c r="E14" s="7"/>
      <c r="F14" s="5"/>
      <c r="G14" s="5"/>
      <c r="H14" s="5"/>
    </row>
    <row r="15" spans="1:8" x14ac:dyDescent="0.25">
      <c r="A15" t="s">
        <v>84</v>
      </c>
      <c r="B15" t="s">
        <v>76</v>
      </c>
      <c r="C15" s="7">
        <v>1998</v>
      </c>
      <c r="D15" s="12">
        <v>4.6728971962616823</v>
      </c>
      <c r="E15" s="7"/>
      <c r="F15" s="5"/>
      <c r="G15" s="5"/>
      <c r="H15" s="5"/>
    </row>
    <row r="16" spans="1:8" x14ac:dyDescent="0.25">
      <c r="A16" t="s">
        <v>84</v>
      </c>
      <c r="B16" t="s">
        <v>77</v>
      </c>
      <c r="C16" s="7">
        <v>1999</v>
      </c>
      <c r="D16" s="12">
        <v>5.7692307692307692</v>
      </c>
      <c r="E16" s="12"/>
      <c r="F16" s="5"/>
      <c r="G16" s="5"/>
      <c r="H16" s="5"/>
    </row>
    <row r="17" spans="1:16" x14ac:dyDescent="0.25">
      <c r="A17" t="s">
        <v>84</v>
      </c>
      <c r="B17" t="s">
        <v>78</v>
      </c>
      <c r="C17" s="7">
        <v>2000</v>
      </c>
      <c r="D17" s="12">
        <v>4.3478260869565215</v>
      </c>
      <c r="E17" s="12">
        <v>10.256410256410255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t="s">
        <v>84</v>
      </c>
      <c r="B18" t="s">
        <v>79</v>
      </c>
      <c r="C18" s="7">
        <v>2001</v>
      </c>
      <c r="D18" s="12">
        <v>9.4117647058823533</v>
      </c>
      <c r="E18" s="12">
        <v>22.807017543859647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t="s">
        <v>84</v>
      </c>
      <c r="B19" t="s">
        <v>80</v>
      </c>
      <c r="C19" s="7">
        <v>2002</v>
      </c>
      <c r="D19" s="7"/>
      <c r="E19" s="12">
        <v>31.25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t="s">
        <v>84</v>
      </c>
      <c r="B20" t="s">
        <v>81</v>
      </c>
      <c r="C20" s="7">
        <v>2003</v>
      </c>
      <c r="D20" s="7"/>
      <c r="E20" s="12">
        <v>14.035087719298245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t="s">
        <v>84</v>
      </c>
      <c r="B21" t="s">
        <v>82</v>
      </c>
      <c r="C21" s="7">
        <v>2004</v>
      </c>
      <c r="D21" s="7"/>
      <c r="E21" s="12">
        <v>7.1428571428571423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t="s">
        <v>84</v>
      </c>
      <c r="B22" t="s">
        <v>86</v>
      </c>
      <c r="C22" s="7">
        <v>2005</v>
      </c>
      <c r="D22" s="7"/>
      <c r="E22" s="12">
        <v>3.6363636363636362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t="s">
        <v>84</v>
      </c>
      <c r="B23" t="s">
        <v>87</v>
      </c>
      <c r="C23" s="7">
        <v>2006</v>
      </c>
      <c r="D23" s="7"/>
      <c r="E23" s="12">
        <v>12.962962962962962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t="s">
        <v>84</v>
      </c>
      <c r="B24" t="s">
        <v>88</v>
      </c>
      <c r="C24" s="7">
        <v>2007</v>
      </c>
      <c r="D24" s="7"/>
      <c r="E24" s="12">
        <v>7.1428571428571423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t="s">
        <v>84</v>
      </c>
      <c r="B25" t="s">
        <v>83</v>
      </c>
      <c r="C25" s="7">
        <v>2008</v>
      </c>
      <c r="D25" s="7"/>
      <c r="E25" s="12">
        <v>10.714285714285714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t="s">
        <v>90</v>
      </c>
      <c r="B26" t="s">
        <v>89</v>
      </c>
      <c r="C26" s="7">
        <v>2009</v>
      </c>
      <c r="D26" s="7"/>
      <c r="E26" s="45"/>
    </row>
    <row r="27" spans="1:16" x14ac:dyDescent="0.25">
      <c r="A27" t="s">
        <v>91</v>
      </c>
      <c r="B27" t="s">
        <v>89</v>
      </c>
      <c r="C27" s="7">
        <v>2010</v>
      </c>
      <c r="D27" s="7"/>
      <c r="E27" s="46"/>
    </row>
    <row r="28" spans="1:16" x14ac:dyDescent="0.25">
      <c r="C28" s="7"/>
      <c r="D28" s="7"/>
      <c r="E28" s="7"/>
    </row>
    <row r="31" spans="1:16" x14ac:dyDescent="0.25">
      <c r="A31" t="s">
        <v>100</v>
      </c>
    </row>
    <row r="32" spans="1:16" x14ac:dyDescent="0.25">
      <c r="A32" t="s">
        <v>98</v>
      </c>
    </row>
    <row r="33" spans="1:1" x14ac:dyDescent="0.25">
      <c r="A33" t="s">
        <v>99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80"/>
  <sheetViews>
    <sheetView zoomScaleNormal="100" workbookViewId="0"/>
  </sheetViews>
  <sheetFormatPr defaultRowHeight="12.75" x14ac:dyDescent="0.2"/>
  <cols>
    <col min="1" max="1" width="9.140625" style="8"/>
    <col min="2" max="3" width="9.140625" style="47"/>
    <col min="4" max="16384" width="9.140625" style="8"/>
  </cols>
  <sheetData>
    <row r="1" spans="1:4" ht="15" x14ac:dyDescent="0.25">
      <c r="A1" s="44" t="s">
        <v>16</v>
      </c>
      <c r="B1" s="7"/>
    </row>
    <row r="2" spans="1:4" ht="15" x14ac:dyDescent="0.25">
      <c r="A2" s="44"/>
      <c r="B2" s="7"/>
    </row>
    <row r="3" spans="1:4" ht="15" x14ac:dyDescent="0.25">
      <c r="A3" s="8" t="s">
        <v>101</v>
      </c>
      <c r="B3" s="7"/>
    </row>
    <row r="4" spans="1:4" ht="15" x14ac:dyDescent="0.25">
      <c r="A4" s="8" t="s">
        <v>103</v>
      </c>
      <c r="B4" s="7"/>
    </row>
    <row r="5" spans="1:4" x14ac:dyDescent="0.2">
      <c r="A5" s="8" t="s">
        <v>102</v>
      </c>
    </row>
    <row r="7" spans="1:4" ht="89.25" x14ac:dyDescent="0.2">
      <c r="B7" s="48" t="s">
        <v>3</v>
      </c>
      <c r="C7" s="48" t="s">
        <v>24</v>
      </c>
      <c r="D7" s="9"/>
    </row>
    <row r="8" spans="1:4" x14ac:dyDescent="0.2">
      <c r="A8" s="8">
        <v>1946</v>
      </c>
      <c r="B8" s="47">
        <v>7</v>
      </c>
    </row>
    <row r="9" spans="1:4" x14ac:dyDescent="0.2">
      <c r="A9" s="8">
        <v>1947</v>
      </c>
      <c r="B9" s="47">
        <v>9</v>
      </c>
    </row>
    <row r="10" spans="1:4" x14ac:dyDescent="0.2">
      <c r="A10" s="8">
        <v>1948</v>
      </c>
      <c r="B10" s="47">
        <v>3</v>
      </c>
    </row>
    <row r="11" spans="1:4" x14ac:dyDescent="0.2">
      <c r="A11" s="8">
        <v>1949</v>
      </c>
      <c r="B11" s="47">
        <v>4</v>
      </c>
    </row>
    <row r="12" spans="1:4" x14ac:dyDescent="0.2">
      <c r="A12" s="8">
        <v>1950</v>
      </c>
      <c r="B12" s="47">
        <v>2</v>
      </c>
    </row>
    <row r="13" spans="1:4" x14ac:dyDescent="0.2">
      <c r="A13" s="8">
        <v>1951</v>
      </c>
      <c r="B13" s="47">
        <v>5</v>
      </c>
    </row>
    <row r="14" spans="1:4" x14ac:dyDescent="0.2">
      <c r="A14" s="8">
        <v>1952</v>
      </c>
      <c r="B14" s="47">
        <v>1</v>
      </c>
    </row>
    <row r="15" spans="1:4" x14ac:dyDescent="0.2">
      <c r="A15" s="8">
        <v>1953</v>
      </c>
      <c r="B15" s="47">
        <v>6</v>
      </c>
    </row>
    <row r="16" spans="1:4" x14ac:dyDescent="0.2">
      <c r="A16" s="8">
        <v>1954</v>
      </c>
      <c r="B16" s="47">
        <v>2</v>
      </c>
    </row>
    <row r="17" spans="1:2" x14ac:dyDescent="0.2">
      <c r="A17" s="8">
        <v>1955</v>
      </c>
      <c r="B17" s="47">
        <v>6</v>
      </c>
    </row>
    <row r="18" spans="1:2" x14ac:dyDescent="0.2">
      <c r="A18" s="8">
        <v>1956</v>
      </c>
      <c r="B18" s="47">
        <v>3</v>
      </c>
    </row>
    <row r="19" spans="1:2" x14ac:dyDescent="0.2">
      <c r="A19" s="8">
        <v>1957</v>
      </c>
      <c r="B19" s="47">
        <v>4</v>
      </c>
    </row>
    <row r="20" spans="1:2" x14ac:dyDescent="0.2">
      <c r="A20" s="8">
        <v>1958</v>
      </c>
      <c r="B20" s="47">
        <v>0</v>
      </c>
    </row>
    <row r="21" spans="1:2" x14ac:dyDescent="0.2">
      <c r="A21" s="8">
        <v>1959</v>
      </c>
      <c r="B21" s="47">
        <v>9</v>
      </c>
    </row>
    <row r="22" spans="1:2" x14ac:dyDescent="0.2">
      <c r="A22" s="8">
        <v>1960</v>
      </c>
      <c r="B22" s="47">
        <v>0</v>
      </c>
    </row>
    <row r="23" spans="1:2" x14ac:dyDescent="0.2">
      <c r="A23" s="8">
        <v>1961</v>
      </c>
      <c r="B23" s="47">
        <v>1</v>
      </c>
    </row>
    <row r="24" spans="1:2" x14ac:dyDescent="0.2">
      <c r="A24" s="8">
        <v>1962</v>
      </c>
      <c r="B24" s="47">
        <v>2</v>
      </c>
    </row>
    <row r="25" spans="1:2" x14ac:dyDescent="0.2">
      <c r="A25" s="8">
        <v>1963</v>
      </c>
      <c r="B25" s="47">
        <v>0</v>
      </c>
    </row>
    <row r="26" spans="1:2" x14ac:dyDescent="0.2">
      <c r="A26" s="8">
        <v>1964</v>
      </c>
      <c r="B26" s="47">
        <v>8</v>
      </c>
    </row>
    <row r="27" spans="1:2" x14ac:dyDescent="0.2">
      <c r="A27" s="8">
        <v>1965</v>
      </c>
      <c r="B27" s="47">
        <v>7</v>
      </c>
    </row>
    <row r="28" spans="1:2" x14ac:dyDescent="0.2">
      <c r="A28" s="8">
        <v>1966</v>
      </c>
      <c r="B28" s="47">
        <v>7</v>
      </c>
    </row>
    <row r="29" spans="1:2" x14ac:dyDescent="0.2">
      <c r="A29" s="8">
        <v>1967</v>
      </c>
      <c r="B29" s="47">
        <v>4</v>
      </c>
    </row>
    <row r="30" spans="1:2" x14ac:dyDescent="0.2">
      <c r="A30" s="8">
        <v>1968</v>
      </c>
      <c r="B30" s="47">
        <v>6</v>
      </c>
    </row>
    <row r="31" spans="1:2" x14ac:dyDescent="0.2">
      <c r="A31" s="8">
        <v>1969</v>
      </c>
      <c r="B31" s="47">
        <v>7</v>
      </c>
    </row>
    <row r="32" spans="1:2" x14ac:dyDescent="0.2">
      <c r="A32" s="8">
        <v>1970</v>
      </c>
      <c r="B32" s="47">
        <v>4</v>
      </c>
    </row>
    <row r="33" spans="1:2" x14ac:dyDescent="0.2">
      <c r="A33" s="8">
        <v>1971</v>
      </c>
      <c r="B33" s="47">
        <v>4</v>
      </c>
    </row>
    <row r="34" spans="1:2" x14ac:dyDescent="0.2">
      <c r="A34" s="8">
        <v>1972</v>
      </c>
      <c r="B34" s="47">
        <v>1</v>
      </c>
    </row>
    <row r="35" spans="1:2" x14ac:dyDescent="0.2">
      <c r="A35" s="8">
        <v>1973</v>
      </c>
      <c r="B35" s="47">
        <v>0</v>
      </c>
    </row>
    <row r="36" spans="1:2" x14ac:dyDescent="0.2">
      <c r="A36" s="8">
        <v>1974</v>
      </c>
      <c r="B36" s="47">
        <v>5</v>
      </c>
    </row>
    <row r="37" spans="1:2" x14ac:dyDescent="0.2">
      <c r="A37" s="8">
        <v>1975</v>
      </c>
      <c r="B37" s="47">
        <v>0</v>
      </c>
    </row>
    <row r="38" spans="1:2" x14ac:dyDescent="0.2">
      <c r="A38" s="8">
        <v>1976</v>
      </c>
      <c r="B38" s="47">
        <v>2</v>
      </c>
    </row>
    <row r="39" spans="1:2" x14ac:dyDescent="0.2">
      <c r="A39" s="8">
        <v>1977</v>
      </c>
      <c r="B39" s="47">
        <v>0</v>
      </c>
    </row>
    <row r="40" spans="1:2" x14ac:dyDescent="0.2">
      <c r="A40" s="8">
        <v>1978</v>
      </c>
      <c r="B40" s="47">
        <v>2</v>
      </c>
    </row>
    <row r="41" spans="1:2" x14ac:dyDescent="0.2">
      <c r="A41" s="8">
        <v>1979</v>
      </c>
      <c r="B41" s="47">
        <v>4</v>
      </c>
    </row>
    <row r="42" spans="1:2" x14ac:dyDescent="0.2">
      <c r="A42" s="8">
        <v>1980</v>
      </c>
      <c r="B42" s="47">
        <v>3</v>
      </c>
    </row>
    <row r="43" spans="1:2" x14ac:dyDescent="0.2">
      <c r="A43" s="8">
        <v>1981</v>
      </c>
      <c r="B43" s="47">
        <v>4</v>
      </c>
    </row>
    <row r="44" spans="1:2" x14ac:dyDescent="0.2">
      <c r="A44" s="8">
        <v>1982</v>
      </c>
      <c r="B44" s="47">
        <v>2</v>
      </c>
    </row>
    <row r="45" spans="1:2" x14ac:dyDescent="0.2">
      <c r="A45" s="8">
        <v>1983</v>
      </c>
      <c r="B45" s="47">
        <v>4</v>
      </c>
    </row>
    <row r="46" spans="1:2" x14ac:dyDescent="0.2">
      <c r="A46" s="8">
        <v>1984</v>
      </c>
      <c r="B46" s="47">
        <v>2</v>
      </c>
    </row>
    <row r="47" spans="1:2" x14ac:dyDescent="0.2">
      <c r="A47" s="8">
        <v>1985</v>
      </c>
      <c r="B47" s="47">
        <v>4</v>
      </c>
    </row>
    <row r="48" spans="1:2" x14ac:dyDescent="0.2">
      <c r="A48" s="8">
        <v>1986</v>
      </c>
      <c r="B48" s="47">
        <v>2</v>
      </c>
    </row>
    <row r="49" spans="1:3" x14ac:dyDescent="0.2">
      <c r="A49" s="8">
        <v>1987</v>
      </c>
      <c r="B49" s="49">
        <v>5</v>
      </c>
      <c r="C49" s="49">
        <v>0</v>
      </c>
    </row>
    <row r="50" spans="1:3" x14ac:dyDescent="0.2">
      <c r="A50" s="8">
        <v>1988</v>
      </c>
      <c r="B50" s="49">
        <v>3</v>
      </c>
      <c r="C50" s="49">
        <v>0</v>
      </c>
    </row>
    <row r="51" spans="1:3" x14ac:dyDescent="0.2">
      <c r="A51" s="8">
        <v>1989</v>
      </c>
      <c r="B51" s="49">
        <v>4</v>
      </c>
      <c r="C51" s="49">
        <v>0</v>
      </c>
    </row>
    <row r="52" spans="1:3" x14ac:dyDescent="0.2">
      <c r="A52" s="8">
        <v>1990</v>
      </c>
      <c r="B52" s="49">
        <v>2</v>
      </c>
      <c r="C52" s="49">
        <v>1</v>
      </c>
    </row>
    <row r="53" spans="1:3" x14ac:dyDescent="0.2">
      <c r="A53" s="8">
        <v>1991</v>
      </c>
      <c r="B53" s="49">
        <v>4</v>
      </c>
      <c r="C53" s="49">
        <v>0</v>
      </c>
    </row>
    <row r="54" spans="1:3" x14ac:dyDescent="0.2">
      <c r="A54" s="8">
        <v>1992</v>
      </c>
      <c r="B54" s="49">
        <v>11</v>
      </c>
      <c r="C54" s="49">
        <v>1</v>
      </c>
    </row>
    <row r="55" spans="1:3" x14ac:dyDescent="0.2">
      <c r="A55" s="8">
        <v>1993</v>
      </c>
      <c r="B55" s="49">
        <v>0</v>
      </c>
      <c r="C55" s="49">
        <v>0</v>
      </c>
    </row>
    <row r="56" spans="1:3" x14ac:dyDescent="0.2">
      <c r="A56" s="8">
        <v>1994</v>
      </c>
      <c r="B56" s="49">
        <v>1</v>
      </c>
      <c r="C56" s="49">
        <v>0</v>
      </c>
    </row>
    <row r="57" spans="1:3" x14ac:dyDescent="0.2">
      <c r="A57" s="8">
        <v>1995</v>
      </c>
      <c r="B57" s="49">
        <v>6</v>
      </c>
      <c r="C57" s="49">
        <v>0</v>
      </c>
    </row>
    <row r="58" spans="1:3" x14ac:dyDescent="0.2">
      <c r="A58" s="8">
        <v>1996</v>
      </c>
      <c r="B58" s="49">
        <v>3</v>
      </c>
      <c r="C58" s="49">
        <v>0</v>
      </c>
    </row>
    <row r="59" spans="1:3" x14ac:dyDescent="0.2">
      <c r="A59" s="8">
        <v>1997</v>
      </c>
      <c r="B59" s="49">
        <v>3</v>
      </c>
      <c r="C59" s="49">
        <v>0</v>
      </c>
    </row>
    <row r="60" spans="1:3" x14ac:dyDescent="0.2">
      <c r="A60" s="8">
        <v>1998</v>
      </c>
      <c r="B60" s="49">
        <v>5</v>
      </c>
      <c r="C60" s="49">
        <v>0</v>
      </c>
    </row>
    <row r="61" spans="1:3" x14ac:dyDescent="0.2">
      <c r="A61" s="8">
        <v>1999</v>
      </c>
      <c r="B61" s="49">
        <v>11</v>
      </c>
      <c r="C61" s="49">
        <v>9</v>
      </c>
    </row>
    <row r="62" spans="1:3" x14ac:dyDescent="0.2">
      <c r="A62" s="8">
        <v>2000</v>
      </c>
      <c r="B62" s="49">
        <v>2</v>
      </c>
      <c r="C62" s="49">
        <v>5</v>
      </c>
    </row>
    <row r="63" spans="1:3" x14ac:dyDescent="0.2">
      <c r="A63" s="8">
        <v>2001</v>
      </c>
      <c r="B63" s="49">
        <v>7</v>
      </c>
      <c r="C63" s="49">
        <v>5</v>
      </c>
    </row>
    <row r="64" spans="1:3" x14ac:dyDescent="0.2">
      <c r="A64" s="8">
        <v>2002</v>
      </c>
      <c r="B64" s="49">
        <v>2</v>
      </c>
      <c r="C64" s="49">
        <v>2</v>
      </c>
    </row>
    <row r="65" spans="1:3" x14ac:dyDescent="0.2">
      <c r="A65" s="8">
        <v>2003</v>
      </c>
      <c r="B65" s="49">
        <v>2</v>
      </c>
      <c r="C65" s="49">
        <v>4</v>
      </c>
    </row>
    <row r="66" spans="1:3" x14ac:dyDescent="0.2">
      <c r="A66" s="8">
        <v>2004</v>
      </c>
      <c r="B66" s="49">
        <v>0</v>
      </c>
      <c r="C66" s="49">
        <v>2</v>
      </c>
    </row>
    <row r="67" spans="1:3" x14ac:dyDescent="0.2">
      <c r="A67" s="8">
        <v>2005</v>
      </c>
      <c r="B67" s="49">
        <v>2</v>
      </c>
      <c r="C67" s="49">
        <v>2</v>
      </c>
    </row>
    <row r="68" spans="1:3" x14ac:dyDescent="0.2">
      <c r="A68" s="8">
        <v>2006</v>
      </c>
      <c r="B68" s="49">
        <v>7</v>
      </c>
      <c r="C68" s="49">
        <v>4</v>
      </c>
    </row>
    <row r="69" spans="1:3" x14ac:dyDescent="0.2">
      <c r="A69" s="8">
        <v>2007</v>
      </c>
      <c r="B69" s="49">
        <v>5</v>
      </c>
      <c r="C69" s="49">
        <v>1</v>
      </c>
    </row>
    <row r="70" spans="1:3" x14ac:dyDescent="0.2">
      <c r="A70" s="8">
        <v>2008</v>
      </c>
      <c r="B70" s="49">
        <v>7</v>
      </c>
      <c r="C70" s="49">
        <v>1</v>
      </c>
    </row>
    <row r="71" spans="1:3" x14ac:dyDescent="0.2">
      <c r="A71" s="8">
        <v>2009</v>
      </c>
      <c r="B71" s="49">
        <v>9</v>
      </c>
      <c r="C71" s="49">
        <v>0</v>
      </c>
    </row>
    <row r="72" spans="1:3" x14ac:dyDescent="0.2">
      <c r="A72" s="8">
        <v>2010</v>
      </c>
      <c r="B72" s="49">
        <v>6</v>
      </c>
      <c r="C72" s="49">
        <v>0</v>
      </c>
    </row>
    <row r="73" spans="1:3" x14ac:dyDescent="0.2">
      <c r="A73" s="8">
        <v>2011</v>
      </c>
      <c r="B73" s="49">
        <v>7</v>
      </c>
      <c r="C73" s="49">
        <v>0</v>
      </c>
    </row>
    <row r="74" spans="1:3" x14ac:dyDescent="0.2">
      <c r="A74" s="8">
        <v>2012</v>
      </c>
      <c r="B74" s="49">
        <v>6</v>
      </c>
      <c r="C74" s="49">
        <v>0</v>
      </c>
    </row>
    <row r="75" spans="1:3" x14ac:dyDescent="0.2">
      <c r="A75" s="8">
        <v>2013</v>
      </c>
      <c r="B75" s="49">
        <v>7</v>
      </c>
      <c r="C75" s="49">
        <v>0</v>
      </c>
    </row>
    <row r="80" spans="1:3" x14ac:dyDescent="0.2">
      <c r="A80" s="59"/>
    </row>
  </sheetData>
  <pageMargins left="0.75" right="0.75" top="1" bottom="1" header="0.5" footer="0.5"/>
  <pageSetup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1"/>
  <sheetViews>
    <sheetView topLeftCell="A22" zoomScaleNormal="100" workbookViewId="0">
      <selection activeCell="A49" sqref="A49"/>
    </sheetView>
  </sheetViews>
  <sheetFormatPr defaultRowHeight="15" x14ac:dyDescent="0.25"/>
  <cols>
    <col min="1" max="1" width="28.28515625" customWidth="1"/>
    <col min="2" max="2" width="15.7109375" customWidth="1"/>
    <col min="3" max="3" width="12.5703125" customWidth="1"/>
    <col min="4" max="5" width="14.28515625" customWidth="1"/>
    <col min="7" max="7" width="11.28515625" customWidth="1"/>
    <col min="8" max="8" width="12" customWidth="1"/>
  </cols>
  <sheetData>
    <row r="1" spans="1:8" x14ac:dyDescent="0.25">
      <c r="A1" t="s">
        <v>18</v>
      </c>
    </row>
    <row r="2" spans="1:8" x14ac:dyDescent="0.25">
      <c r="A2" s="10" t="s">
        <v>153</v>
      </c>
    </row>
    <row r="3" spans="1:8" x14ac:dyDescent="0.25">
      <c r="A3" s="10" t="s">
        <v>150</v>
      </c>
      <c r="C3" s="14"/>
    </row>
    <row r="4" spans="1:8" x14ac:dyDescent="0.25">
      <c r="A4" t="s">
        <v>151</v>
      </c>
      <c r="C4" s="14"/>
    </row>
    <row r="5" spans="1:8" x14ac:dyDescent="0.25">
      <c r="A5" t="s">
        <v>152</v>
      </c>
      <c r="C5" s="14"/>
    </row>
    <row r="6" spans="1:8" x14ac:dyDescent="0.25">
      <c r="A6" s="10"/>
      <c r="C6" s="14"/>
    </row>
    <row r="7" spans="1:8" x14ac:dyDescent="0.25">
      <c r="A7" s="10"/>
      <c r="C7" s="14"/>
    </row>
    <row r="8" spans="1:8" s="2" customFormat="1" ht="64.5" x14ac:dyDescent="0.25">
      <c r="A8" s="3" t="s">
        <v>142</v>
      </c>
      <c r="B8" s="67" t="s">
        <v>4</v>
      </c>
      <c r="C8" s="15" t="s">
        <v>27</v>
      </c>
      <c r="D8" s="15" t="s">
        <v>5</v>
      </c>
      <c r="E8" s="50" t="s">
        <v>7</v>
      </c>
      <c r="F8" s="15" t="s">
        <v>6</v>
      </c>
      <c r="G8" s="15" t="s">
        <v>8</v>
      </c>
      <c r="H8" s="15" t="s">
        <v>9</v>
      </c>
    </row>
    <row r="9" spans="1:8" x14ac:dyDescent="0.25">
      <c r="A9" t="s">
        <v>180</v>
      </c>
      <c r="B9">
        <v>1974</v>
      </c>
      <c r="C9" s="7"/>
      <c r="D9" s="15"/>
      <c r="E9" s="50"/>
      <c r="F9" s="15"/>
      <c r="G9" s="51">
        <v>11.24859414018567</v>
      </c>
      <c r="H9" s="51">
        <v>8.3699651156140984</v>
      </c>
    </row>
    <row r="10" spans="1:8" x14ac:dyDescent="0.25">
      <c r="A10" t="s">
        <v>181</v>
      </c>
      <c r="B10">
        <v>1975</v>
      </c>
      <c r="C10" s="7"/>
      <c r="D10" s="15"/>
      <c r="E10" s="50"/>
      <c r="F10" s="15"/>
      <c r="G10" s="51">
        <v>8.480319259077989</v>
      </c>
      <c r="H10" s="51">
        <v>5.9650245656307064</v>
      </c>
    </row>
    <row r="11" spans="1:8" x14ac:dyDescent="0.25">
      <c r="A11" t="s">
        <v>111</v>
      </c>
      <c r="B11">
        <v>1976</v>
      </c>
      <c r="C11" s="7"/>
      <c r="D11" s="15"/>
      <c r="E11" s="50"/>
      <c r="F11" s="15"/>
      <c r="G11" s="51">
        <v>8.1215366082184453</v>
      </c>
      <c r="H11" s="51">
        <v>5.281042252264311</v>
      </c>
    </row>
    <row r="12" spans="1:8" x14ac:dyDescent="0.25">
      <c r="A12" t="s">
        <v>144</v>
      </c>
      <c r="B12">
        <v>1977</v>
      </c>
      <c r="C12" s="7"/>
      <c r="D12" s="15"/>
      <c r="E12" s="50"/>
      <c r="F12" s="15"/>
      <c r="G12" s="51">
        <v>8.9012898311322619</v>
      </c>
      <c r="H12" s="51">
        <v>5.2551845733800082</v>
      </c>
    </row>
    <row r="13" spans="1:8" x14ac:dyDescent="0.25">
      <c r="A13" t="s">
        <v>145</v>
      </c>
      <c r="B13">
        <v>1978</v>
      </c>
      <c r="C13" s="7"/>
      <c r="D13" s="15"/>
      <c r="E13" s="50"/>
      <c r="F13" s="15"/>
      <c r="G13" s="51">
        <v>10.405808531065698</v>
      </c>
      <c r="H13" s="51">
        <v>6.3940131669181177</v>
      </c>
    </row>
    <row r="14" spans="1:8" x14ac:dyDescent="0.25">
      <c r="A14" t="s">
        <v>146</v>
      </c>
      <c r="B14">
        <v>1979</v>
      </c>
      <c r="C14" s="7"/>
      <c r="D14" s="15"/>
      <c r="E14" s="50"/>
      <c r="F14" s="15"/>
      <c r="G14" s="51">
        <v>11.514665839451281</v>
      </c>
      <c r="H14" s="51">
        <v>8.2058042946265459</v>
      </c>
    </row>
    <row r="15" spans="1:8" x14ac:dyDescent="0.25">
      <c r="A15" t="s">
        <v>147</v>
      </c>
      <c r="B15">
        <v>1980</v>
      </c>
      <c r="C15" s="7"/>
      <c r="D15" s="15"/>
      <c r="E15" s="50"/>
      <c r="F15" s="15"/>
      <c r="G15" s="51">
        <v>11.811723847611029</v>
      </c>
      <c r="H15" s="51">
        <v>8.5492527888865499</v>
      </c>
    </row>
    <row r="16" spans="1:8" x14ac:dyDescent="0.25">
      <c r="A16" t="s">
        <v>112</v>
      </c>
      <c r="B16">
        <v>1981</v>
      </c>
      <c r="C16" s="7"/>
      <c r="D16" s="15"/>
      <c r="E16" s="50"/>
      <c r="F16" s="15"/>
      <c r="G16" s="51">
        <v>9.8344775529276447</v>
      </c>
      <c r="H16" s="51">
        <v>5.9525178821753348</v>
      </c>
    </row>
    <row r="17" spans="1:8" x14ac:dyDescent="0.25">
      <c r="A17" t="s">
        <v>113</v>
      </c>
      <c r="B17">
        <v>1982</v>
      </c>
      <c r="C17" s="7"/>
      <c r="D17" s="15"/>
      <c r="E17" s="50"/>
      <c r="F17" s="15"/>
      <c r="G17" s="51">
        <v>7.9818631492168182</v>
      </c>
      <c r="H17" s="51">
        <v>4.0624713749198493</v>
      </c>
    </row>
    <row r="18" spans="1:8" x14ac:dyDescent="0.25">
      <c r="A18" t="s">
        <v>114</v>
      </c>
      <c r="B18">
        <v>1983</v>
      </c>
      <c r="C18" s="7"/>
      <c r="D18" s="15"/>
      <c r="E18" s="50"/>
      <c r="F18" s="15"/>
      <c r="G18" s="51">
        <v>8.6577501567720851</v>
      </c>
      <c r="H18" s="51">
        <v>4.4414701945845767</v>
      </c>
    </row>
    <row r="19" spans="1:8" x14ac:dyDescent="0.25">
      <c r="A19" t="s">
        <v>115</v>
      </c>
      <c r="B19">
        <v>1984</v>
      </c>
      <c r="C19" s="7"/>
      <c r="D19" s="15"/>
      <c r="E19" s="50"/>
      <c r="F19" s="15"/>
      <c r="G19" s="51">
        <v>8.3757225987671475</v>
      </c>
      <c r="H19" s="51">
        <v>4.1366682324970521</v>
      </c>
    </row>
    <row r="20" spans="1:8" x14ac:dyDescent="0.25">
      <c r="A20" t="s">
        <v>116</v>
      </c>
      <c r="B20">
        <v>1985</v>
      </c>
      <c r="C20" s="7"/>
      <c r="D20" s="15"/>
      <c r="E20" s="50"/>
      <c r="F20" s="15"/>
      <c r="G20" s="51">
        <v>8.6490186682834764</v>
      </c>
      <c r="H20" s="51">
        <v>4.792732180052611</v>
      </c>
    </row>
    <row r="21" spans="1:8" x14ac:dyDescent="0.25">
      <c r="A21" t="s">
        <v>117</v>
      </c>
      <c r="B21">
        <v>1986</v>
      </c>
      <c r="C21" s="12">
        <v>1.2200574896199297</v>
      </c>
      <c r="D21" s="15"/>
      <c r="E21" s="50"/>
      <c r="F21" s="15"/>
      <c r="G21" s="51">
        <v>10.029338173968503</v>
      </c>
      <c r="H21" s="51">
        <v>5.1656772800863466</v>
      </c>
    </row>
    <row r="22" spans="1:8" x14ac:dyDescent="0.25">
      <c r="A22" t="s">
        <v>118</v>
      </c>
      <c r="B22">
        <v>1987</v>
      </c>
      <c r="C22" s="12">
        <v>1.1667392250761863</v>
      </c>
      <c r="D22" s="15"/>
      <c r="E22" s="50"/>
      <c r="F22" s="15"/>
      <c r="G22" s="51">
        <v>9.068131612603187</v>
      </c>
      <c r="H22" s="51">
        <v>5.07712281517653</v>
      </c>
    </row>
    <row r="23" spans="1:8" x14ac:dyDescent="0.25">
      <c r="A23" t="s">
        <v>119</v>
      </c>
      <c r="B23">
        <v>1988</v>
      </c>
      <c r="C23" s="12">
        <v>1.2783505154639174</v>
      </c>
      <c r="D23" s="15"/>
      <c r="E23" s="50"/>
      <c r="F23" s="15"/>
      <c r="G23" s="51">
        <v>10.414793370208116</v>
      </c>
      <c r="H23" s="51">
        <v>6.0195366047719929</v>
      </c>
    </row>
    <row r="24" spans="1:8" x14ac:dyDescent="0.25">
      <c r="A24" t="s">
        <v>120</v>
      </c>
      <c r="B24">
        <v>1989</v>
      </c>
      <c r="C24" s="12">
        <v>1.407766990291262</v>
      </c>
      <c r="D24" s="15"/>
      <c r="E24" s="50"/>
      <c r="F24" s="15"/>
      <c r="G24" s="51">
        <v>9.6717302990046026</v>
      </c>
      <c r="H24" s="51">
        <v>6.346483374728046</v>
      </c>
    </row>
    <row r="25" spans="1:8" x14ac:dyDescent="0.25">
      <c r="A25" t="s">
        <v>121</v>
      </c>
      <c r="B25">
        <v>1990</v>
      </c>
      <c r="C25" s="12">
        <v>1.3849765258215962</v>
      </c>
      <c r="D25" s="15"/>
      <c r="E25" s="50"/>
      <c r="F25" s="15"/>
      <c r="G25" s="51">
        <v>9.6966172336919652</v>
      </c>
      <c r="H25" s="51">
        <v>6.1554715518076959</v>
      </c>
    </row>
    <row r="26" spans="1:8" x14ac:dyDescent="0.25">
      <c r="A26" t="s">
        <v>122</v>
      </c>
      <c r="B26">
        <v>1991</v>
      </c>
      <c r="C26" s="12">
        <v>1.5777262180974478</v>
      </c>
      <c r="D26" s="7"/>
      <c r="E26" s="12">
        <v>1.5</v>
      </c>
      <c r="F26" s="7"/>
      <c r="G26" s="51">
        <v>8.1702658454821862</v>
      </c>
      <c r="H26" s="51">
        <v>4.3084899041085212</v>
      </c>
    </row>
    <row r="27" spans="1:8" x14ac:dyDescent="0.25">
      <c r="A27" t="s">
        <v>123</v>
      </c>
      <c r="B27">
        <v>1992</v>
      </c>
      <c r="C27" s="12">
        <v>1.1702245436004179</v>
      </c>
      <c r="D27" s="7"/>
      <c r="E27" s="12">
        <v>1.3</v>
      </c>
      <c r="F27" s="7"/>
      <c r="G27" s="51">
        <v>5.8666050345717533</v>
      </c>
      <c r="H27" s="51">
        <v>2.3843916719631748</v>
      </c>
    </row>
    <row r="28" spans="1:8" x14ac:dyDescent="0.25">
      <c r="A28" t="s">
        <v>124</v>
      </c>
      <c r="B28">
        <v>1993</v>
      </c>
      <c r="C28" s="7">
        <v>0.7</v>
      </c>
      <c r="D28" s="7"/>
      <c r="E28" s="12">
        <v>1</v>
      </c>
      <c r="F28" s="7"/>
      <c r="G28" s="51">
        <v>7.1127882281553392</v>
      </c>
      <c r="H28" s="51">
        <v>1.9415579490291262</v>
      </c>
    </row>
    <row r="29" spans="1:8" x14ac:dyDescent="0.25">
      <c r="A29" t="s">
        <v>125</v>
      </c>
      <c r="B29">
        <v>1994</v>
      </c>
      <c r="C29" s="12">
        <v>0.89411764705882357</v>
      </c>
      <c r="D29" s="7"/>
      <c r="E29" s="12">
        <v>1.0498687664041995</v>
      </c>
      <c r="F29" s="7"/>
      <c r="G29" s="51">
        <v>7.454728853451174</v>
      </c>
      <c r="H29" s="51">
        <v>1.9489889043662039</v>
      </c>
    </row>
    <row r="30" spans="1:8" x14ac:dyDescent="0.25">
      <c r="A30" t="s">
        <v>126</v>
      </c>
      <c r="B30">
        <v>1995</v>
      </c>
      <c r="C30" s="12">
        <v>0.90562440419447099</v>
      </c>
      <c r="D30" s="7"/>
      <c r="E30" s="12">
        <v>1.3297872340425532</v>
      </c>
      <c r="F30" s="7"/>
      <c r="G30" s="51">
        <v>7.7000892591490624</v>
      </c>
      <c r="H30" s="51">
        <v>2.5785976395913917</v>
      </c>
    </row>
    <row r="31" spans="1:8" x14ac:dyDescent="0.25">
      <c r="A31" t="s">
        <v>127</v>
      </c>
      <c r="B31">
        <v>1996</v>
      </c>
      <c r="C31" s="12">
        <v>0.97394691989286586</v>
      </c>
      <c r="D31" s="7"/>
      <c r="E31" s="12">
        <v>1.0781671159029651</v>
      </c>
      <c r="F31" s="7"/>
      <c r="G31" s="51">
        <v>8.9696596334514087</v>
      </c>
      <c r="H31" s="51">
        <v>2.6982904666563994</v>
      </c>
    </row>
    <row r="32" spans="1:8" x14ac:dyDescent="0.25">
      <c r="A32" t="s">
        <v>128</v>
      </c>
      <c r="B32">
        <v>1997</v>
      </c>
      <c r="C32" s="12">
        <v>0.93989611674499141</v>
      </c>
      <c r="D32" s="7"/>
      <c r="E32" s="12">
        <v>1.6129032258064515</v>
      </c>
      <c r="F32" s="7"/>
      <c r="G32" s="51">
        <v>10.205603494194099</v>
      </c>
      <c r="H32" s="51">
        <v>3.2278683285394698</v>
      </c>
    </row>
    <row r="33" spans="1:8" x14ac:dyDescent="0.25">
      <c r="A33" t="s">
        <v>129</v>
      </c>
      <c r="B33">
        <v>1998</v>
      </c>
      <c r="C33" s="12">
        <v>1.4409221902017291</v>
      </c>
      <c r="D33" s="7"/>
      <c r="E33" s="12">
        <v>1.3368983957219251</v>
      </c>
      <c r="F33" s="7"/>
      <c r="G33" s="51">
        <v>7.6974572272033885</v>
      </c>
      <c r="H33" s="51">
        <v>3.3845107055453738</v>
      </c>
    </row>
    <row r="34" spans="1:8" x14ac:dyDescent="0.25">
      <c r="A34" t="s">
        <v>130</v>
      </c>
      <c r="B34">
        <v>1999</v>
      </c>
      <c r="C34" s="12">
        <v>1.373311970702678</v>
      </c>
      <c r="D34" s="7"/>
      <c r="E34" s="12">
        <v>1.3605442176870748</v>
      </c>
      <c r="F34" s="7"/>
      <c r="G34" s="51">
        <v>6.9762023631219829</v>
      </c>
      <c r="H34" s="51">
        <v>3.1242025850113717</v>
      </c>
    </row>
    <row r="35" spans="1:8" x14ac:dyDescent="0.25">
      <c r="A35" t="s">
        <v>131</v>
      </c>
      <c r="B35">
        <v>2000</v>
      </c>
      <c r="C35" s="12">
        <v>1.1143302874972143</v>
      </c>
      <c r="D35" s="7"/>
      <c r="E35" s="12">
        <v>1.8995929443690638</v>
      </c>
      <c r="F35" s="7"/>
      <c r="G35" s="51">
        <v>6.1101792754917552</v>
      </c>
      <c r="H35" s="51">
        <v>3.1868778181976607</v>
      </c>
    </row>
    <row r="36" spans="1:8" x14ac:dyDescent="0.25">
      <c r="A36" t="s">
        <v>132</v>
      </c>
      <c r="B36">
        <v>2001</v>
      </c>
      <c r="C36" s="12">
        <v>1.4891696750902528</v>
      </c>
      <c r="D36" s="7"/>
      <c r="E36" s="12">
        <v>2.0860495436766624</v>
      </c>
      <c r="F36" s="7"/>
      <c r="G36" s="51">
        <v>5.9087256270354862</v>
      </c>
      <c r="H36" s="51">
        <v>3.4957492703971575</v>
      </c>
    </row>
    <row r="37" spans="1:8" x14ac:dyDescent="0.25">
      <c r="A37" t="s">
        <v>133</v>
      </c>
      <c r="B37">
        <v>2002</v>
      </c>
      <c r="C37" s="12">
        <v>1.5614543832255185</v>
      </c>
      <c r="D37" s="12"/>
      <c r="E37" s="12">
        <v>2.2613065326633168</v>
      </c>
      <c r="F37" s="7"/>
      <c r="G37" s="51">
        <v>5.0712865892419305</v>
      </c>
      <c r="H37" s="51">
        <v>3.14004056222063</v>
      </c>
    </row>
    <row r="38" spans="1:8" x14ac:dyDescent="0.25">
      <c r="A38" t="s">
        <v>148</v>
      </c>
      <c r="B38">
        <v>2003</v>
      </c>
      <c r="C38" s="45"/>
      <c r="D38" s="12">
        <v>4.443494979705191</v>
      </c>
      <c r="E38" s="45"/>
      <c r="F38" s="12">
        <v>6.0024009603841533</v>
      </c>
      <c r="G38" s="51">
        <v>5.5687284059345572</v>
      </c>
      <c r="H38" s="45"/>
    </row>
    <row r="39" spans="1:8" x14ac:dyDescent="0.25">
      <c r="A39" t="s">
        <v>134</v>
      </c>
      <c r="B39">
        <v>2004</v>
      </c>
      <c r="C39" s="45"/>
      <c r="D39" s="12">
        <v>5.4386661373560932</v>
      </c>
      <c r="E39" s="45"/>
      <c r="F39" s="12">
        <v>7.2892938496583142</v>
      </c>
      <c r="G39" s="51">
        <v>6.5667109508445618</v>
      </c>
      <c r="H39" s="45"/>
    </row>
    <row r="40" spans="1:8" x14ac:dyDescent="0.25">
      <c r="A40" t="s">
        <v>135</v>
      </c>
      <c r="B40">
        <v>2005</v>
      </c>
      <c r="C40" s="45"/>
      <c r="D40" s="12">
        <v>6.2488712299078921</v>
      </c>
      <c r="E40" s="45"/>
      <c r="F40" s="12">
        <v>8.9617486338797825</v>
      </c>
      <c r="G40" s="51">
        <v>8.0937247306166196</v>
      </c>
      <c r="H40" s="45"/>
    </row>
    <row r="41" spans="1:8" x14ac:dyDescent="0.25">
      <c r="A41" t="s">
        <v>136</v>
      </c>
      <c r="B41">
        <v>2006</v>
      </c>
      <c r="C41" s="45"/>
      <c r="D41" s="12">
        <v>5.8670369727477869</v>
      </c>
      <c r="E41" s="45"/>
      <c r="F41" s="12">
        <v>9.1503267973856204</v>
      </c>
      <c r="G41" s="51">
        <v>6.1312870384440057</v>
      </c>
      <c r="H41" s="45"/>
    </row>
    <row r="42" spans="1:8" x14ac:dyDescent="0.25">
      <c r="A42" t="s">
        <v>149</v>
      </c>
      <c r="B42">
        <v>2007</v>
      </c>
      <c r="C42" s="12">
        <v>1.8685461399770529</v>
      </c>
      <c r="D42" s="12">
        <v>5.4745123750204883</v>
      </c>
      <c r="E42" s="12">
        <v>2.6143790849673203</v>
      </c>
      <c r="F42" s="12">
        <v>7.6252723311546839</v>
      </c>
      <c r="G42" s="51">
        <v>6.8811558655578127</v>
      </c>
      <c r="H42" s="51">
        <v>3.2154217606254551</v>
      </c>
    </row>
    <row r="43" spans="1:8" x14ac:dyDescent="0.25">
      <c r="A43" t="s">
        <v>137</v>
      </c>
      <c r="B43">
        <v>2008</v>
      </c>
      <c r="C43" s="12">
        <v>2.0675821632464126</v>
      </c>
      <c r="D43" s="12">
        <v>6.233605925011573</v>
      </c>
      <c r="E43" s="12">
        <v>2.9818956336528224</v>
      </c>
      <c r="F43" s="12">
        <v>8.7326943556975518</v>
      </c>
      <c r="G43" s="51">
        <v>7.9255519408431399</v>
      </c>
      <c r="H43" s="51">
        <v>3.438589039376768</v>
      </c>
    </row>
    <row r="44" spans="1:8" x14ac:dyDescent="0.25">
      <c r="A44" t="s">
        <v>138</v>
      </c>
      <c r="B44">
        <v>2009</v>
      </c>
      <c r="C44" s="12">
        <v>1.7694678325493607</v>
      </c>
      <c r="D44" s="12">
        <v>4.6831915301473082</v>
      </c>
      <c r="E44" s="12">
        <v>2.4811330507598468</v>
      </c>
      <c r="F44" s="12">
        <v>7.0712291946655643</v>
      </c>
      <c r="G44" s="51">
        <v>7.5006754203710626</v>
      </c>
      <c r="H44" s="51">
        <v>3.2150971115082978</v>
      </c>
    </row>
    <row r="45" spans="1:8" x14ac:dyDescent="0.25">
      <c r="A45" t="s">
        <v>139</v>
      </c>
      <c r="B45">
        <v>2010</v>
      </c>
      <c r="C45" s="12">
        <v>1.5089699882635668</v>
      </c>
      <c r="D45" s="12">
        <v>5.8374783434862803</v>
      </c>
      <c r="E45" s="12">
        <v>2.8016810086051631</v>
      </c>
      <c r="F45" s="12">
        <v>9.1454872923754245</v>
      </c>
      <c r="G45" s="51">
        <v>7.4476165668638004</v>
      </c>
      <c r="H45" s="51">
        <v>2.2549521963443535</v>
      </c>
    </row>
    <row r="46" spans="1:8" x14ac:dyDescent="0.25">
      <c r="A46" t="s">
        <v>140</v>
      </c>
      <c r="B46">
        <v>2011</v>
      </c>
      <c r="C46" s="12">
        <v>1.7284879911902868</v>
      </c>
      <c r="D46" s="12">
        <v>6.8358912167719099</v>
      </c>
      <c r="E46" s="12">
        <v>2.8934587165443837</v>
      </c>
      <c r="F46" s="12">
        <v>11.842513175570941</v>
      </c>
      <c r="G46" s="51">
        <v>7.4487507273980249</v>
      </c>
      <c r="H46" s="51">
        <v>2.577206538150747</v>
      </c>
    </row>
    <row r="47" spans="1:8" x14ac:dyDescent="0.25">
      <c r="A47" t="s">
        <v>141</v>
      </c>
      <c r="B47">
        <v>2012</v>
      </c>
      <c r="C47" s="12">
        <v>1.68798474993088</v>
      </c>
      <c r="D47" s="12">
        <v>9.1995168871232966</v>
      </c>
      <c r="E47" s="12">
        <v>3.102836879432624</v>
      </c>
      <c r="F47" s="12">
        <v>13.851950354609929</v>
      </c>
      <c r="G47" s="51">
        <v>9.5836299487136856</v>
      </c>
      <c r="H47" s="51">
        <v>2.1761609569288485</v>
      </c>
    </row>
    <row r="48" spans="1:8" x14ac:dyDescent="0.25">
      <c r="A48" t="s">
        <v>143</v>
      </c>
      <c r="B48">
        <v>2013</v>
      </c>
      <c r="C48" s="45"/>
      <c r="D48" s="12">
        <v>6.3467086283766054</v>
      </c>
      <c r="E48" s="45"/>
      <c r="F48" s="12">
        <v>11.212605617720941</v>
      </c>
      <c r="G48" s="51">
        <v>6.9185566818276953</v>
      </c>
      <c r="H48" s="65"/>
    </row>
    <row r="49" spans="6:10" x14ac:dyDescent="0.25">
      <c r="F49" s="16"/>
      <c r="G49" s="16"/>
      <c r="H49" s="16"/>
      <c r="I49" s="13"/>
      <c r="J49" s="13"/>
    </row>
    <row r="50" spans="6:10" x14ac:dyDescent="0.25">
      <c r="F50" s="16"/>
      <c r="G50" s="16"/>
      <c r="H50" s="16"/>
      <c r="I50" s="13"/>
      <c r="J50" s="13"/>
    </row>
    <row r="51" spans="6:10" x14ac:dyDescent="0.25">
      <c r="F51" s="16"/>
      <c r="G51" s="16"/>
      <c r="H51" s="16"/>
      <c r="I51" s="13"/>
      <c r="J51" s="13"/>
    </row>
    <row r="52" spans="6:10" x14ac:dyDescent="0.25">
      <c r="F52" s="16"/>
      <c r="G52" s="16"/>
      <c r="H52" s="16"/>
      <c r="I52" s="13"/>
      <c r="J52" s="13"/>
    </row>
    <row r="53" spans="6:10" x14ac:dyDescent="0.25">
      <c r="F53" s="16"/>
      <c r="G53" s="16"/>
      <c r="H53" s="16"/>
      <c r="I53" s="13"/>
      <c r="J53" s="13"/>
    </row>
    <row r="54" spans="6:10" x14ac:dyDescent="0.25">
      <c r="F54" s="16"/>
      <c r="G54" s="16"/>
      <c r="H54" s="16"/>
      <c r="I54" s="13"/>
      <c r="J54" s="13"/>
    </row>
    <row r="55" spans="6:10" x14ac:dyDescent="0.25">
      <c r="F55" s="16"/>
      <c r="G55" s="16"/>
      <c r="H55" s="16"/>
      <c r="I55" s="13"/>
      <c r="J55" s="13"/>
    </row>
    <row r="56" spans="6:10" x14ac:dyDescent="0.25">
      <c r="F56" s="16"/>
      <c r="G56" s="16"/>
      <c r="H56" s="16"/>
      <c r="I56" s="13"/>
      <c r="J56" s="13"/>
    </row>
    <row r="57" spans="6:10" x14ac:dyDescent="0.25">
      <c r="F57" s="16"/>
      <c r="G57" s="16"/>
      <c r="H57" s="16"/>
      <c r="I57" s="13"/>
      <c r="J57" s="13"/>
    </row>
    <row r="58" spans="6:10" x14ac:dyDescent="0.25">
      <c r="F58" s="16"/>
      <c r="G58" s="16"/>
      <c r="H58" s="16"/>
      <c r="I58" s="13"/>
      <c r="J58" s="13"/>
    </row>
    <row r="59" spans="6:10" x14ac:dyDescent="0.25">
      <c r="F59" s="16"/>
      <c r="G59" s="16"/>
      <c r="H59" s="16"/>
      <c r="I59" s="13"/>
      <c r="J59" s="13"/>
    </row>
    <row r="60" spans="6:10" x14ac:dyDescent="0.25">
      <c r="F60" s="16"/>
      <c r="G60" s="16"/>
      <c r="H60" s="16"/>
      <c r="I60" s="13"/>
      <c r="J60" s="13"/>
    </row>
    <row r="61" spans="6:10" x14ac:dyDescent="0.25">
      <c r="F61" s="16"/>
      <c r="G61" s="16"/>
      <c r="H61" s="16"/>
      <c r="I61" s="16"/>
      <c r="J61" s="16"/>
    </row>
    <row r="62" spans="6:10" x14ac:dyDescent="0.25">
      <c r="F62" s="16"/>
      <c r="G62" s="16"/>
      <c r="H62" s="16"/>
      <c r="I62" s="16"/>
      <c r="J62" s="16"/>
    </row>
    <row r="63" spans="6:10" x14ac:dyDescent="0.25">
      <c r="F63" s="16"/>
      <c r="G63" s="16"/>
      <c r="H63" s="16"/>
      <c r="I63" s="16"/>
      <c r="J63" s="16"/>
    </row>
    <row r="64" spans="6:10" x14ac:dyDescent="0.25">
      <c r="F64" s="16"/>
      <c r="G64" s="16"/>
      <c r="H64" s="16"/>
      <c r="I64" s="16"/>
      <c r="J64" s="16"/>
    </row>
    <row r="77" spans="2:21" x14ac:dyDescent="0.25">
      <c r="U77" s="23"/>
    </row>
    <row r="78" spans="2:21" x14ac:dyDescent="0.25">
      <c r="B78" s="3"/>
    </row>
    <row r="80" spans="2:21" x14ac:dyDescent="0.25">
      <c r="U80" s="23"/>
    </row>
    <row r="81" spans="2:25" x14ac:dyDescent="0.25">
      <c r="B81" s="10"/>
    </row>
    <row r="82" spans="2:25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25" x14ac:dyDescent="0.25">
      <c r="B83" s="3"/>
      <c r="U83" s="23"/>
    </row>
    <row r="84" spans="2:25" x14ac:dyDescent="0.25">
      <c r="B84" s="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2:25" x14ac:dyDescent="0.25">
      <c r="B85" s="3"/>
    </row>
    <row r="86" spans="2:25" x14ac:dyDescent="0.25">
      <c r="B86" s="3"/>
      <c r="U86" s="23"/>
    </row>
    <row r="87" spans="2:25" x14ac:dyDescent="0.25">
      <c r="B87" s="3"/>
    </row>
    <row r="88" spans="2:25" x14ac:dyDescent="0.25">
      <c r="B88" s="3"/>
    </row>
    <row r="89" spans="2:25" x14ac:dyDescent="0.25">
      <c r="B89" s="3"/>
      <c r="U89" s="23"/>
    </row>
    <row r="90" spans="2:25" x14ac:dyDescent="0.25">
      <c r="B90" s="25"/>
    </row>
    <row r="91" spans="2:25" x14ac:dyDescent="0.25">
      <c r="B91" s="3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2:25" x14ac:dyDescent="0.25">
      <c r="B92" s="3"/>
      <c r="G92" s="5"/>
      <c r="H92" s="5"/>
      <c r="I92" s="5"/>
      <c r="J92" s="5"/>
      <c r="K92" s="5"/>
      <c r="L92" s="5"/>
      <c r="M92" s="5"/>
      <c r="N92" s="5"/>
      <c r="U92" s="23"/>
    </row>
    <row r="93" spans="2:25" x14ac:dyDescent="0.25">
      <c r="B93" s="3"/>
      <c r="G93" s="5"/>
      <c r="H93" s="5"/>
      <c r="I93" s="5"/>
      <c r="J93" s="5"/>
      <c r="K93" s="5"/>
      <c r="L93" s="5"/>
      <c r="M93" s="5"/>
      <c r="N93" s="5"/>
    </row>
    <row r="94" spans="2:25" x14ac:dyDescent="0.25">
      <c r="B94" s="3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19"/>
      <c r="V94" s="5"/>
      <c r="W94" s="26"/>
      <c r="X94" s="5"/>
      <c r="Y94" s="5"/>
    </row>
    <row r="95" spans="2:25" x14ac:dyDescent="0.25">
      <c r="B95" s="3"/>
      <c r="G95" s="5"/>
      <c r="H95" s="5"/>
      <c r="R95" s="5"/>
      <c r="T95" s="5"/>
      <c r="U95" s="16"/>
    </row>
    <row r="96" spans="2:25" x14ac:dyDescent="0.25">
      <c r="B96" s="3"/>
      <c r="G96" s="5"/>
      <c r="H96" s="5"/>
      <c r="R96" s="5"/>
    </row>
    <row r="97" spans="2:28" x14ac:dyDescent="0.25">
      <c r="B97" s="3"/>
      <c r="G97" s="5"/>
      <c r="H97" s="5"/>
      <c r="R97" s="5"/>
    </row>
    <row r="98" spans="2:28" x14ac:dyDescent="0.25">
      <c r="B98" s="3"/>
      <c r="G98" s="5"/>
      <c r="H98" s="5"/>
    </row>
    <row r="99" spans="2:28" x14ac:dyDescent="0.25">
      <c r="B99" s="3"/>
      <c r="G99" s="5"/>
      <c r="H99" s="5"/>
    </row>
    <row r="100" spans="2:28" x14ac:dyDescent="0.25">
      <c r="B100" s="3"/>
      <c r="G100" s="5"/>
      <c r="H100" s="5"/>
    </row>
    <row r="101" spans="2:28" x14ac:dyDescent="0.25">
      <c r="B101" s="3"/>
      <c r="G101" s="5"/>
      <c r="H101" s="5"/>
      <c r="I101" s="16"/>
      <c r="J101" s="13"/>
    </row>
    <row r="102" spans="2:28" x14ac:dyDescent="0.25">
      <c r="B102" s="3"/>
      <c r="G102" s="5"/>
      <c r="H102" s="5"/>
      <c r="I102" s="16"/>
      <c r="J102" s="13"/>
      <c r="U102" s="24"/>
      <c r="W102" s="24"/>
      <c r="X102" s="24"/>
      <c r="Y102" s="26"/>
      <c r="Z102" s="26"/>
    </row>
    <row r="103" spans="2:28" x14ac:dyDescent="0.25">
      <c r="B103" s="30"/>
      <c r="C103" s="30"/>
      <c r="D103" s="31"/>
      <c r="E103" s="31"/>
      <c r="G103" s="32"/>
      <c r="H103" s="17"/>
      <c r="I103" s="16"/>
      <c r="J103" s="13"/>
    </row>
    <row r="104" spans="2:28" x14ac:dyDescent="0.25">
      <c r="B104" s="30"/>
      <c r="C104" s="30"/>
      <c r="D104" s="31"/>
      <c r="E104" s="31"/>
      <c r="G104" s="32"/>
      <c r="H104" s="17"/>
      <c r="I104" s="16"/>
      <c r="J104" s="13"/>
    </row>
    <row r="105" spans="2:28" x14ac:dyDescent="0.25">
      <c r="B105" s="30"/>
      <c r="C105" s="30"/>
      <c r="D105" s="31"/>
      <c r="E105" s="31"/>
      <c r="G105" s="32"/>
      <c r="H105" s="17"/>
      <c r="I105" s="16"/>
      <c r="J105" s="13"/>
      <c r="AA105" s="33"/>
      <c r="AB105" s="33"/>
    </row>
    <row r="106" spans="2:28" x14ac:dyDescent="0.25">
      <c r="B106" s="30"/>
      <c r="C106" s="30"/>
      <c r="D106" s="31"/>
      <c r="E106" s="31"/>
      <c r="G106" s="32"/>
      <c r="H106" s="17"/>
      <c r="I106" s="16"/>
      <c r="J106" s="13"/>
    </row>
    <row r="107" spans="2:28" x14ac:dyDescent="0.25">
      <c r="B107" s="30"/>
      <c r="C107" s="30"/>
      <c r="D107" s="31"/>
      <c r="E107" s="31"/>
      <c r="G107" s="32"/>
      <c r="H107" s="17"/>
      <c r="I107" s="16"/>
      <c r="J107" s="13"/>
      <c r="AA107" s="5"/>
      <c r="AB107" s="5"/>
    </row>
    <row r="108" spans="2:28" x14ac:dyDescent="0.25">
      <c r="B108" s="34"/>
      <c r="C108" s="34"/>
      <c r="D108" s="35"/>
      <c r="E108" s="31"/>
      <c r="G108" s="36"/>
      <c r="H108" s="18"/>
      <c r="I108" s="16"/>
      <c r="J108" s="13"/>
      <c r="M108" s="19"/>
      <c r="N108" s="13"/>
      <c r="AA108" s="5"/>
      <c r="AB108" s="5"/>
    </row>
    <row r="109" spans="2:28" x14ac:dyDescent="0.25">
      <c r="G109" s="36"/>
      <c r="H109" s="18"/>
      <c r="I109" s="16"/>
      <c r="J109" s="13"/>
      <c r="M109" s="19"/>
      <c r="N109" s="13"/>
    </row>
    <row r="110" spans="2:28" x14ac:dyDescent="0.25">
      <c r="G110" s="36"/>
      <c r="H110" s="18"/>
      <c r="I110" s="16"/>
      <c r="J110" s="13"/>
      <c r="M110" s="19"/>
      <c r="N110" s="13"/>
    </row>
    <row r="111" spans="2:28" x14ac:dyDescent="0.25">
      <c r="B111" s="3"/>
      <c r="G111" s="36"/>
      <c r="H111" s="18"/>
      <c r="I111" s="16"/>
      <c r="J111" s="13"/>
      <c r="M111" s="19"/>
      <c r="N111" s="13"/>
    </row>
    <row r="112" spans="2:28" x14ac:dyDescent="0.25">
      <c r="B112" s="37"/>
      <c r="C112" s="27"/>
      <c r="D112" s="27"/>
      <c r="E112" s="66"/>
      <c r="G112" s="36"/>
      <c r="H112" s="18"/>
      <c r="I112" s="16"/>
      <c r="J112" s="13"/>
      <c r="K112" s="20"/>
      <c r="M112" s="19"/>
      <c r="N112" s="13"/>
      <c r="AA112" s="5"/>
      <c r="AB112" s="5"/>
    </row>
    <row r="113" spans="2:28" x14ac:dyDescent="0.25">
      <c r="B113" s="38"/>
      <c r="C113" s="28"/>
      <c r="D113" s="29"/>
      <c r="E113" s="31"/>
      <c r="F113" s="18"/>
      <c r="G113" s="36"/>
      <c r="H113" s="18"/>
      <c r="I113" s="16"/>
      <c r="J113" s="13"/>
      <c r="M113" s="19"/>
      <c r="N113" s="13"/>
      <c r="AA113" s="5"/>
      <c r="AB113" s="5"/>
    </row>
    <row r="114" spans="2:28" x14ac:dyDescent="0.25">
      <c r="B114" s="30"/>
      <c r="C114" s="30"/>
      <c r="D114" s="31"/>
      <c r="E114" s="31"/>
      <c r="F114" s="18"/>
      <c r="G114" s="36"/>
      <c r="H114" s="18"/>
      <c r="I114" s="16"/>
      <c r="J114" s="13"/>
      <c r="M114" s="19"/>
      <c r="N114" s="13"/>
    </row>
    <row r="115" spans="2:28" x14ac:dyDescent="0.25">
      <c r="B115" s="30"/>
      <c r="C115" s="30"/>
      <c r="D115" s="31"/>
      <c r="E115" s="31"/>
      <c r="F115" s="18"/>
      <c r="G115" s="36"/>
      <c r="H115" s="18"/>
      <c r="I115" s="16"/>
      <c r="J115" s="13"/>
      <c r="K115" s="24"/>
      <c r="M115" s="16"/>
      <c r="N115" s="13"/>
    </row>
    <row r="116" spans="2:28" x14ac:dyDescent="0.25">
      <c r="B116" s="30"/>
      <c r="C116" s="30"/>
      <c r="D116" s="31"/>
      <c r="E116" s="31"/>
      <c r="F116" s="18"/>
      <c r="G116" s="36"/>
      <c r="H116" s="18"/>
      <c r="I116" s="16"/>
      <c r="J116" s="13"/>
      <c r="K116" s="26"/>
      <c r="M116" s="16"/>
      <c r="N116" s="13"/>
    </row>
    <row r="117" spans="2:28" x14ac:dyDescent="0.25">
      <c r="B117" s="30"/>
      <c r="C117" s="30"/>
      <c r="D117" s="31"/>
      <c r="E117" s="31"/>
      <c r="F117" s="18"/>
      <c r="G117" s="39"/>
      <c r="H117" s="22"/>
      <c r="I117" s="16"/>
      <c r="J117" s="13"/>
      <c r="K117" s="21"/>
      <c r="M117" s="19"/>
      <c r="N117" s="13"/>
    </row>
    <row r="118" spans="2:28" x14ac:dyDescent="0.25">
      <c r="B118" s="30"/>
      <c r="C118" s="30"/>
      <c r="D118" s="31"/>
      <c r="E118" s="31"/>
      <c r="F118" s="18"/>
    </row>
    <row r="119" spans="2:28" x14ac:dyDescent="0.25">
      <c r="B119" s="30"/>
      <c r="C119" s="30"/>
      <c r="D119" s="31"/>
      <c r="E119" s="31"/>
      <c r="F119" s="18"/>
    </row>
    <row r="120" spans="2:28" x14ac:dyDescent="0.25">
      <c r="B120" s="34"/>
      <c r="C120" s="34"/>
      <c r="D120" s="35"/>
      <c r="E120" s="35"/>
      <c r="F120" s="22"/>
    </row>
    <row r="121" spans="2:28" x14ac:dyDescent="0.25">
      <c r="H121" s="20"/>
      <c r="K121" s="24"/>
      <c r="L121" s="26"/>
      <c r="M121" s="21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13"/>
  <sheetViews>
    <sheetView zoomScaleNormal="100" workbookViewId="0">
      <selection activeCell="J85" sqref="J85"/>
    </sheetView>
  </sheetViews>
  <sheetFormatPr defaultRowHeight="15" x14ac:dyDescent="0.25"/>
  <cols>
    <col min="1" max="1" width="18.28515625" customWidth="1"/>
    <col min="2" max="2" width="14.5703125" customWidth="1"/>
    <col min="3" max="3" width="12.7109375" style="7" customWidth="1"/>
    <col min="4" max="4" width="12.5703125" style="7" customWidth="1"/>
    <col min="5" max="5" width="13.28515625" style="7" customWidth="1"/>
    <col min="6" max="6" width="9.140625" style="7"/>
    <col min="7" max="7" width="13.140625" style="7" customWidth="1"/>
    <col min="8" max="8" width="16.85546875" style="7" customWidth="1"/>
    <col min="9" max="10" width="16.7109375" customWidth="1"/>
    <col min="11" max="11" width="15.5703125" customWidth="1"/>
    <col min="12" max="12" width="14.85546875" customWidth="1"/>
    <col min="25" max="25" width="10" bestFit="1" customWidth="1"/>
  </cols>
  <sheetData>
    <row r="1" spans="1:9" x14ac:dyDescent="0.25">
      <c r="A1" t="s">
        <v>23</v>
      </c>
    </row>
    <row r="2" spans="1:9" x14ac:dyDescent="0.25">
      <c r="A2" s="44" t="s">
        <v>21</v>
      </c>
    </row>
    <row r="3" spans="1:9" x14ac:dyDescent="0.25">
      <c r="A3" s="44" t="s">
        <v>31</v>
      </c>
    </row>
    <row r="5" spans="1:9" x14ac:dyDescent="0.25">
      <c r="A5" s="69" t="s">
        <v>155</v>
      </c>
    </row>
    <row r="6" spans="1:9" x14ac:dyDescent="0.25">
      <c r="A6" s="69" t="s">
        <v>158</v>
      </c>
    </row>
    <row r="7" spans="1:9" x14ac:dyDescent="0.25">
      <c r="A7" s="69" t="s">
        <v>160</v>
      </c>
    </row>
    <row r="8" spans="1:9" x14ac:dyDescent="0.25">
      <c r="A8" s="69" t="s">
        <v>157</v>
      </c>
    </row>
    <row r="9" spans="1:9" x14ac:dyDescent="0.25">
      <c r="C9" s="57" t="s">
        <v>19</v>
      </c>
      <c r="D9" s="57"/>
      <c r="E9" s="57"/>
      <c r="F9" s="58" t="s">
        <v>20</v>
      </c>
      <c r="G9" s="4"/>
      <c r="H9" s="58"/>
    </row>
    <row r="10" spans="1:9" ht="75" x14ac:dyDescent="0.25">
      <c r="C10" s="57" t="s">
        <v>28</v>
      </c>
      <c r="D10" s="57" t="s">
        <v>29</v>
      </c>
      <c r="E10" s="57" t="s">
        <v>30</v>
      </c>
      <c r="F10" s="4" t="s">
        <v>14</v>
      </c>
      <c r="G10" s="4" t="s">
        <v>10</v>
      </c>
      <c r="H10" s="4" t="s">
        <v>13</v>
      </c>
      <c r="I10" s="2"/>
    </row>
    <row r="11" spans="1:9" ht="120" x14ac:dyDescent="0.25">
      <c r="A11" s="2" t="s">
        <v>176</v>
      </c>
      <c r="B11" t="s">
        <v>22</v>
      </c>
      <c r="C11" s="68" t="s">
        <v>161</v>
      </c>
      <c r="D11" s="68" t="s">
        <v>159</v>
      </c>
      <c r="E11" s="68" t="s">
        <v>154</v>
      </c>
      <c r="F11" s="70" t="s">
        <v>162</v>
      </c>
      <c r="G11" s="70" t="s">
        <v>156</v>
      </c>
      <c r="H11" s="70" t="s">
        <v>154</v>
      </c>
    </row>
    <row r="12" spans="1:9" x14ac:dyDescent="0.25">
      <c r="B12">
        <v>1970</v>
      </c>
      <c r="C12" s="7">
        <v>1325</v>
      </c>
      <c r="F12" s="7">
        <v>1527</v>
      </c>
      <c r="I12" s="40"/>
    </row>
    <row r="13" spans="1:9" x14ac:dyDescent="0.25">
      <c r="B13">
        <v>1971</v>
      </c>
      <c r="C13" s="7">
        <v>1260</v>
      </c>
      <c r="F13" s="7">
        <v>1455</v>
      </c>
      <c r="I13" s="40"/>
    </row>
    <row r="14" spans="1:9" x14ac:dyDescent="0.25">
      <c r="B14">
        <v>1972</v>
      </c>
      <c r="C14" s="7">
        <v>1331</v>
      </c>
      <c r="F14" s="7">
        <f>107+1289</f>
        <v>1396</v>
      </c>
      <c r="I14" s="41"/>
    </row>
    <row r="15" spans="1:9" x14ac:dyDescent="0.25">
      <c r="B15">
        <v>1973</v>
      </c>
      <c r="C15" s="7">
        <v>1278</v>
      </c>
      <c r="F15" s="7">
        <v>1313</v>
      </c>
      <c r="I15" s="41"/>
    </row>
    <row r="16" spans="1:9" x14ac:dyDescent="0.25">
      <c r="B16">
        <v>1974</v>
      </c>
      <c r="C16" s="7">
        <v>1278</v>
      </c>
      <c r="F16" s="7">
        <v>1246</v>
      </c>
      <c r="I16" s="41"/>
    </row>
    <row r="17" spans="2:9" x14ac:dyDescent="0.25">
      <c r="B17">
        <v>1975</v>
      </c>
      <c r="C17" s="7">
        <v>1364</v>
      </c>
      <c r="F17" s="7">
        <v>1284</v>
      </c>
      <c r="I17" s="41"/>
    </row>
    <row r="18" spans="2:9" x14ac:dyDescent="0.25">
      <c r="B18">
        <v>1976</v>
      </c>
      <c r="C18" s="7">
        <v>1467</v>
      </c>
      <c r="F18" s="7">
        <v>1370</v>
      </c>
      <c r="I18" s="41"/>
    </row>
    <row r="19" spans="2:9" x14ac:dyDescent="0.25">
      <c r="B19">
        <v>1977</v>
      </c>
      <c r="C19" s="7">
        <v>1440</v>
      </c>
      <c r="F19" s="7">
        <v>1316</v>
      </c>
      <c r="I19" s="41"/>
    </row>
    <row r="20" spans="2:9" x14ac:dyDescent="0.25">
      <c r="B20">
        <v>1978</v>
      </c>
      <c r="C20" s="7">
        <v>1350</v>
      </c>
      <c r="E20" s="7">
        <v>701</v>
      </c>
      <c r="F20" s="7">
        <v>1192</v>
      </c>
      <c r="H20" s="7">
        <v>25</v>
      </c>
      <c r="I20" s="41"/>
    </row>
    <row r="21" spans="2:9" x14ac:dyDescent="0.25">
      <c r="B21">
        <v>1979</v>
      </c>
      <c r="C21" s="7">
        <v>1278</v>
      </c>
      <c r="F21" s="7">
        <v>1162</v>
      </c>
      <c r="I21" s="41"/>
    </row>
    <row r="22" spans="2:9" x14ac:dyDescent="0.25">
      <c r="B22">
        <v>1980</v>
      </c>
      <c r="C22" s="7">
        <v>1234</v>
      </c>
      <c r="E22" s="7">
        <v>665</v>
      </c>
      <c r="F22" s="7">
        <v>1177</v>
      </c>
      <c r="H22" s="7">
        <v>37</v>
      </c>
      <c r="I22" s="41"/>
    </row>
    <row r="23" spans="2:9" x14ac:dyDescent="0.25">
      <c r="B23">
        <v>1981</v>
      </c>
      <c r="C23" s="7">
        <v>1217</v>
      </c>
      <c r="F23" s="7">
        <v>1158</v>
      </c>
      <c r="I23" s="41"/>
    </row>
    <row r="24" spans="2:9" x14ac:dyDescent="0.25">
      <c r="B24">
        <v>1982</v>
      </c>
      <c r="C24" s="7">
        <v>1162</v>
      </c>
      <c r="F24" s="7">
        <v>1071</v>
      </c>
      <c r="I24" s="41"/>
    </row>
    <row r="25" spans="2:9" x14ac:dyDescent="0.25">
      <c r="B25">
        <v>1983</v>
      </c>
      <c r="C25" s="7">
        <v>1077</v>
      </c>
      <c r="F25" s="7">
        <v>969</v>
      </c>
      <c r="I25" s="41"/>
    </row>
    <row r="26" spans="2:9" x14ac:dyDescent="0.25">
      <c r="B26">
        <v>1984</v>
      </c>
      <c r="C26" s="7">
        <v>1022</v>
      </c>
      <c r="F26" s="7">
        <v>960</v>
      </c>
      <c r="I26" s="41"/>
    </row>
    <row r="27" spans="2:9" x14ac:dyDescent="0.25">
      <c r="B27">
        <v>1985</v>
      </c>
      <c r="C27" s="7">
        <v>980</v>
      </c>
      <c r="F27" s="7">
        <v>925</v>
      </c>
      <c r="I27" s="41"/>
    </row>
    <row r="28" spans="2:9" x14ac:dyDescent="0.25">
      <c r="B28">
        <v>1986</v>
      </c>
      <c r="C28" s="7">
        <v>859</v>
      </c>
      <c r="F28" s="7">
        <v>878</v>
      </c>
      <c r="I28" s="41"/>
    </row>
    <row r="29" spans="2:9" x14ac:dyDescent="0.25">
      <c r="B29">
        <v>1987</v>
      </c>
      <c r="C29" s="7">
        <v>851</v>
      </c>
      <c r="F29" s="7">
        <v>815</v>
      </c>
      <c r="I29" s="41"/>
    </row>
    <row r="30" spans="2:9" x14ac:dyDescent="0.25">
      <c r="B30">
        <v>1988</v>
      </c>
      <c r="C30" s="7">
        <v>875</v>
      </c>
      <c r="F30" s="7">
        <v>789</v>
      </c>
      <c r="H30" s="7">
        <f>13+23+24+11</f>
        <v>71</v>
      </c>
      <c r="I30" s="41"/>
    </row>
    <row r="31" spans="2:9" x14ac:dyDescent="0.25">
      <c r="B31">
        <v>1989</v>
      </c>
      <c r="C31" s="7">
        <v>916</v>
      </c>
      <c r="F31" s="7">
        <v>790</v>
      </c>
      <c r="H31" s="7">
        <f>2+44+31+12</f>
        <v>89</v>
      </c>
      <c r="I31" s="41"/>
    </row>
    <row r="32" spans="2:9" x14ac:dyDescent="0.25">
      <c r="B32">
        <v>1990</v>
      </c>
      <c r="C32" s="7">
        <v>926</v>
      </c>
      <c r="E32" s="7">
        <v>849</v>
      </c>
      <c r="F32" s="7">
        <v>739</v>
      </c>
      <c r="H32" s="7">
        <f>14+35+25+22</f>
        <v>96</v>
      </c>
      <c r="I32" s="41"/>
    </row>
    <row r="33" spans="1:14" x14ac:dyDescent="0.25">
      <c r="B33">
        <v>1991</v>
      </c>
      <c r="C33" s="7">
        <v>953</v>
      </c>
      <c r="F33" s="7">
        <v>684</v>
      </c>
      <c r="I33" s="41"/>
    </row>
    <row r="34" spans="1:14" x14ac:dyDescent="0.25">
      <c r="A34" t="s">
        <v>163</v>
      </c>
      <c r="B34">
        <v>1992</v>
      </c>
      <c r="C34" s="7">
        <v>958</v>
      </c>
      <c r="F34" s="7">
        <v>637</v>
      </c>
      <c r="G34" s="11">
        <v>708.9</v>
      </c>
    </row>
    <row r="35" spans="1:14" x14ac:dyDescent="0.25">
      <c r="A35" t="s">
        <v>164</v>
      </c>
      <c r="B35">
        <v>1993</v>
      </c>
      <c r="C35" s="7">
        <v>887</v>
      </c>
      <c r="F35" s="7">
        <f>573+13</f>
        <v>586</v>
      </c>
      <c r="G35" s="11">
        <v>633.29999999999995</v>
      </c>
    </row>
    <row r="36" spans="1:14" x14ac:dyDescent="0.25">
      <c r="A36" t="s">
        <v>165</v>
      </c>
      <c r="B36">
        <v>1994</v>
      </c>
      <c r="C36" s="7">
        <v>843</v>
      </c>
      <c r="F36" s="7">
        <f>511+20</f>
        <v>531</v>
      </c>
      <c r="G36" s="11">
        <v>554.70000000000005</v>
      </c>
    </row>
    <row r="37" spans="1:14" x14ac:dyDescent="0.25">
      <c r="A37" t="s">
        <v>166</v>
      </c>
      <c r="B37">
        <v>1995</v>
      </c>
      <c r="C37" s="7">
        <v>834</v>
      </c>
      <c r="F37" s="7">
        <f>507+16</f>
        <v>523</v>
      </c>
      <c r="G37" s="11">
        <v>521.29999999999995</v>
      </c>
      <c r="H37" s="7">
        <f>39+24+23+25+24+22</f>
        <v>157</v>
      </c>
    </row>
    <row r="38" spans="1:14" x14ac:dyDescent="0.25">
      <c r="A38" t="s">
        <v>167</v>
      </c>
      <c r="B38">
        <v>1996</v>
      </c>
      <c r="C38" s="52" t="s">
        <v>11</v>
      </c>
      <c r="F38" s="7">
        <f>437+19</f>
        <v>456</v>
      </c>
      <c r="G38" s="7">
        <v>479.8</v>
      </c>
    </row>
    <row r="39" spans="1:14" x14ac:dyDescent="0.25">
      <c r="A39" s="72" t="s">
        <v>178</v>
      </c>
      <c r="B39">
        <v>1997</v>
      </c>
      <c r="C39" s="52" t="s">
        <v>11</v>
      </c>
      <c r="F39" s="7">
        <f>374+13</f>
        <v>387</v>
      </c>
      <c r="G39" s="7">
        <v>429.4</v>
      </c>
      <c r="H39" s="7">
        <f>10+27+25+30+25+26+3</f>
        <v>146</v>
      </c>
    </row>
    <row r="40" spans="1:14" x14ac:dyDescent="0.25">
      <c r="A40" t="s">
        <v>168</v>
      </c>
      <c r="B40">
        <v>1998</v>
      </c>
      <c r="C40" s="52" t="s">
        <v>11</v>
      </c>
      <c r="F40" s="7">
        <f>314+7</f>
        <v>321</v>
      </c>
      <c r="G40" s="7">
        <v>315.2</v>
      </c>
      <c r="H40" s="7">
        <f>25+25+22+20+24+28+12</f>
        <v>156</v>
      </c>
    </row>
    <row r="41" spans="1:14" x14ac:dyDescent="0.25">
      <c r="A41" t="s">
        <v>169</v>
      </c>
      <c r="B41">
        <v>1999</v>
      </c>
      <c r="C41" s="52" t="s">
        <v>11</v>
      </c>
      <c r="F41" s="7">
        <f>345+4</f>
        <v>349</v>
      </c>
      <c r="G41" s="7">
        <v>342.2</v>
      </c>
      <c r="H41" s="7">
        <f>8+26+24+27+21+19+26</f>
        <v>151</v>
      </c>
    </row>
    <row r="42" spans="1:14" x14ac:dyDescent="0.25">
      <c r="A42" t="s">
        <v>170</v>
      </c>
      <c r="B42">
        <v>2000</v>
      </c>
      <c r="C42" s="52" t="s">
        <v>11</v>
      </c>
      <c r="F42" s="7">
        <v>360</v>
      </c>
      <c r="G42" s="7">
        <v>363.99999999999994</v>
      </c>
      <c r="H42" s="7">
        <f>25+24+21+25+26+27+20</f>
        <v>168</v>
      </c>
    </row>
    <row r="43" spans="1:14" x14ac:dyDescent="0.25">
      <c r="A43" t="s">
        <v>171</v>
      </c>
      <c r="B43">
        <v>2001</v>
      </c>
      <c r="C43" s="52" t="s">
        <v>11</v>
      </c>
      <c r="E43" s="7">
        <v>1718</v>
      </c>
      <c r="F43" s="7">
        <v>400</v>
      </c>
      <c r="G43" s="7">
        <v>384.59999999999997</v>
      </c>
      <c r="H43" s="7">
        <v>183</v>
      </c>
    </row>
    <row r="44" spans="1:14" x14ac:dyDescent="0.25">
      <c r="A44" t="s">
        <v>172</v>
      </c>
      <c r="B44">
        <v>2002</v>
      </c>
      <c r="C44" s="52" t="s">
        <v>11</v>
      </c>
      <c r="F44" s="7">
        <v>300</v>
      </c>
      <c r="G44" s="7">
        <v>410.09999999999997</v>
      </c>
      <c r="H44" s="7">
        <f>2+38+22+19+25+19+23+23+9</f>
        <v>180</v>
      </c>
    </row>
    <row r="45" spans="1:14" x14ac:dyDescent="0.25">
      <c r="A45" t="s">
        <v>173</v>
      </c>
      <c r="B45">
        <v>2003</v>
      </c>
      <c r="C45" s="52" t="s">
        <v>11</v>
      </c>
      <c r="F45" s="7">
        <v>360</v>
      </c>
      <c r="G45" s="7">
        <v>368.2</v>
      </c>
      <c r="H45" s="7">
        <f>8+45+22+3+134</f>
        <v>212</v>
      </c>
    </row>
    <row r="46" spans="1:14" x14ac:dyDescent="0.25">
      <c r="A46" t="s">
        <v>174</v>
      </c>
      <c r="B46">
        <v>2004</v>
      </c>
      <c r="C46" s="52" t="s">
        <v>11</v>
      </c>
      <c r="F46" s="7">
        <v>390</v>
      </c>
      <c r="G46" s="7">
        <v>422.1</v>
      </c>
      <c r="H46" s="7">
        <f>16+34+13+139</f>
        <v>202</v>
      </c>
    </row>
    <row r="47" spans="1:14" x14ac:dyDescent="0.25">
      <c r="A47" s="71"/>
      <c r="B47">
        <v>2005</v>
      </c>
      <c r="C47" s="52" t="s">
        <v>11</v>
      </c>
      <c r="F47" s="52" t="s">
        <v>11</v>
      </c>
      <c r="G47" s="53">
        <v>441.70000000000005</v>
      </c>
      <c r="H47" s="7">
        <f>17+37+18+121</f>
        <v>193</v>
      </c>
      <c r="J47" s="13"/>
      <c r="K47" s="13"/>
      <c r="L47" s="13"/>
      <c r="M47" s="13"/>
      <c r="N47" s="13"/>
    </row>
    <row r="48" spans="1:14" x14ac:dyDescent="0.25">
      <c r="A48" s="71"/>
      <c r="B48">
        <v>2006</v>
      </c>
      <c r="C48" s="52" t="s">
        <v>11</v>
      </c>
      <c r="F48" s="7">
        <v>640</v>
      </c>
      <c r="G48" s="7">
        <v>615.5</v>
      </c>
      <c r="H48" s="7">
        <f>9+38+27+45+23+23+21+15+29+21</f>
        <v>251</v>
      </c>
    </row>
    <row r="49" spans="1:10" x14ac:dyDescent="0.25">
      <c r="A49" s="71"/>
      <c r="B49">
        <v>2007</v>
      </c>
      <c r="C49" s="52" t="s">
        <v>11</v>
      </c>
      <c r="D49" s="54">
        <v>2830</v>
      </c>
      <c r="F49" s="7">
        <v>640</v>
      </c>
      <c r="G49" s="7">
        <v>700.5</v>
      </c>
      <c r="H49" s="7">
        <f>9+37+28+26+15+21+20+19+13+26+26</f>
        <v>240</v>
      </c>
    </row>
    <row r="50" spans="1:10" x14ac:dyDescent="0.25">
      <c r="A50" s="71"/>
      <c r="B50">
        <v>2008</v>
      </c>
      <c r="C50" s="52" t="s">
        <v>11</v>
      </c>
      <c r="D50" s="54">
        <v>2900</v>
      </c>
      <c r="F50" s="7">
        <v>780</v>
      </c>
      <c r="G50" s="7">
        <v>744.39999999999986</v>
      </c>
      <c r="H50" s="7">
        <f>12+33+30+24+11+4</f>
        <v>114</v>
      </c>
    </row>
    <row r="51" spans="1:10" x14ac:dyDescent="0.25">
      <c r="A51" t="s">
        <v>177</v>
      </c>
      <c r="B51">
        <v>2009</v>
      </c>
      <c r="C51" s="52" t="s">
        <v>11</v>
      </c>
      <c r="D51" s="54">
        <v>3294</v>
      </c>
      <c r="E51" s="7">
        <v>2263</v>
      </c>
      <c r="F51" s="7">
        <v>870</v>
      </c>
      <c r="G51" s="7">
        <v>734.6</v>
      </c>
      <c r="H51" s="7">
        <f>12+17+18+24+23+22+7+6+3</f>
        <v>132</v>
      </c>
    </row>
    <row r="52" spans="1:10" x14ac:dyDescent="0.25">
      <c r="A52" s="71"/>
      <c r="B52">
        <v>2010</v>
      </c>
      <c r="C52" s="52" t="s">
        <v>11</v>
      </c>
      <c r="D52" s="54">
        <v>4033</v>
      </c>
      <c r="F52" s="7">
        <v>770</v>
      </c>
      <c r="G52" s="7">
        <v>817.7</v>
      </c>
      <c r="J52" s="1"/>
    </row>
    <row r="53" spans="1:10" x14ac:dyDescent="0.25">
      <c r="A53" t="s">
        <v>175</v>
      </c>
      <c r="B53">
        <v>2011</v>
      </c>
      <c r="C53" s="52" t="s">
        <v>11</v>
      </c>
      <c r="D53" s="54">
        <v>3883</v>
      </c>
      <c r="F53" s="7">
        <v>440</v>
      </c>
      <c r="G53" s="7">
        <v>627.70000000000005</v>
      </c>
    </row>
    <row r="54" spans="1:10" x14ac:dyDescent="0.25">
      <c r="B54">
        <v>2012</v>
      </c>
      <c r="C54" s="52" t="s">
        <v>11</v>
      </c>
      <c r="D54" s="54">
        <v>3470</v>
      </c>
      <c r="E54" s="7">
        <v>1699</v>
      </c>
      <c r="F54" s="7">
        <v>340</v>
      </c>
      <c r="G54" s="7">
        <v>478.5</v>
      </c>
      <c r="H54" s="7">
        <v>4</v>
      </c>
      <c r="I54" s="41"/>
    </row>
    <row r="55" spans="1:10" x14ac:dyDescent="0.25">
      <c r="B55">
        <v>2013</v>
      </c>
      <c r="C55" s="52" t="s">
        <v>11</v>
      </c>
      <c r="D55" s="54">
        <v>3240</v>
      </c>
      <c r="G55" s="7" t="s">
        <v>12</v>
      </c>
    </row>
    <row r="56" spans="1:10" x14ac:dyDescent="0.25">
      <c r="I56" s="7"/>
    </row>
    <row r="57" spans="1:10" x14ac:dyDescent="0.25">
      <c r="A57" s="44" t="s">
        <v>21</v>
      </c>
    </row>
    <row r="83" spans="1:4" x14ac:dyDescent="0.25">
      <c r="A83" s="44" t="s">
        <v>31</v>
      </c>
    </row>
    <row r="89" spans="1:4" x14ac:dyDescent="0.25">
      <c r="C89" s="55"/>
    </row>
    <row r="90" spans="1:4" x14ac:dyDescent="0.25">
      <c r="C90" s="55"/>
      <c r="D90" s="55"/>
    </row>
    <row r="91" spans="1:4" x14ac:dyDescent="0.25">
      <c r="B91" s="42"/>
      <c r="C91" s="55"/>
      <c r="D91" s="55"/>
    </row>
    <row r="92" spans="1:4" x14ac:dyDescent="0.25">
      <c r="C92" s="56"/>
      <c r="D92" s="56"/>
    </row>
    <row r="93" spans="1:4" x14ac:dyDescent="0.25">
      <c r="C93" s="56"/>
      <c r="D93" s="56"/>
    </row>
    <row r="94" spans="1:4" x14ac:dyDescent="0.25">
      <c r="C94" s="56"/>
      <c r="D94" s="56"/>
    </row>
    <row r="95" spans="1:4" x14ac:dyDescent="0.25">
      <c r="C95" s="56"/>
      <c r="D95" s="56"/>
    </row>
    <row r="96" spans="1:4" x14ac:dyDescent="0.25">
      <c r="C96" s="56"/>
      <c r="D96" s="56"/>
    </row>
    <row r="97" spans="3:4" x14ac:dyDescent="0.25">
      <c r="C97" s="56"/>
      <c r="D97" s="56"/>
    </row>
    <row r="98" spans="3:4" x14ac:dyDescent="0.25">
      <c r="C98" s="56"/>
      <c r="D98" s="56"/>
    </row>
    <row r="99" spans="3:4" x14ac:dyDescent="0.25">
      <c r="C99" s="56"/>
      <c r="D99" s="56"/>
    </row>
    <row r="100" spans="3:4" x14ac:dyDescent="0.25">
      <c r="C100" s="56"/>
      <c r="D100" s="56"/>
    </row>
    <row r="101" spans="3:4" x14ac:dyDescent="0.25">
      <c r="C101" s="56"/>
      <c r="D101" s="56"/>
    </row>
    <row r="102" spans="3:4" x14ac:dyDescent="0.25">
      <c r="C102" s="56"/>
      <c r="D102" s="56"/>
    </row>
    <row r="103" spans="3:4" x14ac:dyDescent="0.25">
      <c r="C103" s="56"/>
      <c r="D103" s="56"/>
    </row>
    <row r="104" spans="3:4" x14ac:dyDescent="0.25">
      <c r="C104" s="56"/>
      <c r="D104" s="56"/>
    </row>
    <row r="105" spans="3:4" x14ac:dyDescent="0.25">
      <c r="C105" s="56"/>
      <c r="D105" s="56"/>
    </row>
    <row r="106" spans="3:4" x14ac:dyDescent="0.25">
      <c r="C106" s="56"/>
      <c r="D106" s="56"/>
    </row>
    <row r="107" spans="3:4" x14ac:dyDescent="0.25">
      <c r="C107" s="56"/>
      <c r="D107" s="56"/>
    </row>
    <row r="108" spans="3:4" x14ac:dyDescent="0.25">
      <c r="C108" s="56"/>
      <c r="D108" s="56"/>
    </row>
    <row r="109" spans="3:4" x14ac:dyDescent="0.25">
      <c r="C109" s="56"/>
      <c r="D109" s="56"/>
    </row>
    <row r="110" spans="3:4" x14ac:dyDescent="0.25">
      <c r="C110" s="56"/>
      <c r="D110" s="56"/>
    </row>
    <row r="111" spans="3:4" x14ac:dyDescent="0.25">
      <c r="C111" s="56"/>
      <c r="D111" s="56"/>
    </row>
    <row r="112" spans="3:4" x14ac:dyDescent="0.25">
      <c r="C112" s="56"/>
      <c r="D112" s="56"/>
    </row>
    <row r="113" spans="3:4" x14ac:dyDescent="0.25">
      <c r="C113" s="56"/>
      <c r="D113" s="56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Chapter 8</vt:lpstr>
      <vt:lpstr>8.1 Amendments</vt:lpstr>
      <vt:lpstr>8.2 Qual Accs</vt:lpstr>
      <vt:lpstr>8.3 Trans of Function</vt:lpstr>
      <vt:lpstr>8.6 CS turnover</vt:lpstr>
      <vt:lpstr>8.7 8.8 COI and CS info staff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Dixon</dc:creator>
  <cp:lastModifiedBy>Ruth Dixon</cp:lastModifiedBy>
  <dcterms:created xsi:type="dcterms:W3CDTF">2014-02-21T15:18:00Z</dcterms:created>
  <dcterms:modified xsi:type="dcterms:W3CDTF">2015-06-17T13:59:01Z</dcterms:modified>
</cp:coreProperties>
</file>