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https://fhnw365-my.sharepoint.com/personal/anika_sidler_fhnw_ch/Documents/Desktop/"/>
    </mc:Choice>
  </mc:AlternateContent>
  <xr:revisionPtr revIDLastSave="830" documentId="11_82179960250C8D3C4C2F2EB5F196362711634C10" xr6:coauthVersionLast="47" xr6:coauthVersionMax="47" xr10:uidLastSave="{B9E0378F-C2D1-4C79-BC00-70EAB78F3E69}"/>
  <bookViews>
    <workbookView xWindow="-28920" yWindow="-120" windowWidth="29040" windowHeight="17640" activeTab="2" xr2:uid="{00000000-000D-0000-FFFF-FFFF00000000}"/>
  </bookViews>
  <sheets>
    <sheet name="Raw data" sheetId="3" r:id="rId1"/>
    <sheet name="Processed" sheetId="1" r:id="rId2"/>
    <sheet name="Calculations" sheetId="4" r:id="rId3"/>
    <sheet name="ValueList_Helper" sheetId="2" state="hidden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0" i="4" l="1"/>
  <c r="V3" i="4"/>
  <c r="Z3" i="4"/>
  <c r="H3" i="4"/>
  <c r="D3" i="4"/>
  <c r="R3" i="1"/>
  <c r="R24" i="1"/>
  <c r="G21" i="4"/>
  <c r="F21" i="4"/>
  <c r="S3" i="1"/>
  <c r="E3" i="4" s="1"/>
  <c r="N3" i="4" s="1"/>
  <c r="U13" i="4"/>
  <c r="X13" i="4"/>
  <c r="Y13" i="4"/>
  <c r="AA13" i="4"/>
  <c r="T13" i="4"/>
  <c r="U14" i="4"/>
  <c r="V14" i="4"/>
  <c r="W14" i="4"/>
  <c r="X14" i="4"/>
  <c r="Y14" i="4"/>
  <c r="Z14" i="4"/>
  <c r="AA14" i="4"/>
  <c r="T14" i="4"/>
  <c r="T10" i="4"/>
  <c r="T6" i="4"/>
  <c r="T11" i="4"/>
  <c r="S27" i="1"/>
  <c r="P30" i="1"/>
  <c r="P36" i="1"/>
  <c r="O39" i="1"/>
  <c r="O36" i="1"/>
  <c r="O33" i="1"/>
  <c r="O30" i="1"/>
  <c r="O27" i="1"/>
  <c r="O24" i="1"/>
  <c r="P12" i="1"/>
  <c r="P9" i="1"/>
  <c r="P6" i="1"/>
  <c r="P3" i="1"/>
  <c r="Q3" i="1" s="1"/>
  <c r="J24" i="1"/>
  <c r="I30" i="1"/>
  <c r="I27" i="1"/>
  <c r="H24" i="1"/>
  <c r="P18" i="1"/>
  <c r="P15" i="1"/>
  <c r="O18" i="1"/>
  <c r="O15" i="1"/>
  <c r="O12" i="1"/>
  <c r="O9" i="1"/>
  <c r="O6" i="1"/>
  <c r="O3" i="1"/>
  <c r="L9" i="1"/>
  <c r="L6" i="1"/>
  <c r="L3" i="1"/>
  <c r="J9" i="1"/>
  <c r="J6" i="1"/>
  <c r="J3" i="1"/>
  <c r="J18" i="1"/>
  <c r="H3" i="1"/>
  <c r="H6" i="1"/>
  <c r="I3" i="1"/>
  <c r="I18" i="1"/>
  <c r="I15" i="1"/>
  <c r="I12" i="1"/>
  <c r="I9" i="1"/>
  <c r="I6" i="1"/>
  <c r="H18" i="1"/>
  <c r="H15" i="1"/>
  <c r="H12" i="1"/>
  <c r="H9" i="1"/>
  <c r="H39" i="1"/>
  <c r="N5" i="4"/>
  <c r="W5" i="4" s="1"/>
  <c r="N6" i="4"/>
  <c r="W6" i="4" s="1"/>
  <c r="I3" i="4"/>
  <c r="R3" i="4" s="1"/>
  <c r="I4" i="4"/>
  <c r="R4" i="4" s="1"/>
  <c r="AA4" i="4" s="1"/>
  <c r="I5" i="4"/>
  <c r="R5" i="4" s="1"/>
  <c r="AA5" i="4" s="1"/>
  <c r="I6" i="4"/>
  <c r="R6" i="4" s="1"/>
  <c r="AA6" i="4" s="1"/>
  <c r="I7" i="4"/>
  <c r="R7" i="4" s="1"/>
  <c r="AA7" i="4" s="1"/>
  <c r="I8" i="4"/>
  <c r="R8" i="4" s="1"/>
  <c r="AA8" i="4" s="1"/>
  <c r="G3" i="4"/>
  <c r="P3" i="4" s="1"/>
  <c r="Y3" i="4" s="1"/>
  <c r="G4" i="4"/>
  <c r="P4" i="4" s="1"/>
  <c r="G5" i="4"/>
  <c r="P5" i="4" s="1"/>
  <c r="Y5" i="4" s="1"/>
  <c r="G6" i="4"/>
  <c r="P6" i="4" s="1"/>
  <c r="G7" i="4"/>
  <c r="P7" i="4" s="1"/>
  <c r="Y7" i="4" s="1"/>
  <c r="G8" i="4"/>
  <c r="P8" i="4" s="1"/>
  <c r="Y8" i="4" s="1"/>
  <c r="F7" i="4"/>
  <c r="O7" i="4" s="1"/>
  <c r="X7" i="4" s="1"/>
  <c r="F6" i="4"/>
  <c r="O6" i="4" s="1"/>
  <c r="X6" i="4" s="1"/>
  <c r="E4" i="4"/>
  <c r="N4" i="4" s="1"/>
  <c r="W4" i="4" s="1"/>
  <c r="E5" i="4"/>
  <c r="E6" i="4"/>
  <c r="E7" i="4"/>
  <c r="N7" i="4" s="1"/>
  <c r="W7" i="4" s="1"/>
  <c r="E8" i="4"/>
  <c r="N8" i="4" s="1"/>
  <c r="W8" i="4" s="1"/>
  <c r="C3" i="4"/>
  <c r="L3" i="4" s="1"/>
  <c r="C4" i="4"/>
  <c r="L4" i="4" s="1"/>
  <c r="U4" i="4" s="1"/>
  <c r="C5" i="4"/>
  <c r="L5" i="4" s="1"/>
  <c r="U5" i="4" s="1"/>
  <c r="C6" i="4"/>
  <c r="L6" i="4" s="1"/>
  <c r="C7" i="4"/>
  <c r="L7" i="4" s="1"/>
  <c r="U7" i="4" s="1"/>
  <c r="C8" i="4"/>
  <c r="L8" i="4" s="1"/>
  <c r="U8" i="4" s="1"/>
  <c r="F12" i="4"/>
  <c r="S24" i="1"/>
  <c r="S6" i="1"/>
  <c r="S9" i="1"/>
  <c r="S12" i="1"/>
  <c r="S15" i="1"/>
  <c r="S18" i="1"/>
  <c r="S30" i="1"/>
  <c r="S33" i="1"/>
  <c r="S36" i="1"/>
  <c r="S39" i="1"/>
  <c r="L27" i="1"/>
  <c r="L30" i="1"/>
  <c r="L33" i="1"/>
  <c r="L36" i="1"/>
  <c r="L39" i="1"/>
  <c r="L24" i="1"/>
  <c r="P39" i="1"/>
  <c r="P33" i="1"/>
  <c r="P27" i="1"/>
  <c r="P24" i="1"/>
  <c r="I39" i="1"/>
  <c r="I36" i="1"/>
  <c r="I33" i="1"/>
  <c r="I24" i="1"/>
  <c r="H36" i="1"/>
  <c r="H33" i="1"/>
  <c r="H30" i="1"/>
  <c r="H27" i="1"/>
  <c r="L12" i="1"/>
  <c r="L15" i="1"/>
  <c r="L18" i="1"/>
  <c r="K3" i="1" l="1"/>
  <c r="B3" i="4" s="1"/>
  <c r="K3" i="4" s="1"/>
  <c r="W3" i="4"/>
  <c r="Y6" i="4"/>
  <c r="Y11" i="4" s="1"/>
  <c r="AA11" i="4"/>
  <c r="W11" i="4"/>
  <c r="U6" i="4"/>
  <c r="U11" i="4" s="1"/>
  <c r="U3" i="4"/>
  <c r="U10" i="4" s="1"/>
  <c r="Y4" i="4"/>
  <c r="Y10" i="4" s="1"/>
  <c r="AA3" i="4"/>
  <c r="AA10" i="4" s="1"/>
  <c r="K18" i="1"/>
  <c r="B8" i="4" s="1"/>
  <c r="K8" i="4" s="1"/>
  <c r="T8" i="4" s="1"/>
  <c r="J15" i="1"/>
  <c r="K15" i="1" s="1"/>
  <c r="B7" i="4" s="1"/>
  <c r="K7" i="4" s="1"/>
  <c r="T7" i="4" s="1"/>
  <c r="J12" i="1"/>
  <c r="K12" i="1" s="1"/>
  <c r="B6" i="4" s="1"/>
  <c r="K6" i="4" s="1"/>
  <c r="K6" i="1"/>
  <c r="B4" i="4" s="1"/>
  <c r="K4" i="4" s="1"/>
  <c r="T4" i="4" s="1"/>
  <c r="K9" i="1"/>
  <c r="B5" i="4" s="1"/>
  <c r="K5" i="4" s="1"/>
  <c r="T5" i="4" s="1"/>
  <c r="Q39" i="1"/>
  <c r="R39" i="1" s="1"/>
  <c r="H8" i="4" s="1"/>
  <c r="Q8" i="4" s="1"/>
  <c r="Q33" i="1"/>
  <c r="R33" i="1" s="1"/>
  <c r="H6" i="4" s="1"/>
  <c r="Q6" i="4" s="1"/>
  <c r="Z6" i="4" s="1"/>
  <c r="Q27" i="1"/>
  <c r="R27" i="1" s="1"/>
  <c r="H4" i="4" s="1"/>
  <c r="Q4" i="4" s="1"/>
  <c r="Z4" i="4" s="1"/>
  <c r="J36" i="1"/>
  <c r="K36" i="1" s="1"/>
  <c r="J30" i="1"/>
  <c r="K30" i="1" s="1"/>
  <c r="F5" i="4" s="1"/>
  <c r="O5" i="4" s="1"/>
  <c r="X5" i="4" s="1"/>
  <c r="K24" i="1"/>
  <c r="F3" i="4" s="1"/>
  <c r="O3" i="4" s="1"/>
  <c r="Q36" i="1"/>
  <c r="R36" i="1" s="1"/>
  <c r="H7" i="4" s="1"/>
  <c r="Q7" i="4" s="1"/>
  <c r="Z7" i="4" s="1"/>
  <c r="Q30" i="1"/>
  <c r="R30" i="1" s="1"/>
  <c r="H5" i="4" s="1"/>
  <c r="Q5" i="4" s="1"/>
  <c r="Z5" i="4" s="1"/>
  <c r="Q24" i="1"/>
  <c r="Q3" i="4" s="1"/>
  <c r="J39" i="1"/>
  <c r="K39" i="1" s="1"/>
  <c r="F8" i="4" s="1"/>
  <c r="O8" i="4" s="1"/>
  <c r="J33" i="1"/>
  <c r="K33" i="1" s="1"/>
  <c r="J27" i="1"/>
  <c r="K27" i="1" s="1"/>
  <c r="F4" i="4" s="1"/>
  <c r="O4" i="4" s="1"/>
  <c r="X4" i="4" s="1"/>
  <c r="Q18" i="1"/>
  <c r="R18" i="1" s="1"/>
  <c r="D8" i="4" s="1"/>
  <c r="M8" i="4" s="1"/>
  <c r="V8" i="4" s="1"/>
  <c r="Q15" i="1"/>
  <c r="R15" i="1" s="1"/>
  <c r="D7" i="4" s="1"/>
  <c r="M7" i="4" s="1"/>
  <c r="V7" i="4" s="1"/>
  <c r="Q12" i="1"/>
  <c r="R12" i="1" s="1"/>
  <c r="D6" i="4" s="1"/>
  <c r="M6" i="4" s="1"/>
  <c r="Q9" i="1"/>
  <c r="R9" i="1" s="1"/>
  <c r="D5" i="4" s="1"/>
  <c r="M5" i="4" s="1"/>
  <c r="V5" i="4" s="1"/>
  <c r="Q6" i="1"/>
  <c r="R6" i="1" s="1"/>
  <c r="D4" i="4" s="1"/>
  <c r="M4" i="4" s="1"/>
  <c r="V4" i="4" s="1"/>
  <c r="M3" i="4"/>
  <c r="W10" i="4" l="1"/>
  <c r="W13" i="4"/>
  <c r="V6" i="4"/>
  <c r="V11" i="4" s="1"/>
  <c r="X3" i="4"/>
  <c r="X10" i="4" s="1"/>
  <c r="Z8" i="4"/>
  <c r="Z11" i="4" s="1"/>
  <c r="X8" i="4"/>
  <c r="X11" i="4" s="1"/>
  <c r="T3" i="4"/>
  <c r="Z10" i="4" l="1"/>
  <c r="Z13" i="4"/>
  <c r="V10" i="4"/>
  <c r="V13" i="4"/>
  <c r="G20" i="4" l="1"/>
</calcChain>
</file>

<file path=xl/sharedStrings.xml><?xml version="1.0" encoding="utf-8"?>
<sst xmlns="http://schemas.openxmlformats.org/spreadsheetml/2006/main" count="511" uniqueCount="194">
  <si>
    <t>008CALS.d</t>
  </si>
  <si>
    <t>005CALS.d</t>
  </si>
  <si>
    <t>3212</t>
  </si>
  <si>
    <t>034SMPL.d</t>
  </si>
  <si>
    <t>3208</t>
  </si>
  <si>
    <t>021CALS.d</t>
  </si>
  <si>
    <t>3102</t>
  </si>
  <si>
    <t>QC2</t>
  </si>
  <si>
    <t>SQStd</t>
  </si>
  <si>
    <t>060SMPL.d</t>
  </si>
  <si>
    <t>Vial Number</t>
  </si>
  <si>
    <t>055SMPL.d</t>
  </si>
  <si>
    <t>CsI 3 2 ppb spike</t>
  </si>
  <si>
    <t>031SMPL.d</t>
  </si>
  <si>
    <t>061SMPL.d</t>
  </si>
  <si>
    <t>3105</t>
  </si>
  <si>
    <t>059SMPL.d</t>
  </si>
  <si>
    <t>Spike</t>
  </si>
  <si>
    <t>026SMPL.d</t>
  </si>
  <si>
    <t>Sb 5 ppb</t>
  </si>
  <si>
    <t>044SMPL.d</t>
  </si>
  <si>
    <t xml:space="preserve">121 -&gt; 137  Sb  [ O2 ] </t>
  </si>
  <si>
    <t>019CALS.d</t>
  </si>
  <si>
    <t>037SMPL.d</t>
  </si>
  <si>
    <t>2</t>
  </si>
  <si>
    <t>3104</t>
  </si>
  <si>
    <t>Sample</t>
  </si>
  <si>
    <t>Level</t>
  </si>
  <si>
    <t xml:space="preserve">121  Sb  [ He ] </t>
  </si>
  <si>
    <t>020CALS.d</t>
  </si>
  <si>
    <t>SQBlk</t>
  </si>
  <si>
    <t>039SMPL.d</t>
  </si>
  <si>
    <t>&lt;0.000</t>
  </si>
  <si>
    <t>010CALS.d</t>
  </si>
  <si>
    <t>CsI 2 no spike (1:2 diluted)</t>
  </si>
  <si>
    <t>3302</t>
  </si>
  <si>
    <t>CsI 3 4 ppb spike</t>
  </si>
  <si>
    <t>FAI 3 2 ppb spike</t>
  </si>
  <si>
    <t>N/A</t>
  </si>
  <si>
    <t>3103</t>
  </si>
  <si>
    <t>3202</t>
  </si>
  <si>
    <t>3210</t>
  </si>
  <si>
    <t>DriftChk</t>
  </si>
  <si>
    <t>FAI 2 no spike (1:2 diluted)</t>
  </si>
  <si>
    <t>3301</t>
  </si>
  <si>
    <t>Comment</t>
  </si>
  <si>
    <t>FQBlk</t>
  </si>
  <si>
    <t>IsoStd</t>
  </si>
  <si>
    <t>Bkgnd</t>
  </si>
  <si>
    <t>046SMPL.d</t>
  </si>
  <si>
    <t>Sb 0 ppb</t>
  </si>
  <si>
    <t>006CALS.d</t>
  </si>
  <si>
    <t>CalBlk</t>
  </si>
  <si>
    <t>SQISTD</t>
  </si>
  <si>
    <t>3101</t>
  </si>
  <si>
    <t>003CALS.d</t>
  </si>
  <si>
    <t>Sb 25 ppb</t>
  </si>
  <si>
    <t>001SMPL.d</t>
  </si>
  <si>
    <t>3303</t>
  </si>
  <si>
    <t>007CALS.d</t>
  </si>
  <si>
    <t>Data File</t>
  </si>
  <si>
    <t>032SMPL.d</t>
  </si>
  <si>
    <t>036SMPL.d</t>
  </si>
  <si>
    <t>056SMPL.d</t>
  </si>
  <si>
    <t>Conc. RSD</t>
  </si>
  <si>
    <t>BlkVrfy</t>
  </si>
  <si>
    <t xml:space="preserve">103  Rh ( ISTD )  [ He ] </t>
  </si>
  <si>
    <t>QC4</t>
  </si>
  <si>
    <t>FAI 3 no spike (1:2 diluted)</t>
  </si>
  <si>
    <t>3205</t>
  </si>
  <si>
    <t>3</t>
  </si>
  <si>
    <t>3204</t>
  </si>
  <si>
    <t>QC3</t>
  </si>
  <si>
    <t>DilStd</t>
  </si>
  <si>
    <t>3207</t>
  </si>
  <si>
    <t>017SMPL.d</t>
  </si>
  <si>
    <t>CsI 1 2 ppb spike</t>
  </si>
  <si>
    <t>063SMPL.d</t>
  </si>
  <si>
    <t>050SMPL.d</t>
  </si>
  <si>
    <t>Type</t>
  </si>
  <si>
    <t>8</t>
  </si>
  <si>
    <t>blank</t>
  </si>
  <si>
    <t>Acq. Date-Time</t>
  </si>
  <si>
    <t>015SMPL.d</t>
  </si>
  <si>
    <t>028SMPL.d</t>
  </si>
  <si>
    <t>Conc.</t>
  </si>
  <si>
    <t>040SMPL.d</t>
  </si>
  <si>
    <t>009CALS.d</t>
  </si>
  <si>
    <t>049SMPL.d</t>
  </si>
  <si>
    <t>023CALS.d</t>
  </si>
  <si>
    <t>002CALS.d</t>
  </si>
  <si>
    <t>042SMPL.d</t>
  </si>
  <si>
    <t>CalStd</t>
  </si>
  <si>
    <t>041SMPL.d</t>
  </si>
  <si>
    <t>057SMPL.d</t>
  </si>
  <si>
    <t>CsI 2 4 ppb spike</t>
  </si>
  <si>
    <t>047SMPL.d</t>
  </si>
  <si>
    <t>022CALS.d</t>
  </si>
  <si>
    <t>011SMPL.d</t>
  </si>
  <si>
    <t>058SMPL.d</t>
  </si>
  <si>
    <t>Sb 0.1 ppb</t>
  </si>
  <si>
    <t>FAI 3 4 ppb spike</t>
  </si>
  <si>
    <t>3106</t>
  </si>
  <si>
    <t>024CALS.d</t>
  </si>
  <si>
    <t>016SMPL.d</t>
  </si>
  <si>
    <t>027SMPL.d</t>
  </si>
  <si>
    <t>018CALS.d</t>
  </si>
  <si>
    <t xml:space="preserve">103 -&gt; 119  Rh ( ISTD )  [ O2 ] </t>
  </si>
  <si>
    <t>CsI 1 no spike (1:2 diluted)</t>
  </si>
  <si>
    <t>1</t>
  </si>
  <si>
    <t xml:space="preserve">123 -&gt; 139  Sb  [ O2 ] </t>
  </si>
  <si>
    <t>CsI 3 no spike (1:2 diluted)</t>
  </si>
  <si>
    <t>FAI 1 2 ppb spike</t>
  </si>
  <si>
    <t>CsI 1 4 ppb spike</t>
  </si>
  <si>
    <t>QC1</t>
  </si>
  <si>
    <t>Sb 10 ppb</t>
  </si>
  <si>
    <t>3203</t>
  </si>
  <si>
    <t>029SMPL.d</t>
  </si>
  <si>
    <t>FAI 2 2 ppb spike</t>
  </si>
  <si>
    <t>014SMPL.d</t>
  </si>
  <si>
    <t>Sb 0.5 ppb</t>
  </si>
  <si>
    <t>3109</t>
  </si>
  <si>
    <t>3201</t>
  </si>
  <si>
    <t>CPS RSD</t>
  </si>
  <si>
    <t>9</t>
  </si>
  <si>
    <t>3209</t>
  </si>
  <si>
    <t>052SMPL.d</t>
  </si>
  <si>
    <t>CPS</t>
  </si>
  <si>
    <t>QC5</t>
  </si>
  <si>
    <t xml:space="preserve">123  Sb  [ He ] </t>
  </si>
  <si>
    <t>Spike Ref</t>
  </si>
  <si>
    <t>FAI 1 no spike (1:2 diluted)</t>
  </si>
  <si>
    <t>3107</t>
  </si>
  <si>
    <t>Sample Name</t>
  </si>
  <si>
    <t>053SMPL.d</t>
  </si>
  <si>
    <t>051SMPL.d</t>
  </si>
  <si>
    <t>030SMPL.d</t>
  </si>
  <si>
    <t>3211</t>
  </si>
  <si>
    <t>012SMPL.d</t>
  </si>
  <si>
    <t>3206</t>
  </si>
  <si>
    <t>025CALS.d</t>
  </si>
  <si>
    <t>FAI 2 4 ppb spike</t>
  </si>
  <si>
    <t>CICSpike</t>
  </si>
  <si>
    <t/>
  </si>
  <si>
    <t>048SMPL.d</t>
  </si>
  <si>
    <t>3108</t>
  </si>
  <si>
    <t>004CALS.d</t>
  </si>
  <si>
    <t>4</t>
  </si>
  <si>
    <t>7</t>
  </si>
  <si>
    <t>054SMPL.d</t>
  </si>
  <si>
    <t>6</t>
  </si>
  <si>
    <t>045SMPL.d</t>
  </si>
  <si>
    <t>033SMPL.d</t>
  </si>
  <si>
    <t>043SMPL.d</t>
  </si>
  <si>
    <t>Sb 0.05 ppb</t>
  </si>
  <si>
    <t>5</t>
  </si>
  <si>
    <t>Sb 1 ppb</t>
  </si>
  <si>
    <t>CsI 2 2 ppb spike</t>
  </si>
  <si>
    <t>FAI 1 4 ppb spike</t>
  </si>
  <si>
    <t>035SMPL.d</t>
  </si>
  <si>
    <t>Sb 50 ppb</t>
  </si>
  <si>
    <t>062SMPL.d</t>
  </si>
  <si>
    <t>Rjct</t>
  </si>
  <si>
    <t>038SMPL.d</t>
  </si>
  <si>
    <t>013SMPL.d</t>
  </si>
  <si>
    <t>spike</t>
  </si>
  <si>
    <t>slope</t>
  </si>
  <si>
    <t>intercept</t>
  </si>
  <si>
    <t>conc.</t>
  </si>
  <si>
    <t>conc. (dil)</t>
  </si>
  <si>
    <t>121 Sb (He)</t>
  </si>
  <si>
    <t>without std. add.</t>
  </si>
  <si>
    <t>Amount in sample (ug)</t>
  </si>
  <si>
    <t>conc. in solid sample (ug/mg)</t>
  </si>
  <si>
    <t>FAI 1</t>
  </si>
  <si>
    <t>FAI 2</t>
  </si>
  <si>
    <t>FAI 3</t>
  </si>
  <si>
    <t>CsI 1</t>
  </si>
  <si>
    <t>CsI 2</t>
  </si>
  <si>
    <t>CsI 3</t>
  </si>
  <si>
    <t>sample</t>
  </si>
  <si>
    <t>mg</t>
  </si>
  <si>
    <t>volume sample (L)</t>
  </si>
  <si>
    <t>Contaminant conc. (ppm)</t>
  </si>
  <si>
    <t>Sb mean</t>
  </si>
  <si>
    <t>Sb sd</t>
  </si>
  <si>
    <t>FAI</t>
  </si>
  <si>
    <t>CsI</t>
  </si>
  <si>
    <t>Result from standard addition</t>
  </si>
  <si>
    <t>Result from non-spiked sample only</t>
  </si>
  <si>
    <t>mean FAI</t>
  </si>
  <si>
    <t>mean CsI</t>
  </si>
  <si>
    <t>sd FAI</t>
  </si>
  <si>
    <t>sd CsI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</si>
</sst>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mm/dd/yyyy\ h:mm\ AM/PM"/>
    <numFmt numFmtId="165" formatCode="0.00000"/>
    <numFmt numFmtId="166" formatCode="0.000"/>
    <numFmt numFmtId="169" formatCode="0.0000"/>
  </numFmts>
  <fonts count="4" x14ac:knownFonts="1">
    <font>
      <sz val="11"/>
      <color theme="1"/>
      <name val="Calibri"/>
      <family val="2"/>
      <scheme val="minor"/>
    </font>
    <font>
      <sz val="9"/>
      <color rgb="FF000000"/>
      <name val="Microsoft Sans Serif"/>
      <family val="2"/>
    </font>
    <font>
      <sz val="9"/>
      <name val="Microsoft Sans Serif"/>
      <family val="2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EFEFEF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2" xfId="0" applyFont="1" applyBorder="1" applyAlignment="1">
      <alignment horizontal="left" vertical="top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right" vertical="top"/>
    </xf>
    <xf numFmtId="0" fontId="2" fillId="3" borderId="2" xfId="0" applyFont="1" applyFill="1" applyBorder="1" applyAlignment="1">
      <alignment horizontal="right" vertical="top"/>
    </xf>
    <xf numFmtId="164" fontId="2" fillId="0" borderId="2" xfId="0" applyNumberFormat="1" applyFont="1" applyBorder="1" applyAlignment="1">
      <alignment horizontal="left" vertical="top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3" fillId="0" borderId="0" xfId="0" applyFont="1"/>
    <xf numFmtId="0" fontId="0" fillId="0" borderId="0" xfId="0" applyAlignment="1">
      <alignment horizontal="center"/>
    </xf>
    <xf numFmtId="165" fontId="0" fillId="0" borderId="0" xfId="0" applyNumberFormat="1"/>
    <xf numFmtId="0" fontId="0" fillId="4" borderId="6" xfId="0" applyFill="1" applyBorder="1"/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/>
    <xf numFmtId="0" fontId="0" fillId="4" borderId="2" xfId="0" applyFill="1" applyBorder="1"/>
    <xf numFmtId="0" fontId="0" fillId="4" borderId="10" xfId="0" applyFill="1" applyBorder="1"/>
    <xf numFmtId="0" fontId="0" fillId="4" borderId="11" xfId="0" applyFill="1" applyBorder="1"/>
    <xf numFmtId="166" fontId="0" fillId="4" borderId="2" xfId="0" applyNumberFormat="1" applyFill="1" applyBorder="1"/>
    <xf numFmtId="166" fontId="0" fillId="4" borderId="10" xfId="0" applyNumberFormat="1" applyFill="1" applyBorder="1"/>
    <xf numFmtId="0" fontId="2" fillId="5" borderId="2" xfId="0" applyFont="1" applyFill="1" applyBorder="1" applyAlignment="1">
      <alignment horizontal="right" vertical="top"/>
    </xf>
    <xf numFmtId="0" fontId="0" fillId="0" borderId="0" xfId="0" applyAlignment="1">
      <alignment horizontal="center"/>
    </xf>
    <xf numFmtId="0" fontId="0" fillId="0" borderId="0" xfId="0" applyBorder="1"/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6" borderId="0" xfId="0" applyFill="1" applyBorder="1"/>
    <xf numFmtId="0" fontId="0" fillId="7" borderId="0" xfId="0" applyFill="1"/>
    <xf numFmtId="0" fontId="2" fillId="7" borderId="2" xfId="0" applyFont="1" applyFill="1" applyBorder="1" applyAlignment="1">
      <alignment horizontal="right" vertical="top"/>
    </xf>
    <xf numFmtId="165" fontId="0" fillId="7" borderId="0" xfId="0" applyNumberFormat="1" applyFill="1"/>
    <xf numFmtId="165" fontId="0" fillId="6" borderId="0" xfId="0" applyNumberFormat="1" applyFill="1"/>
    <xf numFmtId="169" fontId="0" fillId="0" borderId="0" xfId="0" applyNumberFormat="1"/>
    <xf numFmtId="0" fontId="0" fillId="4" borderId="13" xfId="0" applyFill="1" applyBorder="1"/>
    <xf numFmtId="166" fontId="0" fillId="4" borderId="12" xfId="0" applyNumberFormat="1" applyFill="1" applyBorder="1"/>
    <xf numFmtId="166" fontId="0" fillId="4" borderId="14" xfId="0" applyNumberFormat="1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9559C-CA36-4EC7-9FA5-CBDAE0BCDC05}">
  <sheetPr>
    <outlinePr summaryBelow="0"/>
  </sheetPr>
  <dimension ref="A1:Y65"/>
  <sheetViews>
    <sheetView topLeftCell="A36" zoomScale="115" zoomScaleNormal="115" workbookViewId="0">
      <selection activeCell="G50" sqref="G50"/>
    </sheetView>
  </sheetViews>
  <sheetFormatPr baseColWidth="10" defaultColWidth="9.140625" defaultRowHeight="15" x14ac:dyDescent="0.25"/>
  <cols>
    <col min="1" max="1" width="4" customWidth="1"/>
    <col min="2" max="2" width="4.28515625" customWidth="1"/>
    <col min="3" max="3" width="11.5703125" customWidth="1"/>
    <col min="4" max="4" width="21" customWidth="1"/>
    <col min="5" max="5" width="11" customWidth="1"/>
    <col min="6" max="6" width="5.85546875" customWidth="1"/>
    <col min="7" max="7" width="23.42578125" customWidth="1"/>
    <col min="8" max="8" width="10.85546875" customWidth="1"/>
    <col min="9" max="9" width="8.85546875" customWidth="1"/>
    <col min="10" max="10" width="8.28515625" customWidth="1"/>
    <col min="11" max="11" width="10.85546875" customWidth="1"/>
    <col min="12" max="12" width="6.28515625" customWidth="1"/>
    <col min="13" max="13" width="18.5703125" customWidth="1"/>
    <col min="14" max="14" width="7.85546875" customWidth="1"/>
    <col min="15" max="15" width="10" customWidth="1"/>
    <col min="16" max="16" width="9.28515625" customWidth="1"/>
    <col min="17" max="17" width="7.85546875" customWidth="1"/>
    <col min="18" max="18" width="10" customWidth="1"/>
    <col min="19" max="19" width="8.28515625" customWidth="1"/>
    <col min="20" max="20" width="7.85546875" customWidth="1"/>
    <col min="21" max="21" width="10" customWidth="1"/>
    <col min="22" max="22" width="8.28515625" customWidth="1"/>
    <col min="23" max="23" width="7.85546875" customWidth="1"/>
    <col min="24" max="24" width="10" customWidth="1"/>
    <col min="25" max="25" width="8.42578125" customWidth="1"/>
  </cols>
  <sheetData>
    <row r="1" spans="1:25" ht="18" customHeight="1" x14ac:dyDescent="0.25">
      <c r="A1" s="9" t="s">
        <v>26</v>
      </c>
      <c r="B1" s="10"/>
      <c r="C1" s="10"/>
      <c r="D1" s="10"/>
      <c r="E1" s="10"/>
      <c r="F1" s="10"/>
      <c r="G1" s="10"/>
      <c r="H1" s="10"/>
      <c r="I1" s="11"/>
      <c r="J1" s="9" t="s">
        <v>66</v>
      </c>
      <c r="K1" s="11"/>
      <c r="L1" s="9" t="s">
        <v>107</v>
      </c>
      <c r="M1" s="11"/>
      <c r="N1" s="9" t="s">
        <v>28</v>
      </c>
      <c r="O1" s="10"/>
      <c r="P1" s="11"/>
      <c r="Q1" s="9" t="s">
        <v>21</v>
      </c>
      <c r="R1" s="10"/>
      <c r="S1" s="11"/>
      <c r="T1" s="9" t="s">
        <v>129</v>
      </c>
      <c r="U1" s="10"/>
      <c r="V1" s="11"/>
      <c r="W1" s="9" t="s">
        <v>110</v>
      </c>
      <c r="X1" s="10"/>
      <c r="Y1" s="11"/>
    </row>
    <row r="2" spans="1:25" ht="18" customHeight="1" x14ac:dyDescent="0.25">
      <c r="A2" s="4" t="s">
        <v>143</v>
      </c>
      <c r="B2" s="4" t="s">
        <v>162</v>
      </c>
      <c r="C2" s="4" t="s">
        <v>60</v>
      </c>
      <c r="D2" s="4" t="s">
        <v>82</v>
      </c>
      <c r="E2" s="4" t="s">
        <v>79</v>
      </c>
      <c r="F2" s="4" t="s">
        <v>27</v>
      </c>
      <c r="G2" s="4" t="s">
        <v>133</v>
      </c>
      <c r="H2" s="4" t="s">
        <v>10</v>
      </c>
      <c r="I2" s="4" t="s">
        <v>45</v>
      </c>
      <c r="J2" s="4" t="s">
        <v>127</v>
      </c>
      <c r="K2" s="4" t="s">
        <v>123</v>
      </c>
      <c r="L2" s="4" t="s">
        <v>127</v>
      </c>
      <c r="M2" s="4" t="s">
        <v>123</v>
      </c>
      <c r="N2" s="4" t="s">
        <v>85</v>
      </c>
      <c r="O2" s="4" t="s">
        <v>64</v>
      </c>
      <c r="P2" s="4" t="s">
        <v>127</v>
      </c>
      <c r="Q2" s="4" t="s">
        <v>85</v>
      </c>
      <c r="R2" s="4" t="s">
        <v>64</v>
      </c>
      <c r="S2" s="4" t="s">
        <v>127</v>
      </c>
      <c r="T2" s="4" t="s">
        <v>85</v>
      </c>
      <c r="U2" s="4" t="s">
        <v>64</v>
      </c>
      <c r="V2" s="4" t="s">
        <v>127</v>
      </c>
      <c r="W2" s="4" t="s">
        <v>85</v>
      </c>
      <c r="X2" s="4" t="s">
        <v>64</v>
      </c>
      <c r="Y2" s="4" t="s">
        <v>127</v>
      </c>
    </row>
    <row r="3" spans="1:25" x14ac:dyDescent="0.25">
      <c r="A3" s="1"/>
      <c r="B3" s="1" t="b">
        <v>0</v>
      </c>
      <c r="C3" s="1" t="s">
        <v>57</v>
      </c>
      <c r="D3" s="8">
        <v>45042.599340277797</v>
      </c>
      <c r="E3" s="5" t="s">
        <v>26</v>
      </c>
      <c r="F3" s="6"/>
      <c r="G3" s="1" t="s">
        <v>81</v>
      </c>
      <c r="H3" s="1" t="s">
        <v>70</v>
      </c>
      <c r="I3" s="1"/>
      <c r="J3" s="7">
        <v>291379.55666666699</v>
      </c>
      <c r="K3" s="7">
        <v>1.7623282363930499</v>
      </c>
      <c r="L3" s="6">
        <v>2999.17333333333</v>
      </c>
      <c r="M3" s="6">
        <v>1.4763065426072901</v>
      </c>
      <c r="N3" s="7"/>
      <c r="O3" s="7"/>
      <c r="P3" s="7">
        <v>102.223333333333</v>
      </c>
      <c r="Q3" s="6"/>
      <c r="R3" s="6"/>
      <c r="S3" s="6">
        <v>18.886666666666699</v>
      </c>
      <c r="T3" s="7"/>
      <c r="U3" s="7"/>
      <c r="V3" s="7">
        <v>71.113333333333301</v>
      </c>
      <c r="W3" s="6"/>
      <c r="X3" s="6"/>
      <c r="Y3" s="6">
        <v>14.446666666666699</v>
      </c>
    </row>
    <row r="4" spans="1:25" x14ac:dyDescent="0.25">
      <c r="A4" s="1"/>
      <c r="B4" s="1" t="b">
        <v>0</v>
      </c>
      <c r="C4" s="1" t="s">
        <v>90</v>
      </c>
      <c r="D4" s="8">
        <v>45042.601759259298</v>
      </c>
      <c r="E4" s="5" t="s">
        <v>92</v>
      </c>
      <c r="F4" s="6" t="s">
        <v>109</v>
      </c>
      <c r="G4" s="1" t="s">
        <v>50</v>
      </c>
      <c r="H4" s="1" t="s">
        <v>54</v>
      </c>
      <c r="I4" s="1"/>
      <c r="J4" s="7">
        <v>285215.45666666701</v>
      </c>
      <c r="K4" s="7">
        <v>3.6012274927327601</v>
      </c>
      <c r="L4" s="6">
        <v>3084.75</v>
      </c>
      <c r="M4" s="6">
        <v>4.7065863434697102</v>
      </c>
      <c r="N4" s="7">
        <v>0</v>
      </c>
      <c r="O4" s="7" t="s">
        <v>38</v>
      </c>
      <c r="P4" s="7">
        <v>66.6666666666667</v>
      </c>
      <c r="Q4" s="6">
        <v>0</v>
      </c>
      <c r="R4" s="6" t="s">
        <v>38</v>
      </c>
      <c r="S4" s="6">
        <v>9.9966666666666697</v>
      </c>
      <c r="T4" s="7">
        <v>0</v>
      </c>
      <c r="U4" s="7" t="s">
        <v>38</v>
      </c>
      <c r="V4" s="7">
        <v>67.78</v>
      </c>
      <c r="W4" s="6">
        <v>0</v>
      </c>
      <c r="X4" s="6" t="s">
        <v>38</v>
      </c>
      <c r="Y4" s="6">
        <v>9.9966666666666697</v>
      </c>
    </row>
    <row r="5" spans="1:25" x14ac:dyDescent="0.25">
      <c r="A5" s="1"/>
      <c r="B5" s="1" t="b">
        <v>0</v>
      </c>
      <c r="C5" s="1" t="s">
        <v>55</v>
      </c>
      <c r="D5" s="8">
        <v>45042.604224536997</v>
      </c>
      <c r="E5" s="5" t="s">
        <v>92</v>
      </c>
      <c r="F5" s="6" t="s">
        <v>24</v>
      </c>
      <c r="G5" s="1" t="s">
        <v>154</v>
      </c>
      <c r="H5" s="1" t="s">
        <v>6</v>
      </c>
      <c r="I5" s="1"/>
      <c r="J5" s="7">
        <v>291077.186666667</v>
      </c>
      <c r="K5" s="7">
        <v>1.23923519542424</v>
      </c>
      <c r="L5" s="6">
        <v>3056.97</v>
      </c>
      <c r="M5" s="6">
        <v>2.0805417690482901</v>
      </c>
      <c r="N5" s="7">
        <v>6.3374217618813497E-2</v>
      </c>
      <c r="O5" s="7">
        <v>8.2166481589026201</v>
      </c>
      <c r="P5" s="7">
        <v>1381.17333333333</v>
      </c>
      <c r="Q5" s="6">
        <v>7.2552480503102604E-2</v>
      </c>
      <c r="R5" s="6">
        <v>18.138121194934602</v>
      </c>
      <c r="S5" s="6">
        <v>276.67</v>
      </c>
      <c r="T5" s="7">
        <v>5.8182195632589397E-2</v>
      </c>
      <c r="U5" s="7">
        <v>11.8139023927754</v>
      </c>
      <c r="V5" s="7">
        <v>1014.48</v>
      </c>
      <c r="W5" s="6">
        <v>6.97849145091608E-2</v>
      </c>
      <c r="X5" s="6">
        <v>21.7496984805483</v>
      </c>
      <c r="Y5" s="6">
        <v>205.55666666666701</v>
      </c>
    </row>
    <row r="6" spans="1:25" x14ac:dyDescent="0.25">
      <c r="A6" s="1"/>
      <c r="B6" s="1" t="b">
        <v>0</v>
      </c>
      <c r="C6" s="1" t="s">
        <v>146</v>
      </c>
      <c r="D6" s="8">
        <v>45042.606643518498</v>
      </c>
      <c r="E6" s="5" t="s">
        <v>92</v>
      </c>
      <c r="F6" s="6" t="s">
        <v>70</v>
      </c>
      <c r="G6" s="1" t="s">
        <v>100</v>
      </c>
      <c r="H6" s="1" t="s">
        <v>39</v>
      </c>
      <c r="I6" s="1"/>
      <c r="J6" s="7">
        <v>295484.40666666703</v>
      </c>
      <c r="K6" s="7">
        <v>3.2407406925540299</v>
      </c>
      <c r="L6" s="6">
        <v>2903.6033333333298</v>
      </c>
      <c r="M6" s="6">
        <v>1.2098187667384299</v>
      </c>
      <c r="N6" s="7">
        <v>0.105390618128809</v>
      </c>
      <c r="O6" s="7">
        <v>6.2932684339259701</v>
      </c>
      <c r="P6" s="7">
        <v>2284.62</v>
      </c>
      <c r="Q6" s="6">
        <v>0.10232055646231</v>
      </c>
      <c r="R6" s="6">
        <v>8.6157613117872707</v>
      </c>
      <c r="S6" s="6">
        <v>366.67333333333301</v>
      </c>
      <c r="T6" s="7">
        <v>0.104415657024913</v>
      </c>
      <c r="U6" s="7">
        <v>6.8287577243820499</v>
      </c>
      <c r="V6" s="7">
        <v>1794.55</v>
      </c>
      <c r="W6" s="6">
        <v>0.112482863625704</v>
      </c>
      <c r="X6" s="6">
        <v>6.9717581956639103</v>
      </c>
      <c r="Y6" s="6">
        <v>308.89333333333298</v>
      </c>
    </row>
    <row r="7" spans="1:25" x14ac:dyDescent="0.25">
      <c r="A7" s="1"/>
      <c r="B7" s="1" t="b">
        <v>0</v>
      </c>
      <c r="C7" s="1" t="s">
        <v>1</v>
      </c>
      <c r="D7" s="8">
        <v>45042.609097222201</v>
      </c>
      <c r="E7" s="5" t="s">
        <v>92</v>
      </c>
      <c r="F7" s="6" t="s">
        <v>147</v>
      </c>
      <c r="G7" s="1" t="s">
        <v>120</v>
      </c>
      <c r="H7" s="1" t="s">
        <v>25</v>
      </c>
      <c r="I7" s="1"/>
      <c r="J7" s="7">
        <v>294266.33</v>
      </c>
      <c r="K7" s="7">
        <v>1.4440908463192099</v>
      </c>
      <c r="L7" s="6">
        <v>2949.17</v>
      </c>
      <c r="M7" s="6">
        <v>1.2703438806555001</v>
      </c>
      <c r="N7" s="7">
        <v>0.51387213506458396</v>
      </c>
      <c r="O7" s="7">
        <v>1.26010083238195</v>
      </c>
      <c r="P7" s="7">
        <v>10828.106666666699</v>
      </c>
      <c r="Q7" s="6">
        <v>0.53773638423636005</v>
      </c>
      <c r="R7" s="6">
        <v>0.68629406332045495</v>
      </c>
      <c r="S7" s="6">
        <v>1914.5633333333301</v>
      </c>
      <c r="T7" s="7">
        <v>0.51064613850172202</v>
      </c>
      <c r="U7" s="7">
        <v>4.8984944749502501</v>
      </c>
      <c r="V7" s="7">
        <v>8461.1366666666709</v>
      </c>
      <c r="W7" s="6">
        <v>0.5255596370483</v>
      </c>
      <c r="X7" s="6">
        <v>4.2530705649507503</v>
      </c>
      <c r="Y7" s="6">
        <v>1430.07</v>
      </c>
    </row>
    <row r="8" spans="1:25" x14ac:dyDescent="0.25">
      <c r="A8" s="1"/>
      <c r="B8" s="1" t="b">
        <v>0</v>
      </c>
      <c r="C8" s="1" t="s">
        <v>51</v>
      </c>
      <c r="D8" s="8">
        <v>45042.611504629604</v>
      </c>
      <c r="E8" s="5" t="s">
        <v>92</v>
      </c>
      <c r="F8" s="6" t="s">
        <v>155</v>
      </c>
      <c r="G8" s="1" t="s">
        <v>156</v>
      </c>
      <c r="H8" s="1" t="s">
        <v>15</v>
      </c>
      <c r="I8" s="1"/>
      <c r="J8" s="7">
        <v>283952.84999999998</v>
      </c>
      <c r="K8" s="7">
        <v>0.75923813816510599</v>
      </c>
      <c r="L8" s="6">
        <v>2923.61</v>
      </c>
      <c r="M8" s="6">
        <v>4.5911859971779103</v>
      </c>
      <c r="N8" s="7">
        <v>1.0166767671727199</v>
      </c>
      <c r="O8" s="7">
        <v>0.70471483123413103</v>
      </c>
      <c r="P8" s="7">
        <v>20606.413333333301</v>
      </c>
      <c r="Q8" s="6">
        <v>1.00783439546492</v>
      </c>
      <c r="R8" s="6">
        <v>6.0654470050478801</v>
      </c>
      <c r="S8" s="6">
        <v>3543.7366666666699</v>
      </c>
      <c r="T8" s="7">
        <v>1.02578650875806</v>
      </c>
      <c r="U8" s="7">
        <v>2.3143547822756099</v>
      </c>
      <c r="V8" s="7">
        <v>16339.3966666667</v>
      </c>
      <c r="W8" s="6">
        <v>1.00593864352833</v>
      </c>
      <c r="X8" s="6">
        <v>6.7619116049535597</v>
      </c>
      <c r="Y8" s="6">
        <v>2703.57</v>
      </c>
    </row>
    <row r="9" spans="1:25" x14ac:dyDescent="0.25">
      <c r="A9" s="1"/>
      <c r="B9" s="1" t="b">
        <v>0</v>
      </c>
      <c r="C9" s="1" t="s">
        <v>59</v>
      </c>
      <c r="D9" s="8">
        <v>45042.613969907397</v>
      </c>
      <c r="E9" s="5" t="s">
        <v>92</v>
      </c>
      <c r="F9" s="6" t="s">
        <v>150</v>
      </c>
      <c r="G9" s="1" t="s">
        <v>19</v>
      </c>
      <c r="H9" s="1" t="s">
        <v>102</v>
      </c>
      <c r="I9" s="1"/>
      <c r="J9" s="7">
        <v>292221.09999999998</v>
      </c>
      <c r="K9" s="7">
        <v>1.54151133223142</v>
      </c>
      <c r="L9" s="6">
        <v>2959.17</v>
      </c>
      <c r="M9" s="6">
        <v>3.7270928873034199</v>
      </c>
      <c r="N9" s="7">
        <v>4.9071224244445597</v>
      </c>
      <c r="O9" s="7">
        <v>0.81622341559006795</v>
      </c>
      <c r="P9" s="7">
        <v>102093.44</v>
      </c>
      <c r="Q9" s="6">
        <v>4.9489998991729101</v>
      </c>
      <c r="R9" s="6">
        <v>2.16800465484704</v>
      </c>
      <c r="S9" s="6">
        <v>17590.776666666701</v>
      </c>
      <c r="T9" s="7">
        <v>4.8756030606738499</v>
      </c>
      <c r="U9" s="7">
        <v>1.3343896325395299</v>
      </c>
      <c r="V9" s="7">
        <v>79659.136666666702</v>
      </c>
      <c r="W9" s="6">
        <v>4.9522116414563699</v>
      </c>
      <c r="X9" s="6">
        <v>2.8268954400044501</v>
      </c>
      <c r="Y9" s="6">
        <v>13434.5433333333</v>
      </c>
    </row>
    <row r="10" spans="1:25" x14ac:dyDescent="0.25">
      <c r="A10" s="1"/>
      <c r="B10" s="1" t="b">
        <v>0</v>
      </c>
      <c r="C10" s="1" t="s">
        <v>0</v>
      </c>
      <c r="D10" s="8">
        <v>45042.6163773148</v>
      </c>
      <c r="E10" s="5" t="s">
        <v>92</v>
      </c>
      <c r="F10" s="6" t="s">
        <v>148</v>
      </c>
      <c r="G10" s="1" t="s">
        <v>115</v>
      </c>
      <c r="H10" s="1" t="s">
        <v>132</v>
      </c>
      <c r="I10" s="1"/>
      <c r="J10" s="7">
        <v>288753.55</v>
      </c>
      <c r="K10" s="7">
        <v>1.9590071594868099</v>
      </c>
      <c r="L10" s="6">
        <v>2814.6966666666699</v>
      </c>
      <c r="M10" s="6">
        <v>7.5810544664250701</v>
      </c>
      <c r="N10" s="7">
        <v>9.9709873433042695</v>
      </c>
      <c r="O10" s="7">
        <v>3.7262296812578199</v>
      </c>
      <c r="P10" s="7">
        <v>204821.34</v>
      </c>
      <c r="Q10" s="6">
        <v>10.4868220449098</v>
      </c>
      <c r="R10" s="6">
        <v>6.8326457049671001</v>
      </c>
      <c r="S10" s="6">
        <v>35341.06</v>
      </c>
      <c r="T10" s="7">
        <v>10.0851125827076</v>
      </c>
      <c r="U10" s="7">
        <v>3.1567504622392599</v>
      </c>
      <c r="V10" s="7">
        <v>162704.71</v>
      </c>
      <c r="W10" s="6">
        <v>10.4082023341183</v>
      </c>
      <c r="X10" s="6">
        <v>5.9666196886184597</v>
      </c>
      <c r="Y10" s="6">
        <v>26783.47</v>
      </c>
    </row>
    <row r="11" spans="1:25" x14ac:dyDescent="0.25">
      <c r="A11" s="1"/>
      <c r="B11" s="1" t="b">
        <v>0</v>
      </c>
      <c r="C11" s="1" t="s">
        <v>87</v>
      </c>
      <c r="D11" s="8">
        <v>45042.618842592601</v>
      </c>
      <c r="E11" s="5" t="s">
        <v>92</v>
      </c>
      <c r="F11" s="6" t="s">
        <v>80</v>
      </c>
      <c r="G11" s="1" t="s">
        <v>56</v>
      </c>
      <c r="H11" s="1" t="s">
        <v>145</v>
      </c>
      <c r="I11" s="1"/>
      <c r="J11" s="7">
        <v>290458.563333333</v>
      </c>
      <c r="K11" s="7">
        <v>0.60093365976566704</v>
      </c>
      <c r="L11" s="6">
        <v>2815.8133333333299</v>
      </c>
      <c r="M11" s="6">
        <v>2.84237139738643</v>
      </c>
      <c r="N11" s="7">
        <v>25.043299424031598</v>
      </c>
      <c r="O11" s="7">
        <v>0.61533906424040896</v>
      </c>
      <c r="P11" s="7">
        <v>517597.23</v>
      </c>
      <c r="Q11" s="6">
        <v>26.213072867539701</v>
      </c>
      <c r="R11" s="6">
        <v>1.57833908711066</v>
      </c>
      <c r="S11" s="6">
        <v>88640.936666666705</v>
      </c>
      <c r="T11" s="7">
        <v>24.9494464479104</v>
      </c>
      <c r="U11" s="7">
        <v>1.5141732284088201</v>
      </c>
      <c r="V11" s="7">
        <v>404913.50333333301</v>
      </c>
      <c r="W11" s="6">
        <v>26.329285699533699</v>
      </c>
      <c r="X11" s="6">
        <v>1.43356932482627</v>
      </c>
      <c r="Y11" s="6">
        <v>67952.34</v>
      </c>
    </row>
    <row r="12" spans="1:25" x14ac:dyDescent="0.25">
      <c r="A12" s="1"/>
      <c r="B12" s="1" t="b">
        <v>0</v>
      </c>
      <c r="C12" s="1" t="s">
        <v>33</v>
      </c>
      <c r="D12" s="8">
        <v>45042.621249999997</v>
      </c>
      <c r="E12" s="5" t="s">
        <v>92</v>
      </c>
      <c r="F12" s="6" t="s">
        <v>124</v>
      </c>
      <c r="G12" s="1" t="s">
        <v>160</v>
      </c>
      <c r="H12" s="1" t="s">
        <v>121</v>
      </c>
      <c r="I12" s="1"/>
      <c r="J12" s="7">
        <v>291397.756666667</v>
      </c>
      <c r="K12" s="7">
        <v>0.43349061160983099</v>
      </c>
      <c r="L12" s="6">
        <v>2994.7266666666701</v>
      </c>
      <c r="M12" s="6">
        <v>2.2413840650402101</v>
      </c>
      <c r="N12" s="7">
        <v>49.992944164730901</v>
      </c>
      <c r="O12" s="7">
        <v>1.3121681838649699</v>
      </c>
      <c r="P12" s="7">
        <v>1036565.43666667</v>
      </c>
      <c r="Q12" s="6">
        <v>49.300637921985803</v>
      </c>
      <c r="R12" s="6">
        <v>2.4972911564694602</v>
      </c>
      <c r="S12" s="6">
        <v>177295.69666666701</v>
      </c>
      <c r="T12" s="7">
        <v>50.020054748366</v>
      </c>
      <c r="U12" s="7">
        <v>1.64036069936602</v>
      </c>
      <c r="V12" s="7">
        <v>814405.78</v>
      </c>
      <c r="W12" s="6">
        <v>49.258076399380997</v>
      </c>
      <c r="X12" s="6">
        <v>1.93502226475245</v>
      </c>
      <c r="Y12" s="6">
        <v>135200.963333333</v>
      </c>
    </row>
    <row r="13" spans="1:25" x14ac:dyDescent="0.25">
      <c r="A13" s="1"/>
      <c r="B13" s="1" t="b">
        <v>0</v>
      </c>
      <c r="C13" s="1" t="s">
        <v>98</v>
      </c>
      <c r="D13" s="8">
        <v>45042.623715277798</v>
      </c>
      <c r="E13" s="5" t="s">
        <v>26</v>
      </c>
      <c r="F13" s="6"/>
      <c r="G13" s="1" t="s">
        <v>81</v>
      </c>
      <c r="H13" s="1" t="s">
        <v>70</v>
      </c>
      <c r="I13" s="1"/>
      <c r="J13" s="7">
        <v>299544.39</v>
      </c>
      <c r="K13" s="7">
        <v>1.40133983011639</v>
      </c>
      <c r="L13" s="6">
        <v>2789.14</v>
      </c>
      <c r="M13" s="6">
        <v>4.5111869671494604</v>
      </c>
      <c r="N13" s="7">
        <v>8.5132140918624099E-3</v>
      </c>
      <c r="O13" s="7">
        <v>14.6051255851823</v>
      </c>
      <c r="P13" s="7">
        <v>252.22333333333299</v>
      </c>
      <c r="Q13" s="6">
        <v>1.58434210136944E-2</v>
      </c>
      <c r="R13" s="6">
        <v>51.682419988462797</v>
      </c>
      <c r="S13" s="6">
        <v>62.223333333333301</v>
      </c>
      <c r="T13" s="7">
        <v>7.6356881968224896E-3</v>
      </c>
      <c r="U13" s="7">
        <v>16.988929195127199</v>
      </c>
      <c r="V13" s="7">
        <v>198.89</v>
      </c>
      <c r="W13" s="6">
        <v>1.5985615841746799E-2</v>
      </c>
      <c r="X13" s="6">
        <v>5.3932825821841197</v>
      </c>
      <c r="Y13" s="6">
        <v>50</v>
      </c>
    </row>
    <row r="14" spans="1:25" x14ac:dyDescent="0.25">
      <c r="A14" s="1"/>
      <c r="B14" s="1" t="b">
        <v>0</v>
      </c>
      <c r="C14" s="1" t="s">
        <v>138</v>
      </c>
      <c r="D14" s="8">
        <v>45042.626134259299</v>
      </c>
      <c r="E14" s="5" t="s">
        <v>26</v>
      </c>
      <c r="F14" s="6"/>
      <c r="G14" s="1" t="s">
        <v>81</v>
      </c>
      <c r="H14" s="1" t="s">
        <v>70</v>
      </c>
      <c r="I14" s="1"/>
      <c r="J14" s="7">
        <v>292965.09333333297</v>
      </c>
      <c r="K14" s="7">
        <v>1.3786506261331899</v>
      </c>
      <c r="L14" s="6">
        <v>2908.05</v>
      </c>
      <c r="M14" s="6">
        <v>2.0390497959629998</v>
      </c>
      <c r="N14" s="7">
        <v>2.5383296105611301E-3</v>
      </c>
      <c r="O14" s="7">
        <v>41.190110744936803</v>
      </c>
      <c r="P14" s="7">
        <v>122.223333333333</v>
      </c>
      <c r="Q14" s="6">
        <v>1.71132120028029E-3</v>
      </c>
      <c r="R14" s="6">
        <v>84.823544578771404</v>
      </c>
      <c r="S14" s="6">
        <v>15.5566666666667</v>
      </c>
      <c r="T14" s="7">
        <v>4.2750683764089498E-4</v>
      </c>
      <c r="U14" s="7">
        <v>253.240804831487</v>
      </c>
      <c r="V14" s="7">
        <v>76.6666666666667</v>
      </c>
      <c r="W14" s="6">
        <v>9.9154107431413891E-4</v>
      </c>
      <c r="X14" s="6">
        <v>191.47050016778499</v>
      </c>
      <c r="Y14" s="6">
        <v>12.223333333333301</v>
      </c>
    </row>
    <row r="15" spans="1:25" x14ac:dyDescent="0.25">
      <c r="A15" s="1"/>
      <c r="B15" s="1" t="b">
        <v>0</v>
      </c>
      <c r="C15" s="1" t="s">
        <v>164</v>
      </c>
      <c r="D15" s="8">
        <v>45042.628622685203</v>
      </c>
      <c r="E15" s="5" t="s">
        <v>26</v>
      </c>
      <c r="F15" s="6"/>
      <c r="G15" s="1" t="s">
        <v>131</v>
      </c>
      <c r="H15" s="1" t="s">
        <v>122</v>
      </c>
      <c r="I15" s="1"/>
      <c r="J15" s="7">
        <v>150773.34</v>
      </c>
      <c r="K15" s="7">
        <v>0.94360498031658802</v>
      </c>
      <c r="L15" s="6">
        <v>2934.72</v>
      </c>
      <c r="M15" s="6">
        <v>4.0154015433555896</v>
      </c>
      <c r="N15" s="7">
        <v>1.09865114150272</v>
      </c>
      <c r="O15" s="7">
        <v>1.3380185708611001</v>
      </c>
      <c r="P15" s="7">
        <v>11822.11</v>
      </c>
      <c r="Q15" s="6">
        <v>1.5158009406279001</v>
      </c>
      <c r="R15" s="6">
        <v>5.3813537912796496</v>
      </c>
      <c r="S15" s="6">
        <v>5346.47</v>
      </c>
      <c r="T15" s="7">
        <v>1.0994994013589301</v>
      </c>
      <c r="U15" s="7">
        <v>4.3914272913309498</v>
      </c>
      <c r="V15" s="7">
        <v>9299.3666666666704</v>
      </c>
      <c r="W15" s="6">
        <v>1.45751377877814</v>
      </c>
      <c r="X15" s="6">
        <v>7.6964654567168997</v>
      </c>
      <c r="Y15" s="6">
        <v>3922.71333333333</v>
      </c>
    </row>
    <row r="16" spans="1:25" x14ac:dyDescent="0.25">
      <c r="A16" s="1"/>
      <c r="B16" s="1" t="b">
        <v>0</v>
      </c>
      <c r="C16" s="1" t="s">
        <v>119</v>
      </c>
      <c r="D16" s="8">
        <v>45042.631041666697</v>
      </c>
      <c r="E16" s="5" t="s">
        <v>26</v>
      </c>
      <c r="F16" s="6"/>
      <c r="G16" s="1" t="s">
        <v>112</v>
      </c>
      <c r="H16" s="1" t="s">
        <v>40</v>
      </c>
      <c r="I16" s="1"/>
      <c r="J16" s="7">
        <v>150543.71666666699</v>
      </c>
      <c r="K16" s="7">
        <v>1.2918466130547901</v>
      </c>
      <c r="L16" s="6">
        <v>2830.2566666666698</v>
      </c>
      <c r="M16" s="6">
        <v>6.2054044653893898</v>
      </c>
      <c r="N16" s="7">
        <v>2.7065991731594901</v>
      </c>
      <c r="O16" s="7">
        <v>2.0381296155704201</v>
      </c>
      <c r="P16" s="7">
        <v>29023.72</v>
      </c>
      <c r="Q16" s="6">
        <v>3.0107497494681099</v>
      </c>
      <c r="R16" s="6">
        <v>4.2010878796813698</v>
      </c>
      <c r="S16" s="6">
        <v>10226.6166666667</v>
      </c>
      <c r="T16" s="7">
        <v>2.6917335466541199</v>
      </c>
      <c r="U16" s="7">
        <v>2.2292244992007402</v>
      </c>
      <c r="V16" s="7">
        <v>22672.516666666699</v>
      </c>
      <c r="W16" s="6">
        <v>2.9907041335503401</v>
      </c>
      <c r="X16" s="6">
        <v>5.1184190544575703</v>
      </c>
      <c r="Y16" s="6">
        <v>7753.01</v>
      </c>
    </row>
    <row r="17" spans="1:25" x14ac:dyDescent="0.25">
      <c r="A17" s="1"/>
      <c r="B17" s="1" t="b">
        <v>0</v>
      </c>
      <c r="C17" s="1" t="s">
        <v>83</v>
      </c>
      <c r="D17" s="8">
        <v>45042.633518518502</v>
      </c>
      <c r="E17" s="5" t="s">
        <v>26</v>
      </c>
      <c r="F17" s="6"/>
      <c r="G17" s="1" t="s">
        <v>158</v>
      </c>
      <c r="H17" s="1" t="s">
        <v>116</v>
      </c>
      <c r="I17" s="1"/>
      <c r="J17" s="7">
        <v>149454.773333333</v>
      </c>
      <c r="K17" s="7">
        <v>1.1441840699436601</v>
      </c>
      <c r="L17" s="6">
        <v>2681.34666666667</v>
      </c>
      <c r="M17" s="6">
        <v>1.0861848813800501</v>
      </c>
      <c r="N17" s="7">
        <v>4.5015243737197999</v>
      </c>
      <c r="O17" s="7">
        <v>1.4247068830757701</v>
      </c>
      <c r="P17" s="7">
        <v>47899.396666666697</v>
      </c>
      <c r="Q17" s="6">
        <v>4.9932542980762902</v>
      </c>
      <c r="R17" s="6">
        <v>1.9581213257396199</v>
      </c>
      <c r="S17" s="6">
        <v>16088.063333333301</v>
      </c>
      <c r="T17" s="7">
        <v>4.5789634774332901</v>
      </c>
      <c r="U17" s="7">
        <v>1.94534729891386</v>
      </c>
      <c r="V17" s="7">
        <v>38265.07</v>
      </c>
      <c r="W17" s="6">
        <v>4.8763406682795498</v>
      </c>
      <c r="X17" s="6">
        <v>1.25823808993286</v>
      </c>
      <c r="Y17" s="6">
        <v>11995.6133333333</v>
      </c>
    </row>
    <row r="18" spans="1:25" x14ac:dyDescent="0.25">
      <c r="A18" s="1"/>
      <c r="B18" s="1" t="b">
        <v>0</v>
      </c>
      <c r="C18" s="1" t="s">
        <v>104</v>
      </c>
      <c r="D18" s="8">
        <v>45042.635925925897</v>
      </c>
      <c r="E18" s="5" t="s">
        <v>26</v>
      </c>
      <c r="F18" s="6"/>
      <c r="G18" s="1" t="s">
        <v>81</v>
      </c>
      <c r="H18" s="1" t="s">
        <v>70</v>
      </c>
      <c r="I18" s="1"/>
      <c r="J18" s="7">
        <v>176346.69333333301</v>
      </c>
      <c r="K18" s="7">
        <v>2.8094637295990501</v>
      </c>
      <c r="L18" s="6">
        <v>2814.6966666666699</v>
      </c>
      <c r="M18" s="6">
        <v>2.3099410307578498</v>
      </c>
      <c r="N18" s="7">
        <v>4.3035881288981198E-2</v>
      </c>
      <c r="O18" s="7">
        <v>7.4179387804798704</v>
      </c>
      <c r="P18" s="7">
        <v>581.12666666666701</v>
      </c>
      <c r="Q18" s="6">
        <v>4.49525681704568E-2</v>
      </c>
      <c r="R18" s="6">
        <v>20.131137115186899</v>
      </c>
      <c r="S18" s="6">
        <v>161.11000000000001</v>
      </c>
      <c r="T18" s="7">
        <v>4.6737037546003501E-2</v>
      </c>
      <c r="U18" s="7">
        <v>3.9456572466542701</v>
      </c>
      <c r="V18" s="7">
        <v>502.23</v>
      </c>
      <c r="W18" s="6">
        <v>6.1324276804129503E-2</v>
      </c>
      <c r="X18" s="6">
        <v>11.2382767172461</v>
      </c>
      <c r="Y18" s="6">
        <v>167.78</v>
      </c>
    </row>
    <row r="19" spans="1:25" x14ac:dyDescent="0.25">
      <c r="A19" s="1"/>
      <c r="B19" s="1" t="b">
        <v>0</v>
      </c>
      <c r="C19" s="1" t="s">
        <v>75</v>
      </c>
      <c r="D19" s="8">
        <v>45042.638715277797</v>
      </c>
      <c r="E19" s="5" t="s">
        <v>26</v>
      </c>
      <c r="F19" s="6"/>
      <c r="G19" s="1" t="s">
        <v>81</v>
      </c>
      <c r="H19" s="1" t="s">
        <v>70</v>
      </c>
      <c r="I19" s="1"/>
      <c r="J19" s="7">
        <v>187996.756666667</v>
      </c>
      <c r="K19" s="7">
        <v>0.65852364742400105</v>
      </c>
      <c r="L19" s="6">
        <v>2885.82</v>
      </c>
      <c r="M19" s="6">
        <v>2.0088236622132101</v>
      </c>
      <c r="N19" s="7">
        <v>1.7954974914355801E-2</v>
      </c>
      <c r="O19" s="7">
        <v>13.271793407361301</v>
      </c>
      <c r="P19" s="7">
        <v>284.446666666667</v>
      </c>
      <c r="Q19" s="6">
        <v>2.32542313701261E-2</v>
      </c>
      <c r="R19" s="6">
        <v>12.7807271055556</v>
      </c>
      <c r="S19" s="6">
        <v>90</v>
      </c>
      <c r="T19" s="7">
        <v>1.9367605880924701E-2</v>
      </c>
      <c r="U19" s="7">
        <v>31.635887498378199</v>
      </c>
      <c r="V19" s="7">
        <v>247.78</v>
      </c>
      <c r="W19" s="6">
        <v>2.2765332982366299E-2</v>
      </c>
      <c r="X19" s="6">
        <v>41.923094085113803</v>
      </c>
      <c r="Y19" s="6">
        <v>70</v>
      </c>
    </row>
    <row r="20" spans="1:25" x14ac:dyDescent="0.25">
      <c r="A20" s="1"/>
      <c r="B20" s="1" t="b">
        <v>0</v>
      </c>
      <c r="C20" s="1" t="s">
        <v>106</v>
      </c>
      <c r="D20" s="8">
        <v>45042.641134259298</v>
      </c>
      <c r="E20" s="5" t="s">
        <v>92</v>
      </c>
      <c r="F20" s="6" t="s">
        <v>109</v>
      </c>
      <c r="G20" s="1" t="s">
        <v>50</v>
      </c>
      <c r="H20" s="1" t="s">
        <v>54</v>
      </c>
      <c r="I20" s="1"/>
      <c r="J20" s="7">
        <v>196121.03333333301</v>
      </c>
      <c r="K20" s="7">
        <v>1.0928639730316601</v>
      </c>
      <c r="L20" s="6">
        <v>2788.03</v>
      </c>
      <c r="M20" s="6">
        <v>0.27614363773849898</v>
      </c>
      <c r="N20" s="7">
        <v>0</v>
      </c>
      <c r="O20" s="7" t="s">
        <v>38</v>
      </c>
      <c r="P20" s="7">
        <v>231.113333333333</v>
      </c>
      <c r="Q20" s="6">
        <v>0</v>
      </c>
      <c r="R20" s="6" t="s">
        <v>38</v>
      </c>
      <c r="S20" s="6">
        <v>66.67</v>
      </c>
      <c r="T20" s="7">
        <v>0</v>
      </c>
      <c r="U20" s="7" t="s">
        <v>38</v>
      </c>
      <c r="V20" s="7">
        <v>155.55666666666701</v>
      </c>
      <c r="W20" s="6">
        <v>0</v>
      </c>
      <c r="X20" s="6" t="s">
        <v>38</v>
      </c>
      <c r="Y20" s="6">
        <v>47.78</v>
      </c>
    </row>
    <row r="21" spans="1:25" x14ac:dyDescent="0.25">
      <c r="A21" s="1"/>
      <c r="B21" s="1" t="b">
        <v>0</v>
      </c>
      <c r="C21" s="1" t="s">
        <v>22</v>
      </c>
      <c r="D21" s="8">
        <v>45042.643599536997</v>
      </c>
      <c r="E21" s="5" t="s">
        <v>92</v>
      </c>
      <c r="F21" s="6" t="s">
        <v>24</v>
      </c>
      <c r="G21" s="1" t="s">
        <v>154</v>
      </c>
      <c r="H21" s="1" t="s">
        <v>6</v>
      </c>
      <c r="I21" s="1"/>
      <c r="J21" s="7">
        <v>202860.9</v>
      </c>
      <c r="K21" s="7">
        <v>2.35797240809001</v>
      </c>
      <c r="L21" s="6">
        <v>2704.6833333333302</v>
      </c>
      <c r="M21" s="6">
        <v>7.43936317768559</v>
      </c>
      <c r="N21" s="7">
        <v>6.1555720011691697E-2</v>
      </c>
      <c r="O21" s="7">
        <v>12.797716045576999</v>
      </c>
      <c r="P21" s="7">
        <v>1124.49</v>
      </c>
      <c r="Q21" s="6">
        <v>5.4627225250068502E-2</v>
      </c>
      <c r="R21" s="6">
        <v>10.606171742880599</v>
      </c>
      <c r="S21" s="6">
        <v>240.00333333333299</v>
      </c>
      <c r="T21" s="7">
        <v>5.6440446878690299E-2</v>
      </c>
      <c r="U21" s="7">
        <v>10.9552915456224</v>
      </c>
      <c r="V21" s="7">
        <v>798.91333333333296</v>
      </c>
      <c r="W21" s="6">
        <v>6.8803594415848102E-2</v>
      </c>
      <c r="X21" s="6">
        <v>6.0864307719558104</v>
      </c>
      <c r="Y21" s="6">
        <v>214.446666666667</v>
      </c>
    </row>
    <row r="22" spans="1:25" x14ac:dyDescent="0.25">
      <c r="A22" s="1"/>
      <c r="B22" s="1" t="b">
        <v>0</v>
      </c>
      <c r="C22" s="1" t="s">
        <v>29</v>
      </c>
      <c r="D22" s="8">
        <v>45042.6460069444</v>
      </c>
      <c r="E22" s="5" t="s">
        <v>92</v>
      </c>
      <c r="F22" s="6" t="s">
        <v>70</v>
      </c>
      <c r="G22" s="1" t="s">
        <v>100</v>
      </c>
      <c r="H22" s="1" t="s">
        <v>39</v>
      </c>
      <c r="I22" s="1"/>
      <c r="J22" s="7">
        <v>212128.656666667</v>
      </c>
      <c r="K22" s="7">
        <v>2.3263680011780998</v>
      </c>
      <c r="L22" s="6">
        <v>2361.2933333333299</v>
      </c>
      <c r="M22" s="6">
        <v>12.2550232867692</v>
      </c>
      <c r="N22" s="7">
        <v>0.10294627360519799</v>
      </c>
      <c r="O22" s="7">
        <v>6.9332305004091204</v>
      </c>
      <c r="P22" s="7">
        <v>1796.7766666666701</v>
      </c>
      <c r="Q22" s="6">
        <v>0.121664041244996</v>
      </c>
      <c r="R22" s="6">
        <v>37.411712653776199</v>
      </c>
      <c r="S22" s="6">
        <v>387.78333333333302</v>
      </c>
      <c r="T22" s="7">
        <v>0.108919099232914</v>
      </c>
      <c r="U22" s="7">
        <v>1.3739296900048299</v>
      </c>
      <c r="V22" s="7">
        <v>1457.85</v>
      </c>
      <c r="W22" s="6">
        <v>0.13331325682732301</v>
      </c>
      <c r="X22" s="6">
        <v>14.4660105032029</v>
      </c>
      <c r="Y22" s="6">
        <v>321.113333333333</v>
      </c>
    </row>
    <row r="23" spans="1:25" x14ac:dyDescent="0.25">
      <c r="A23" s="1"/>
      <c r="B23" s="1" t="b">
        <v>0</v>
      </c>
      <c r="C23" s="1" t="s">
        <v>5</v>
      </c>
      <c r="D23" s="8">
        <v>45042.648460648103</v>
      </c>
      <c r="E23" s="5" t="s">
        <v>92</v>
      </c>
      <c r="F23" s="6" t="s">
        <v>147</v>
      </c>
      <c r="G23" s="1" t="s">
        <v>120</v>
      </c>
      <c r="H23" s="1" t="s">
        <v>25</v>
      </c>
      <c r="I23" s="1"/>
      <c r="J23" s="7">
        <v>217916.523333333</v>
      </c>
      <c r="K23" s="7">
        <v>2.06602000124342</v>
      </c>
      <c r="L23" s="6">
        <v>2776.36</v>
      </c>
      <c r="M23" s="6">
        <v>3.0095538350010198</v>
      </c>
      <c r="N23" s="7">
        <v>0.51545066274501905</v>
      </c>
      <c r="O23" s="7">
        <v>0.57451870954183104</v>
      </c>
      <c r="P23" s="7">
        <v>8217.6833333333307</v>
      </c>
      <c r="Q23" s="6">
        <v>0.47395396773968801</v>
      </c>
      <c r="R23" s="6">
        <v>0.84179121261414802</v>
      </c>
      <c r="S23" s="6">
        <v>1625.64333333333</v>
      </c>
      <c r="T23" s="7">
        <v>0.494512295378773</v>
      </c>
      <c r="U23" s="7">
        <v>5.1431174557664603</v>
      </c>
      <c r="V23" s="7">
        <v>6181.2</v>
      </c>
      <c r="W23" s="6">
        <v>0.50154465695173001</v>
      </c>
      <c r="X23" s="6">
        <v>14.1839738232031</v>
      </c>
      <c r="Y23" s="6">
        <v>1300.06</v>
      </c>
    </row>
    <row r="24" spans="1:25" x14ac:dyDescent="0.25">
      <c r="A24" s="1"/>
      <c r="B24" s="1" t="b">
        <v>0</v>
      </c>
      <c r="C24" s="1" t="s">
        <v>97</v>
      </c>
      <c r="D24" s="8">
        <v>45042.6508680556</v>
      </c>
      <c r="E24" s="5" t="s">
        <v>92</v>
      </c>
      <c r="F24" s="6" t="s">
        <v>155</v>
      </c>
      <c r="G24" s="1" t="s">
        <v>156</v>
      </c>
      <c r="H24" s="1" t="s">
        <v>15</v>
      </c>
      <c r="I24" s="1"/>
      <c r="J24" s="7">
        <v>223721.83</v>
      </c>
      <c r="K24" s="7">
        <v>0.45235489801751499</v>
      </c>
      <c r="L24" s="6">
        <v>2612.44</v>
      </c>
      <c r="M24" s="6">
        <v>5.7545134905309698</v>
      </c>
      <c r="N24" s="7">
        <v>1.0194091447196101</v>
      </c>
      <c r="O24" s="7">
        <v>0.92182987561062002</v>
      </c>
      <c r="P24" s="7">
        <v>16426.136666666702</v>
      </c>
      <c r="Q24" s="6">
        <v>1.0359057850258699</v>
      </c>
      <c r="R24" s="6">
        <v>3.1096184407477199</v>
      </c>
      <c r="S24" s="6">
        <v>3265.9</v>
      </c>
      <c r="T24" s="7">
        <v>0.97564238340187204</v>
      </c>
      <c r="U24" s="7">
        <v>4.7245614706446197</v>
      </c>
      <c r="V24" s="7">
        <v>12355.87</v>
      </c>
      <c r="W24" s="6">
        <v>1.00887218795523</v>
      </c>
      <c r="X24" s="6">
        <v>7.4971145631697</v>
      </c>
      <c r="Y24" s="6">
        <v>2414.63333333333</v>
      </c>
    </row>
    <row r="25" spans="1:25" x14ac:dyDescent="0.25">
      <c r="A25" s="1"/>
      <c r="B25" s="1" t="b">
        <v>0</v>
      </c>
      <c r="C25" s="1" t="s">
        <v>89</v>
      </c>
      <c r="D25" s="8">
        <v>45042.653333333299</v>
      </c>
      <c r="E25" s="5" t="s">
        <v>92</v>
      </c>
      <c r="F25" s="6" t="s">
        <v>150</v>
      </c>
      <c r="G25" s="1" t="s">
        <v>19</v>
      </c>
      <c r="H25" s="1" t="s">
        <v>102</v>
      </c>
      <c r="I25" s="1"/>
      <c r="J25" s="7">
        <v>230543.69</v>
      </c>
      <c r="K25" s="7">
        <v>0.77351361091772397</v>
      </c>
      <c r="L25" s="6">
        <v>2782.47</v>
      </c>
      <c r="M25" s="6">
        <v>2.3489279672360102</v>
      </c>
      <c r="N25" s="7">
        <v>4.78436280084403</v>
      </c>
      <c r="O25" s="7">
        <v>1.45148251128624</v>
      </c>
      <c r="P25" s="7">
        <v>78433.073333333305</v>
      </c>
      <c r="Q25" s="6">
        <v>4.8476695806521297</v>
      </c>
      <c r="R25" s="6">
        <v>0.98296283313047395</v>
      </c>
      <c r="S25" s="6">
        <v>16048.05</v>
      </c>
      <c r="T25" s="7">
        <v>4.7295113278628502</v>
      </c>
      <c r="U25" s="7">
        <v>0.63576294873572903</v>
      </c>
      <c r="V25" s="7">
        <v>61016.773333333302</v>
      </c>
      <c r="W25" s="6">
        <v>5.0105674908768396</v>
      </c>
      <c r="X25" s="6">
        <v>2.7076550783723699</v>
      </c>
      <c r="Y25" s="6">
        <v>12615.016666666699</v>
      </c>
    </row>
    <row r="26" spans="1:25" x14ac:dyDescent="0.25">
      <c r="A26" s="1"/>
      <c r="B26" s="1" t="b">
        <v>0</v>
      </c>
      <c r="C26" s="1" t="s">
        <v>103</v>
      </c>
      <c r="D26" s="8">
        <v>45042.6557523148</v>
      </c>
      <c r="E26" s="5" t="s">
        <v>92</v>
      </c>
      <c r="F26" s="6" t="s">
        <v>148</v>
      </c>
      <c r="G26" s="1" t="s">
        <v>115</v>
      </c>
      <c r="H26" s="1" t="s">
        <v>132</v>
      </c>
      <c r="I26" s="1"/>
      <c r="J26" s="7">
        <v>230840.82666666701</v>
      </c>
      <c r="K26" s="7">
        <v>0.784888074336339</v>
      </c>
      <c r="L26" s="6">
        <v>2715.2366666666699</v>
      </c>
      <c r="M26" s="6">
        <v>2.3752932258660202</v>
      </c>
      <c r="N26" s="7">
        <v>9.8740384273754405</v>
      </c>
      <c r="O26" s="7">
        <v>2.3861379704119101</v>
      </c>
      <c r="P26" s="7">
        <v>161780.89666666699</v>
      </c>
      <c r="Q26" s="6">
        <v>10.0941947599563</v>
      </c>
      <c r="R26" s="6">
        <v>0.99749031868638005</v>
      </c>
      <c r="S26" s="6">
        <v>32541.843333333301</v>
      </c>
      <c r="T26" s="7">
        <v>9.9809133376467205</v>
      </c>
      <c r="U26" s="7">
        <v>2.1662216746712599</v>
      </c>
      <c r="V26" s="7">
        <v>128716.08333333299</v>
      </c>
      <c r="W26" s="6">
        <v>10.0409268192808</v>
      </c>
      <c r="X26" s="6">
        <v>1.9248161957127701</v>
      </c>
      <c r="Y26" s="6">
        <v>24627.78</v>
      </c>
    </row>
    <row r="27" spans="1:25" x14ac:dyDescent="0.25">
      <c r="A27" s="1"/>
      <c r="B27" s="1" t="b">
        <v>0</v>
      </c>
      <c r="C27" s="1" t="s">
        <v>140</v>
      </c>
      <c r="D27" s="8">
        <v>45042.658206018503</v>
      </c>
      <c r="E27" s="5" t="s">
        <v>92</v>
      </c>
      <c r="F27" s="6" t="s">
        <v>80</v>
      </c>
      <c r="G27" s="1" t="s">
        <v>56</v>
      </c>
      <c r="H27" s="1" t="s">
        <v>145</v>
      </c>
      <c r="I27" s="1"/>
      <c r="J27" s="7">
        <v>235835.22333333301</v>
      </c>
      <c r="K27" s="7">
        <v>1.5416149036373199</v>
      </c>
      <c r="L27" s="6">
        <v>2749.13</v>
      </c>
      <c r="M27" s="6">
        <v>2.8553695065332998</v>
      </c>
      <c r="N27" s="7">
        <v>24.733744413593001</v>
      </c>
      <c r="O27" s="7">
        <v>1.45483740582188</v>
      </c>
      <c r="P27" s="7">
        <v>413697.75</v>
      </c>
      <c r="Q27" s="6">
        <v>25.0837126732625</v>
      </c>
      <c r="R27" s="6">
        <v>4.1251559573274701</v>
      </c>
      <c r="S27" s="6">
        <v>81719.183333333305</v>
      </c>
      <c r="T27" s="7">
        <v>24.906378479346401</v>
      </c>
      <c r="U27" s="7">
        <v>0.66178064396046898</v>
      </c>
      <c r="V27" s="7">
        <v>327925.46999999997</v>
      </c>
      <c r="W27" s="6">
        <v>24.861550478134799</v>
      </c>
      <c r="X27" s="6">
        <v>1.8077822058711299</v>
      </c>
      <c r="Y27" s="6">
        <v>61662.51</v>
      </c>
    </row>
    <row r="28" spans="1:25" x14ac:dyDescent="0.25">
      <c r="A28" s="1"/>
      <c r="B28" s="1" t="b">
        <v>0</v>
      </c>
      <c r="C28" s="1" t="s">
        <v>18</v>
      </c>
      <c r="D28" s="8">
        <v>45042.660613425898</v>
      </c>
      <c r="E28" s="5" t="s">
        <v>26</v>
      </c>
      <c r="F28" s="6"/>
      <c r="G28" s="1" t="s">
        <v>81</v>
      </c>
      <c r="H28" s="1" t="s">
        <v>70</v>
      </c>
      <c r="I28" s="1"/>
      <c r="J28" s="7">
        <v>237958.07333333301</v>
      </c>
      <c r="K28" s="7">
        <v>0.59703873807344399</v>
      </c>
      <c r="L28" s="6">
        <v>2799.1433333333298</v>
      </c>
      <c r="M28" s="6">
        <v>6.6233708677968499</v>
      </c>
      <c r="N28" s="7" t="s">
        <v>32</v>
      </c>
      <c r="O28" s="7" t="s">
        <v>38</v>
      </c>
      <c r="P28" s="7">
        <v>247.78</v>
      </c>
      <c r="Q28" s="6" t="s">
        <v>32</v>
      </c>
      <c r="R28" s="6" t="s">
        <v>38</v>
      </c>
      <c r="S28" s="6">
        <v>48.89</v>
      </c>
      <c r="T28" s="7">
        <v>3.3185797430869998E-3</v>
      </c>
      <c r="U28" s="7">
        <v>156.09809990724301</v>
      </c>
      <c r="V28" s="7">
        <v>233.33666666666701</v>
      </c>
      <c r="W28" s="6" t="s">
        <v>32</v>
      </c>
      <c r="X28" s="6" t="s">
        <v>38</v>
      </c>
      <c r="Y28" s="6">
        <v>45.5566666666667</v>
      </c>
    </row>
    <row r="29" spans="1:25" x14ac:dyDescent="0.25">
      <c r="A29" s="1"/>
      <c r="B29" s="1" t="b">
        <v>0</v>
      </c>
      <c r="C29" s="1" t="s">
        <v>105</v>
      </c>
      <c r="D29" s="8">
        <v>45042.663101851896</v>
      </c>
      <c r="E29" s="5" t="s">
        <v>26</v>
      </c>
      <c r="F29" s="6"/>
      <c r="G29" s="1" t="s">
        <v>81</v>
      </c>
      <c r="H29" s="1" t="s">
        <v>70</v>
      </c>
      <c r="I29" s="1"/>
      <c r="J29" s="7">
        <v>236281.906666667</v>
      </c>
      <c r="K29" s="7">
        <v>0.72120817332989295</v>
      </c>
      <c r="L29" s="6">
        <v>2684.6766666666699</v>
      </c>
      <c r="M29" s="6">
        <v>9.1762488210215807</v>
      </c>
      <c r="N29" s="7" t="s">
        <v>32</v>
      </c>
      <c r="O29" s="7" t="s">
        <v>38</v>
      </c>
      <c r="P29" s="7">
        <v>183.33666666666701</v>
      </c>
      <c r="Q29" s="6" t="s">
        <v>32</v>
      </c>
      <c r="R29" s="6" t="s">
        <v>38</v>
      </c>
      <c r="S29" s="6">
        <v>36.67</v>
      </c>
      <c r="T29" s="7" t="s">
        <v>32</v>
      </c>
      <c r="U29" s="7" t="s">
        <v>38</v>
      </c>
      <c r="V29" s="7">
        <v>174.446666666667</v>
      </c>
      <c r="W29" s="6" t="s">
        <v>32</v>
      </c>
      <c r="X29" s="6" t="s">
        <v>38</v>
      </c>
      <c r="Y29" s="6">
        <v>17.78</v>
      </c>
    </row>
    <row r="30" spans="1:25" x14ac:dyDescent="0.25">
      <c r="A30" s="1"/>
      <c r="B30" s="1" t="b">
        <v>0</v>
      </c>
      <c r="C30" s="1" t="s">
        <v>84</v>
      </c>
      <c r="D30" s="8">
        <v>45042.665625000001</v>
      </c>
      <c r="E30" s="5" t="s">
        <v>26</v>
      </c>
      <c r="F30" s="6"/>
      <c r="G30" s="1" t="s">
        <v>131</v>
      </c>
      <c r="H30" s="1" t="s">
        <v>122</v>
      </c>
      <c r="I30" s="1"/>
      <c r="J30" s="7">
        <v>148195.14666666699</v>
      </c>
      <c r="K30" s="7">
        <v>2.0337845100007899</v>
      </c>
      <c r="L30" s="6">
        <v>2738.02</v>
      </c>
      <c r="M30" s="6">
        <v>3.65777432631362</v>
      </c>
      <c r="N30" s="7">
        <v>0.69800108665899896</v>
      </c>
      <c r="O30" s="7">
        <v>3.6306806406388099</v>
      </c>
      <c r="P30" s="7">
        <v>7501.7533333333304</v>
      </c>
      <c r="Q30" s="6">
        <v>1.0775171575017599</v>
      </c>
      <c r="R30" s="6">
        <v>3.4510930647819</v>
      </c>
      <c r="S30" s="6">
        <v>3559.2966666666698</v>
      </c>
      <c r="T30" s="7">
        <v>0.69372345341653696</v>
      </c>
      <c r="U30" s="7">
        <v>7.5533255774002503</v>
      </c>
      <c r="V30" s="7">
        <v>5847.7433333333302</v>
      </c>
      <c r="W30" s="6">
        <v>1.0182393052459999</v>
      </c>
      <c r="X30" s="6">
        <v>4.5842691594167997</v>
      </c>
      <c r="Y30" s="6">
        <v>2562.44</v>
      </c>
    </row>
    <row r="31" spans="1:25" x14ac:dyDescent="0.25">
      <c r="A31" s="1"/>
      <c r="B31" s="1" t="b">
        <v>0</v>
      </c>
      <c r="C31" s="1" t="s">
        <v>117</v>
      </c>
      <c r="D31" s="8">
        <v>45042.668113425898</v>
      </c>
      <c r="E31" s="5" t="s">
        <v>26</v>
      </c>
      <c r="F31" s="6"/>
      <c r="G31" s="1" t="s">
        <v>112</v>
      </c>
      <c r="H31" s="1" t="s">
        <v>40</v>
      </c>
      <c r="I31" s="1"/>
      <c r="J31" s="7">
        <v>147275.23666666701</v>
      </c>
      <c r="K31" s="7">
        <v>1.5901542290267601</v>
      </c>
      <c r="L31" s="6">
        <v>2794.6966666666699</v>
      </c>
      <c r="M31" s="6">
        <v>4.3739730347402901</v>
      </c>
      <c r="N31" s="7">
        <v>2.4955846851875201</v>
      </c>
      <c r="O31" s="7">
        <v>1.89414269595367</v>
      </c>
      <c r="P31" s="7">
        <v>26214.456666666701</v>
      </c>
      <c r="Q31" s="6">
        <v>2.5987755631114302</v>
      </c>
      <c r="R31" s="6">
        <v>7.6402248598659197</v>
      </c>
      <c r="S31" s="6">
        <v>8656.8133333333299</v>
      </c>
      <c r="T31" s="7">
        <v>2.4350784786678599</v>
      </c>
      <c r="U31" s="7">
        <v>2.04238098436951</v>
      </c>
      <c r="V31" s="7">
        <v>20124.733333333301</v>
      </c>
      <c r="W31" s="6">
        <v>2.56327581449764</v>
      </c>
      <c r="X31" s="6">
        <v>4.4133098812236398</v>
      </c>
      <c r="Y31" s="6">
        <v>6499.11333333333</v>
      </c>
    </row>
    <row r="32" spans="1:25" x14ac:dyDescent="0.25">
      <c r="A32" s="1"/>
      <c r="B32" s="1" t="b">
        <v>0</v>
      </c>
      <c r="C32" s="1" t="s">
        <v>136</v>
      </c>
      <c r="D32" s="8">
        <v>45042.670520833301</v>
      </c>
      <c r="E32" s="5" t="s">
        <v>26</v>
      </c>
      <c r="F32" s="6"/>
      <c r="G32" s="1" t="s">
        <v>158</v>
      </c>
      <c r="H32" s="1" t="s">
        <v>116</v>
      </c>
      <c r="I32" s="1"/>
      <c r="J32" s="7">
        <v>145178.963333333</v>
      </c>
      <c r="K32" s="7">
        <v>1.8342825566401699</v>
      </c>
      <c r="L32" s="6">
        <v>2853.6</v>
      </c>
      <c r="M32" s="6">
        <v>7.9343846506196902</v>
      </c>
      <c r="N32" s="7">
        <v>4.4287552399452697</v>
      </c>
      <c r="O32" s="7">
        <v>2.4275237192308801</v>
      </c>
      <c r="P32" s="7">
        <v>45721.866666666698</v>
      </c>
      <c r="Q32" s="6">
        <v>4.1833271223433899</v>
      </c>
      <c r="R32" s="6">
        <v>8.1793624279495702</v>
      </c>
      <c r="S32" s="6">
        <v>14157.3833333333</v>
      </c>
      <c r="T32" s="7">
        <v>4.4504476468762704</v>
      </c>
      <c r="U32" s="7">
        <v>2.6706191224351299</v>
      </c>
      <c r="V32" s="7">
        <v>36153.5566666667</v>
      </c>
      <c r="W32" s="6">
        <v>4.1713246433288296</v>
      </c>
      <c r="X32" s="6">
        <v>9.6120077819088703</v>
      </c>
      <c r="Y32" s="6">
        <v>10728.0666666667</v>
      </c>
    </row>
    <row r="33" spans="1:25" x14ac:dyDescent="0.25">
      <c r="A33" s="1"/>
      <c r="B33" s="1" t="b">
        <v>0</v>
      </c>
      <c r="C33" s="1" t="s">
        <v>13</v>
      </c>
      <c r="D33" s="8">
        <v>45042.6729976852</v>
      </c>
      <c r="E33" s="5" t="s">
        <v>26</v>
      </c>
      <c r="F33" s="6"/>
      <c r="G33" s="1" t="s">
        <v>81</v>
      </c>
      <c r="H33" s="1" t="s">
        <v>70</v>
      </c>
      <c r="I33" s="1"/>
      <c r="J33" s="7">
        <v>173298.436666667</v>
      </c>
      <c r="K33" s="7">
        <v>3.00558529260601</v>
      </c>
      <c r="L33" s="6">
        <v>2823.59</v>
      </c>
      <c r="M33" s="6">
        <v>1.16305303775764</v>
      </c>
      <c r="N33" s="7">
        <v>3.0477779498197102E-2</v>
      </c>
      <c r="O33" s="7">
        <v>3.4498430529628701</v>
      </c>
      <c r="P33" s="7">
        <v>578.9</v>
      </c>
      <c r="Q33" s="6">
        <v>3.48986568310308E-2</v>
      </c>
      <c r="R33" s="6">
        <v>15.5518884913514</v>
      </c>
      <c r="S33" s="6">
        <v>184.446666666667</v>
      </c>
      <c r="T33" s="7">
        <v>3.60492676418201E-2</v>
      </c>
      <c r="U33" s="7">
        <v>8.7512464928467306</v>
      </c>
      <c r="V33" s="7">
        <v>486.67666666666702</v>
      </c>
      <c r="W33" s="6">
        <v>2.68449977510744E-2</v>
      </c>
      <c r="X33" s="6">
        <v>18.6377994742558</v>
      </c>
      <c r="Y33" s="6">
        <v>116.666666666667</v>
      </c>
    </row>
    <row r="34" spans="1:25" x14ac:dyDescent="0.25">
      <c r="A34" s="1"/>
      <c r="B34" s="1" t="b">
        <v>0</v>
      </c>
      <c r="C34" s="1" t="s">
        <v>61</v>
      </c>
      <c r="D34" s="8">
        <v>45042.675416666701</v>
      </c>
      <c r="E34" s="5" t="s">
        <v>26</v>
      </c>
      <c r="F34" s="6"/>
      <c r="G34" s="1" t="s">
        <v>43</v>
      </c>
      <c r="H34" s="1" t="s">
        <v>71</v>
      </c>
      <c r="I34" s="1"/>
      <c r="J34" s="7">
        <v>147036.686666667</v>
      </c>
      <c r="K34" s="7">
        <v>3.7179460383782299</v>
      </c>
      <c r="L34" s="6">
        <v>2705.79</v>
      </c>
      <c r="M34" s="6">
        <v>5.1828299907427704</v>
      </c>
      <c r="N34" s="7">
        <v>0.49667174329059</v>
      </c>
      <c r="O34" s="7">
        <v>6.4634900644198803</v>
      </c>
      <c r="P34" s="7">
        <v>5340.8966666666702</v>
      </c>
      <c r="Q34" s="6">
        <v>0.675612128655254</v>
      </c>
      <c r="R34" s="6">
        <v>6.4975048811415999</v>
      </c>
      <c r="S34" s="6">
        <v>2226.8333333333298</v>
      </c>
      <c r="T34" s="7">
        <v>0.51124271644951802</v>
      </c>
      <c r="U34" s="7">
        <v>6.6768484880327401</v>
      </c>
      <c r="V34" s="7">
        <v>4306.1400000000003</v>
      </c>
      <c r="W34" s="6">
        <v>0.63673524644277302</v>
      </c>
      <c r="X34" s="6">
        <v>6.8711515968686401</v>
      </c>
      <c r="Y34" s="6">
        <v>1596.7533333333299</v>
      </c>
    </row>
    <row r="35" spans="1:25" x14ac:dyDescent="0.25">
      <c r="A35" s="1"/>
      <c r="B35" s="1" t="b">
        <v>0</v>
      </c>
      <c r="C35" s="1" t="s">
        <v>152</v>
      </c>
      <c r="D35" s="8">
        <v>45042.677893518499</v>
      </c>
      <c r="E35" s="5" t="s">
        <v>26</v>
      </c>
      <c r="F35" s="6"/>
      <c r="G35" s="1" t="s">
        <v>118</v>
      </c>
      <c r="H35" s="1" t="s">
        <v>69</v>
      </c>
      <c r="I35" s="1"/>
      <c r="J35" s="7">
        <v>146095.07999999999</v>
      </c>
      <c r="K35" s="7">
        <v>1.75220755992777</v>
      </c>
      <c r="L35" s="6">
        <v>2794.69333333333</v>
      </c>
      <c r="M35" s="6">
        <v>1.55707508133927</v>
      </c>
      <c r="N35" s="7">
        <v>2.4085532503663099</v>
      </c>
      <c r="O35" s="7">
        <v>1.6465506580235101</v>
      </c>
      <c r="P35" s="7">
        <v>25103.8533333333</v>
      </c>
      <c r="Q35" s="6">
        <v>2.3302338410875398</v>
      </c>
      <c r="R35" s="6">
        <v>1.1315178508555299</v>
      </c>
      <c r="S35" s="6">
        <v>7783.0266666666703</v>
      </c>
      <c r="T35" s="7">
        <v>2.4001814212172898</v>
      </c>
      <c r="U35" s="7">
        <v>4.2493270995703503</v>
      </c>
      <c r="V35" s="7">
        <v>19670.8533333333</v>
      </c>
      <c r="W35" s="6">
        <v>2.3226071803639701</v>
      </c>
      <c r="X35" s="6">
        <v>0.34762477936881903</v>
      </c>
      <c r="Y35" s="6">
        <v>5901.11</v>
      </c>
    </row>
    <row r="36" spans="1:25" x14ac:dyDescent="0.25">
      <c r="A36" s="1"/>
      <c r="B36" s="1" t="b">
        <v>0</v>
      </c>
      <c r="C36" s="1" t="s">
        <v>3</v>
      </c>
      <c r="D36" s="8">
        <v>45042.680300925902</v>
      </c>
      <c r="E36" s="5" t="s">
        <v>26</v>
      </c>
      <c r="F36" s="6"/>
      <c r="G36" s="1" t="s">
        <v>141</v>
      </c>
      <c r="H36" s="1" t="s">
        <v>139</v>
      </c>
      <c r="I36" s="1"/>
      <c r="J36" s="7">
        <v>144342.35666666701</v>
      </c>
      <c r="K36" s="7">
        <v>1.3862345736783901</v>
      </c>
      <c r="L36" s="6">
        <v>2780.2466666666701</v>
      </c>
      <c r="M36" s="6">
        <v>1.9813783239606899</v>
      </c>
      <c r="N36" s="7">
        <v>4.39492707460583</v>
      </c>
      <c r="O36" s="7">
        <v>1.93433912423706</v>
      </c>
      <c r="P36" s="7">
        <v>45118.16</v>
      </c>
      <c r="Q36" s="6">
        <v>4.2452914380121003</v>
      </c>
      <c r="R36" s="6">
        <v>1.2192258388069199</v>
      </c>
      <c r="S36" s="6">
        <v>14051.723333333301</v>
      </c>
      <c r="T36" s="7">
        <v>4.4521663350081004</v>
      </c>
      <c r="U36" s="7">
        <v>1.1301650760062001</v>
      </c>
      <c r="V36" s="7">
        <v>35965.386666666702</v>
      </c>
      <c r="W36" s="6">
        <v>4.09041224240615</v>
      </c>
      <c r="X36" s="6">
        <v>3.6876597616257598</v>
      </c>
      <c r="Y36" s="6">
        <v>10297.776666666699</v>
      </c>
    </row>
    <row r="37" spans="1:25" x14ac:dyDescent="0.25">
      <c r="A37" s="1"/>
      <c r="B37" s="1" t="b">
        <v>0</v>
      </c>
      <c r="C37" s="1" t="s">
        <v>159</v>
      </c>
      <c r="D37" s="8">
        <v>45042.682766203703</v>
      </c>
      <c r="E37" s="5" t="s">
        <v>26</v>
      </c>
      <c r="F37" s="6"/>
      <c r="G37" s="1" t="s">
        <v>81</v>
      </c>
      <c r="H37" s="1" t="s">
        <v>70</v>
      </c>
      <c r="I37" s="1"/>
      <c r="J37" s="7">
        <v>167235.963333333</v>
      </c>
      <c r="K37" s="7">
        <v>5.2185300163464996</v>
      </c>
      <c r="L37" s="6">
        <v>2928.05666666667</v>
      </c>
      <c r="M37" s="6">
        <v>3.24930977342501</v>
      </c>
      <c r="N37" s="7">
        <v>2.8278526349457201E-2</v>
      </c>
      <c r="O37" s="7">
        <v>13.752751165099999</v>
      </c>
      <c r="P37" s="7">
        <v>532.23333333333301</v>
      </c>
      <c r="Q37" s="6">
        <v>2.3185134391083301E-2</v>
      </c>
      <c r="R37" s="6">
        <v>61.149845268052204</v>
      </c>
      <c r="S37" s="6">
        <v>151.113333333333</v>
      </c>
      <c r="T37" s="7">
        <v>3.8080819450358697E-2</v>
      </c>
      <c r="U37" s="7">
        <v>6.6853693138629602</v>
      </c>
      <c r="V37" s="7">
        <v>488.9</v>
      </c>
      <c r="W37" s="6">
        <v>2.6138773740540602E-2</v>
      </c>
      <c r="X37" s="6">
        <v>47.724859858319697</v>
      </c>
      <c r="Y37" s="6">
        <v>118.886666666667</v>
      </c>
    </row>
    <row r="38" spans="1:25" x14ac:dyDescent="0.25">
      <c r="A38" s="1"/>
      <c r="B38" s="1" t="b">
        <v>0</v>
      </c>
      <c r="C38" s="1" t="s">
        <v>62</v>
      </c>
      <c r="D38" s="8">
        <v>45042.685185185197</v>
      </c>
      <c r="E38" s="5" t="s">
        <v>26</v>
      </c>
      <c r="F38" s="6"/>
      <c r="G38" s="1" t="s">
        <v>68</v>
      </c>
      <c r="H38" s="1" t="s">
        <v>74</v>
      </c>
      <c r="I38" s="1"/>
      <c r="J38" s="7">
        <v>145724.623333333</v>
      </c>
      <c r="K38" s="7">
        <v>0.55369755943167898</v>
      </c>
      <c r="L38" s="6">
        <v>2734.6833333333302</v>
      </c>
      <c r="M38" s="6">
        <v>1.42873053596859</v>
      </c>
      <c r="N38" s="7">
        <v>0.42419859353523298</v>
      </c>
      <c r="O38" s="7">
        <v>3.7297692493262899</v>
      </c>
      <c r="P38" s="7">
        <v>4552.3233333333301</v>
      </c>
      <c r="Q38" s="6">
        <v>0.563607756319218</v>
      </c>
      <c r="R38" s="6">
        <v>3.61859203743531</v>
      </c>
      <c r="S38" s="6">
        <v>1891.23</v>
      </c>
      <c r="T38" s="7">
        <v>0.42403388719191998</v>
      </c>
      <c r="U38" s="7">
        <v>5.3751355619881602</v>
      </c>
      <c r="V38" s="7">
        <v>3562.6266666666702</v>
      </c>
      <c r="W38" s="6">
        <v>0.525128819535855</v>
      </c>
      <c r="X38" s="6">
        <v>5.7608041985783798</v>
      </c>
      <c r="Y38" s="6">
        <v>1341.17333333333</v>
      </c>
    </row>
    <row r="39" spans="1:25" x14ac:dyDescent="0.25">
      <c r="A39" s="1"/>
      <c r="B39" s="1" t="b">
        <v>0</v>
      </c>
      <c r="C39" s="1" t="s">
        <v>23</v>
      </c>
      <c r="D39" s="8">
        <v>45042.687650462998</v>
      </c>
      <c r="E39" s="5" t="s">
        <v>26</v>
      </c>
      <c r="F39" s="6"/>
      <c r="G39" s="1" t="s">
        <v>37</v>
      </c>
      <c r="H39" s="1" t="s">
        <v>4</v>
      </c>
      <c r="I39" s="1"/>
      <c r="J39" s="7">
        <v>147302.476666667</v>
      </c>
      <c r="K39" s="7">
        <v>0.58584141751775598</v>
      </c>
      <c r="L39" s="6">
        <v>2839.15</v>
      </c>
      <c r="M39" s="6">
        <v>5.8809133619318299</v>
      </c>
      <c r="N39" s="7">
        <v>2.29993916820704</v>
      </c>
      <c r="O39" s="7">
        <v>1.2512066766093199</v>
      </c>
      <c r="P39" s="7">
        <v>24181.366666666701</v>
      </c>
      <c r="Q39" s="6">
        <v>2.2580867492393901</v>
      </c>
      <c r="R39" s="6">
        <v>6.6812651459477701</v>
      </c>
      <c r="S39" s="6">
        <v>7645.1733333333304</v>
      </c>
      <c r="T39" s="7">
        <v>2.3047558535116601</v>
      </c>
      <c r="U39" s="7">
        <v>2.3532847298214299</v>
      </c>
      <c r="V39" s="7">
        <v>19056.753333333301</v>
      </c>
      <c r="W39" s="6">
        <v>2.1833745859684801</v>
      </c>
      <c r="X39" s="6">
        <v>5.5732829396975303</v>
      </c>
      <c r="Y39" s="6">
        <v>5626.57</v>
      </c>
    </row>
    <row r="40" spans="1:25" x14ac:dyDescent="0.25">
      <c r="A40" s="1"/>
      <c r="B40" s="1" t="b">
        <v>0</v>
      </c>
      <c r="C40" s="1" t="s">
        <v>163</v>
      </c>
      <c r="D40" s="8">
        <v>45042.690069444398</v>
      </c>
      <c r="E40" s="5" t="s">
        <v>26</v>
      </c>
      <c r="F40" s="6"/>
      <c r="G40" s="1" t="s">
        <v>101</v>
      </c>
      <c r="H40" s="1" t="s">
        <v>125</v>
      </c>
      <c r="I40" s="1"/>
      <c r="J40" s="7">
        <v>141382.60666666701</v>
      </c>
      <c r="K40" s="7">
        <v>1.57476251777749</v>
      </c>
      <c r="L40" s="6">
        <v>2703.57</v>
      </c>
      <c r="M40" s="6">
        <v>7.3461693471738698</v>
      </c>
      <c r="N40" s="7">
        <v>4.44328915680439</v>
      </c>
      <c r="O40" s="7">
        <v>0.424285236188985</v>
      </c>
      <c r="P40" s="7">
        <v>44683.503333333298</v>
      </c>
      <c r="Q40" s="6">
        <v>4.1643209061891904</v>
      </c>
      <c r="R40" s="6">
        <v>8.2369577052340706</v>
      </c>
      <c r="S40" s="6">
        <v>13353.3666666667</v>
      </c>
      <c r="T40" s="7">
        <v>4.5501965808991702</v>
      </c>
      <c r="U40" s="7">
        <v>0.93729424977991205</v>
      </c>
      <c r="V40" s="7">
        <v>36006.586666666699</v>
      </c>
      <c r="W40" s="6">
        <v>4.1285100164630402</v>
      </c>
      <c r="X40" s="6">
        <v>7.9929528672185901</v>
      </c>
      <c r="Y40" s="6">
        <v>10072.08</v>
      </c>
    </row>
    <row r="41" spans="1:25" x14ac:dyDescent="0.25">
      <c r="A41" s="1"/>
      <c r="B41" s="1" t="b">
        <v>0</v>
      </c>
      <c r="C41" s="1" t="s">
        <v>31</v>
      </c>
      <c r="D41" s="8">
        <v>45042.692534722199</v>
      </c>
      <c r="E41" s="5" t="s">
        <v>26</v>
      </c>
      <c r="F41" s="6"/>
      <c r="G41" s="1" t="s">
        <v>81</v>
      </c>
      <c r="H41" s="1" t="s">
        <v>70</v>
      </c>
      <c r="I41" s="1"/>
      <c r="J41" s="7">
        <v>170424.58333333299</v>
      </c>
      <c r="K41" s="7">
        <v>4.9211044982515801</v>
      </c>
      <c r="L41" s="6">
        <v>2766.91</v>
      </c>
      <c r="M41" s="6">
        <v>4.9341902174173704</v>
      </c>
      <c r="N41" s="7">
        <v>2.3855928452109699E-2</v>
      </c>
      <c r="O41" s="7">
        <v>26.6389359724058</v>
      </c>
      <c r="P41" s="7">
        <v>487.78666666666697</v>
      </c>
      <c r="Q41" s="6">
        <v>2.8395674745765501E-2</v>
      </c>
      <c r="R41" s="6">
        <v>31.945209780462001</v>
      </c>
      <c r="S41" s="6">
        <v>158.88999999999999</v>
      </c>
      <c r="T41" s="7">
        <v>2.6938149193774501E-2</v>
      </c>
      <c r="U41" s="7">
        <v>24.972246129987401</v>
      </c>
      <c r="V41" s="7">
        <v>392.22666666666697</v>
      </c>
      <c r="W41" s="6">
        <v>2.3228100923045301E-2</v>
      </c>
      <c r="X41" s="6">
        <v>48.525847646206998</v>
      </c>
      <c r="Y41" s="6">
        <v>104.443333333333</v>
      </c>
    </row>
    <row r="42" spans="1:25" x14ac:dyDescent="0.25">
      <c r="A42" s="1"/>
      <c r="B42" s="1" t="b">
        <v>0</v>
      </c>
      <c r="C42" s="1" t="s">
        <v>86</v>
      </c>
      <c r="D42" s="8">
        <v>45042.6949537037</v>
      </c>
      <c r="E42" s="5" t="s">
        <v>26</v>
      </c>
      <c r="F42" s="6"/>
      <c r="G42" s="1" t="s">
        <v>156</v>
      </c>
      <c r="H42" s="1" t="s">
        <v>15</v>
      </c>
      <c r="I42" s="1"/>
      <c r="J42" s="7">
        <v>174944.03</v>
      </c>
      <c r="K42" s="7">
        <v>0.69162349294594605</v>
      </c>
      <c r="L42" s="6">
        <v>2920.2733333333299</v>
      </c>
      <c r="M42" s="6">
        <v>4.9248652264714696</v>
      </c>
      <c r="N42" s="7">
        <v>1.01672438719226</v>
      </c>
      <c r="O42" s="7">
        <v>3.1335709117752599</v>
      </c>
      <c r="P42" s="7">
        <v>12809.5366666667</v>
      </c>
      <c r="Q42" s="6">
        <v>0.90411970341480996</v>
      </c>
      <c r="R42" s="6">
        <v>5.7473883112190398</v>
      </c>
      <c r="S42" s="6">
        <v>3194.7733333333299</v>
      </c>
      <c r="T42" s="7">
        <v>1.01130933640097</v>
      </c>
      <c r="U42" s="7">
        <v>2.1818073758072698</v>
      </c>
      <c r="V42" s="7">
        <v>10009.7966666667</v>
      </c>
      <c r="W42" s="6">
        <v>0.91037209282568798</v>
      </c>
      <c r="X42" s="6">
        <v>5.1602738656692804</v>
      </c>
      <c r="Y42" s="6">
        <v>2443.5300000000002</v>
      </c>
    </row>
    <row r="43" spans="1:25" x14ac:dyDescent="0.25">
      <c r="A43" s="1"/>
      <c r="B43" s="1" t="b">
        <v>0</v>
      </c>
      <c r="C43" s="1" t="s">
        <v>93</v>
      </c>
      <c r="D43" s="8">
        <v>45042.697418981501</v>
      </c>
      <c r="E43" s="5" t="s">
        <v>26</v>
      </c>
      <c r="F43" s="6"/>
      <c r="G43" s="1" t="s">
        <v>19</v>
      </c>
      <c r="H43" s="1" t="s">
        <v>102</v>
      </c>
      <c r="I43" s="1"/>
      <c r="J43" s="7">
        <v>177958.476666667</v>
      </c>
      <c r="K43" s="7">
        <v>1.9593791539388099</v>
      </c>
      <c r="L43" s="6">
        <v>2678.01</v>
      </c>
      <c r="M43" s="6">
        <v>4.4283122571585896</v>
      </c>
      <c r="N43" s="7">
        <v>4.9644243389370901</v>
      </c>
      <c r="O43" s="7">
        <v>3.0816738210483301</v>
      </c>
      <c r="P43" s="7">
        <v>62802.183333333298</v>
      </c>
      <c r="Q43" s="6">
        <v>4.7800494395130997</v>
      </c>
      <c r="R43" s="6">
        <v>4.4745728592109799</v>
      </c>
      <c r="S43" s="6">
        <v>15213.9066666667</v>
      </c>
      <c r="T43" s="7">
        <v>4.9300461478900699</v>
      </c>
      <c r="U43" s="7">
        <v>1.2113653988819899</v>
      </c>
      <c r="V43" s="7">
        <v>49084.153333333299</v>
      </c>
      <c r="W43" s="6">
        <v>4.8060916912029201</v>
      </c>
      <c r="X43" s="6">
        <v>3.15324366696353</v>
      </c>
      <c r="Y43" s="6">
        <v>11640.9233333333</v>
      </c>
    </row>
    <row r="44" spans="1:25" x14ac:dyDescent="0.25">
      <c r="A44" s="1"/>
      <c r="B44" s="1" t="b">
        <v>0</v>
      </c>
      <c r="C44" s="1" t="s">
        <v>91</v>
      </c>
      <c r="D44" s="8">
        <v>45042.699826388904</v>
      </c>
      <c r="E44" s="5" t="s">
        <v>26</v>
      </c>
      <c r="F44" s="6"/>
      <c r="G44" s="1" t="s">
        <v>81</v>
      </c>
      <c r="H44" s="1" t="s">
        <v>70</v>
      </c>
      <c r="I44" s="1"/>
      <c r="J44" s="7">
        <v>180075.536666667</v>
      </c>
      <c r="K44" s="7">
        <v>1.9560581233636001</v>
      </c>
      <c r="L44" s="6">
        <v>2808.03666666667</v>
      </c>
      <c r="M44" s="6">
        <v>3.5306727308787198</v>
      </c>
      <c r="N44" s="7">
        <v>2.2257335441374401E-3</v>
      </c>
      <c r="O44" s="7">
        <v>137.773461087633</v>
      </c>
      <c r="P44" s="7">
        <v>241.113333333333</v>
      </c>
      <c r="Q44" s="6">
        <v>4.3119147513545598E-4</v>
      </c>
      <c r="R44" s="6">
        <v>1170.1264320108</v>
      </c>
      <c r="S44" s="6">
        <v>68.886666666666699</v>
      </c>
      <c r="T44" s="7">
        <v>3.88781122628809E-3</v>
      </c>
      <c r="U44" s="7">
        <v>31.555058415153098</v>
      </c>
      <c r="V44" s="7">
        <v>182.22</v>
      </c>
      <c r="W44" s="6" t="s">
        <v>32</v>
      </c>
      <c r="X44" s="6" t="s">
        <v>38</v>
      </c>
      <c r="Y44" s="6">
        <v>38.886666666666699</v>
      </c>
    </row>
    <row r="45" spans="1:25" x14ac:dyDescent="0.25">
      <c r="A45" s="1"/>
      <c r="B45" s="1" t="b">
        <v>0</v>
      </c>
      <c r="C45" s="1" t="s">
        <v>153</v>
      </c>
      <c r="D45" s="8">
        <v>45042.702303240701</v>
      </c>
      <c r="E45" s="5" t="s">
        <v>26</v>
      </c>
      <c r="F45" s="6"/>
      <c r="G45" s="1" t="s">
        <v>108</v>
      </c>
      <c r="H45" s="1" t="s">
        <v>41</v>
      </c>
      <c r="I45" s="1"/>
      <c r="J45" s="7">
        <v>123487.74666666699</v>
      </c>
      <c r="K45" s="7">
        <v>0.747630433076789</v>
      </c>
      <c r="L45" s="6">
        <v>2840.26</v>
      </c>
      <c r="M45" s="6">
        <v>7.7321379021986596</v>
      </c>
      <c r="N45" s="7">
        <v>0.52631224512204799</v>
      </c>
      <c r="O45" s="7">
        <v>1.3790140300740901</v>
      </c>
      <c r="P45" s="7">
        <v>4751.8233333333301</v>
      </c>
      <c r="Q45" s="6">
        <v>0.580734030542994</v>
      </c>
      <c r="R45" s="6">
        <v>5.28411920735347</v>
      </c>
      <c r="S45" s="6">
        <v>2019.0266666666701</v>
      </c>
      <c r="T45" s="7">
        <v>0.55407076712422898</v>
      </c>
      <c r="U45" s="7">
        <v>3.0772301742813699</v>
      </c>
      <c r="V45" s="7">
        <v>3916.05</v>
      </c>
      <c r="W45" s="6">
        <v>0.61535648472526805</v>
      </c>
      <c r="X45" s="6">
        <v>8.4949616763485807</v>
      </c>
      <c r="Y45" s="6">
        <v>1617.86666666667</v>
      </c>
    </row>
    <row r="46" spans="1:25" x14ac:dyDescent="0.25">
      <c r="A46" s="1"/>
      <c r="B46" s="1" t="b">
        <v>0</v>
      </c>
      <c r="C46" s="1" t="s">
        <v>20</v>
      </c>
      <c r="D46" s="8">
        <v>45042.704722222203</v>
      </c>
      <c r="E46" s="5" t="s">
        <v>26</v>
      </c>
      <c r="F46" s="6"/>
      <c r="G46" s="1" t="s">
        <v>76</v>
      </c>
      <c r="H46" s="1" t="s">
        <v>137</v>
      </c>
      <c r="I46" s="1"/>
      <c r="J46" s="7">
        <v>116821.316666667</v>
      </c>
      <c r="K46" s="7">
        <v>1.6828775195255401</v>
      </c>
      <c r="L46" s="6">
        <v>3025.84666666667</v>
      </c>
      <c r="M46" s="6">
        <v>4.2749397603437798</v>
      </c>
      <c r="N46" s="7">
        <v>2.80510408126599</v>
      </c>
      <c r="O46" s="7">
        <v>1.8242429027054099</v>
      </c>
      <c r="P46" s="7">
        <v>23357.913333333301</v>
      </c>
      <c r="Q46" s="6">
        <v>2.18926707830849</v>
      </c>
      <c r="R46" s="6">
        <v>3.3471168308758799</v>
      </c>
      <c r="S46" s="6">
        <v>7915.3133333333299</v>
      </c>
      <c r="T46" s="7">
        <v>2.7788787489624101</v>
      </c>
      <c r="U46" s="7">
        <v>1.8951058793073201</v>
      </c>
      <c r="V46" s="7">
        <v>18203.583333333299</v>
      </c>
      <c r="W46" s="6">
        <v>2.1650421608002302</v>
      </c>
      <c r="X46" s="6">
        <v>5.4369976822883501</v>
      </c>
      <c r="Y46" s="6">
        <v>5950.02</v>
      </c>
    </row>
    <row r="47" spans="1:25" x14ac:dyDescent="0.25">
      <c r="A47" s="1"/>
      <c r="B47" s="1" t="b">
        <v>0</v>
      </c>
      <c r="C47" s="1" t="s">
        <v>151</v>
      </c>
      <c r="D47" s="8">
        <v>45042.707187499997</v>
      </c>
      <c r="E47" s="5" t="s">
        <v>26</v>
      </c>
      <c r="F47" s="6"/>
      <c r="G47" s="1" t="s">
        <v>113</v>
      </c>
      <c r="H47" s="1" t="s">
        <v>2</v>
      </c>
      <c r="I47" s="1"/>
      <c r="J47" s="7">
        <v>118087.03333333301</v>
      </c>
      <c r="K47" s="7">
        <v>0.36642315013920401</v>
      </c>
      <c r="L47" s="6">
        <v>3118.0866666666702</v>
      </c>
      <c r="M47" s="6">
        <v>8.5273056281872694</v>
      </c>
      <c r="N47" s="7">
        <v>5.1958973490539897</v>
      </c>
      <c r="O47" s="7">
        <v>1.2879945713462</v>
      </c>
      <c r="P47" s="7">
        <v>43619.5133333333</v>
      </c>
      <c r="Q47" s="6">
        <v>4.0447968765116302</v>
      </c>
      <c r="R47" s="6">
        <v>7.4305047698898097</v>
      </c>
      <c r="S47" s="6">
        <v>14959.21</v>
      </c>
      <c r="T47" s="7">
        <v>5.1073398401306598</v>
      </c>
      <c r="U47" s="7">
        <v>1.1562022584615299</v>
      </c>
      <c r="V47" s="7">
        <v>33742.866666666698</v>
      </c>
      <c r="W47" s="6">
        <v>3.8741039089290399</v>
      </c>
      <c r="X47" s="6">
        <v>9.0861849438950006</v>
      </c>
      <c r="Y47" s="6">
        <v>10890.38</v>
      </c>
    </row>
    <row r="48" spans="1:25" x14ac:dyDescent="0.25">
      <c r="A48" s="1"/>
      <c r="B48" s="1" t="b">
        <v>0</v>
      </c>
      <c r="C48" s="1" t="s">
        <v>49</v>
      </c>
      <c r="D48" s="8">
        <v>45042.709594907399</v>
      </c>
      <c r="E48" s="5" t="s">
        <v>26</v>
      </c>
      <c r="F48" s="6"/>
      <c r="G48" s="1" t="s">
        <v>81</v>
      </c>
      <c r="H48" s="1" t="s">
        <v>102</v>
      </c>
      <c r="I48" s="1"/>
      <c r="J48" s="7">
        <v>582816.95666666701</v>
      </c>
      <c r="K48" s="7">
        <v>0.97614047239687696</v>
      </c>
      <c r="L48" s="6">
        <v>9039.3799999999992</v>
      </c>
      <c r="M48" s="6">
        <v>27.038955793116099</v>
      </c>
      <c r="N48" s="7" t="s">
        <v>32</v>
      </c>
      <c r="O48" s="7" t="s">
        <v>38</v>
      </c>
      <c r="P48" s="7">
        <v>475.566666666667</v>
      </c>
      <c r="Q48" s="6" t="s">
        <v>32</v>
      </c>
      <c r="R48" s="6" t="s">
        <v>38</v>
      </c>
      <c r="S48" s="6">
        <v>174.446666666667</v>
      </c>
      <c r="T48" s="7" t="s">
        <v>32</v>
      </c>
      <c r="U48" s="7" t="s">
        <v>38</v>
      </c>
      <c r="V48" s="7">
        <v>356.67333333333301</v>
      </c>
      <c r="W48" s="6" t="s">
        <v>32</v>
      </c>
      <c r="X48" s="6" t="s">
        <v>38</v>
      </c>
      <c r="Y48" s="6">
        <v>132.22333333333299</v>
      </c>
    </row>
    <row r="49" spans="1:25" x14ac:dyDescent="0.25">
      <c r="A49" s="1"/>
      <c r="B49" s="1" t="b">
        <v>0</v>
      </c>
      <c r="C49" s="1" t="s">
        <v>96</v>
      </c>
      <c r="D49" s="8">
        <v>45042.712071759299</v>
      </c>
      <c r="E49" s="5" t="s">
        <v>26</v>
      </c>
      <c r="F49" s="6"/>
      <c r="G49" s="1" t="s">
        <v>34</v>
      </c>
      <c r="H49" s="1" t="s">
        <v>44</v>
      </c>
      <c r="I49" s="1"/>
      <c r="J49" s="7">
        <v>122667.366666667</v>
      </c>
      <c r="K49" s="7">
        <v>0.29325716958279702</v>
      </c>
      <c r="L49" s="6">
        <v>3324.7933333333299</v>
      </c>
      <c r="M49" s="6">
        <v>1.9349513427389899</v>
      </c>
      <c r="N49" s="7">
        <v>0.43011066261008202</v>
      </c>
      <c r="O49" s="7">
        <v>2.5672870456215602</v>
      </c>
      <c r="P49" s="7">
        <v>3883.8166666666698</v>
      </c>
      <c r="Q49" s="6">
        <v>0.42471344709147202</v>
      </c>
      <c r="R49" s="6">
        <v>8.8608577982166192</v>
      </c>
      <c r="S49" s="6">
        <v>1754.55</v>
      </c>
      <c r="T49" s="7">
        <v>0.44254085832634399</v>
      </c>
      <c r="U49" s="7">
        <v>4.9353159572548098</v>
      </c>
      <c r="V49" s="7">
        <v>3125.8733333333298</v>
      </c>
      <c r="W49" s="6">
        <v>0.40378218122924803</v>
      </c>
      <c r="X49" s="6">
        <v>5.2520604832701299</v>
      </c>
      <c r="Y49" s="6">
        <v>1266.72</v>
      </c>
    </row>
    <row r="50" spans="1:25" x14ac:dyDescent="0.25">
      <c r="A50" s="1"/>
      <c r="B50" s="1" t="b">
        <v>0</v>
      </c>
      <c r="C50" s="1" t="s">
        <v>144</v>
      </c>
      <c r="D50" s="8">
        <v>45042.714490740698</v>
      </c>
      <c r="E50" s="5" t="s">
        <v>26</v>
      </c>
      <c r="F50" s="6"/>
      <c r="G50" s="1" t="s">
        <v>157</v>
      </c>
      <c r="H50" s="1" t="s">
        <v>35</v>
      </c>
      <c r="I50" s="1"/>
      <c r="J50" s="7">
        <v>119253.396666667</v>
      </c>
      <c r="K50" s="7">
        <v>1.3079739058498301</v>
      </c>
      <c r="L50" s="6">
        <v>3280.34666666667</v>
      </c>
      <c r="M50" s="6">
        <v>5.8173180658148498</v>
      </c>
      <c r="N50" s="7">
        <v>2.74591155481987</v>
      </c>
      <c r="O50" s="7">
        <v>0.54725307196080597</v>
      </c>
      <c r="P50" s="7">
        <v>23345.686666666701</v>
      </c>
      <c r="Q50" s="6">
        <v>2.0867859450188502</v>
      </c>
      <c r="R50" s="6">
        <v>5.9938528389898602</v>
      </c>
      <c r="S50" s="6">
        <v>8172.09666666667</v>
      </c>
      <c r="T50" s="7">
        <v>2.6658129107229498</v>
      </c>
      <c r="U50" s="7">
        <v>1.22466282247499</v>
      </c>
      <c r="V50" s="7">
        <v>17830.926666666699</v>
      </c>
      <c r="W50" s="6">
        <v>2.0709437160020499</v>
      </c>
      <c r="X50" s="6">
        <v>1.8887776608514699</v>
      </c>
      <c r="Y50" s="6">
        <v>6177.88</v>
      </c>
    </row>
    <row r="51" spans="1:25" x14ac:dyDescent="0.25">
      <c r="A51" s="1"/>
      <c r="B51" s="1" t="b">
        <v>0</v>
      </c>
      <c r="C51" s="1" t="s">
        <v>88</v>
      </c>
      <c r="D51" s="8">
        <v>45042.716967592598</v>
      </c>
      <c r="E51" s="5" t="s">
        <v>26</v>
      </c>
      <c r="F51" s="6"/>
      <c r="G51" s="1" t="s">
        <v>95</v>
      </c>
      <c r="H51" s="1" t="s">
        <v>58</v>
      </c>
      <c r="I51" s="1"/>
      <c r="J51" s="7">
        <v>118769.01</v>
      </c>
      <c r="K51" s="7">
        <v>1.06171080585142</v>
      </c>
      <c r="L51" s="6">
        <v>3441.49</v>
      </c>
      <c r="M51" s="6">
        <v>4.5875348325176102</v>
      </c>
      <c r="N51" s="7">
        <v>5.0158444789115704</v>
      </c>
      <c r="O51" s="7">
        <v>1.3892530932984799</v>
      </c>
      <c r="P51" s="7">
        <v>42352.85</v>
      </c>
      <c r="Q51" s="6">
        <v>3.7055162995462401</v>
      </c>
      <c r="R51" s="6">
        <v>3.49720462065872</v>
      </c>
      <c r="S51" s="6">
        <v>15178.323333333299</v>
      </c>
      <c r="T51" s="7">
        <v>5.0235353423959097</v>
      </c>
      <c r="U51" s="7">
        <v>1.8089445079931401</v>
      </c>
      <c r="V51" s="7">
        <v>33382.14</v>
      </c>
      <c r="W51" s="6">
        <v>3.53371831803002</v>
      </c>
      <c r="X51" s="6">
        <v>2.6715112573359701</v>
      </c>
      <c r="Y51" s="6">
        <v>11020.503333333299</v>
      </c>
    </row>
    <row r="52" spans="1:25" x14ac:dyDescent="0.25">
      <c r="A52" s="1"/>
      <c r="B52" s="1" t="b">
        <v>0</v>
      </c>
      <c r="C52" s="1" t="s">
        <v>78</v>
      </c>
      <c r="D52" s="8">
        <v>45042.719386574099</v>
      </c>
      <c r="E52" s="5" t="s">
        <v>26</v>
      </c>
      <c r="F52" s="6"/>
      <c r="G52" s="1" t="s">
        <v>81</v>
      </c>
      <c r="H52" s="1" t="s">
        <v>70</v>
      </c>
      <c r="I52" s="1"/>
      <c r="J52" s="7">
        <v>157556.493333333</v>
      </c>
      <c r="K52" s="7">
        <v>5.7285492365449304</v>
      </c>
      <c r="L52" s="6">
        <v>3709.3233333333301</v>
      </c>
      <c r="M52" s="6">
        <v>2.5205972447162699</v>
      </c>
      <c r="N52" s="7">
        <v>2.62647212787714E-2</v>
      </c>
      <c r="O52" s="7">
        <v>20.9470351871087</v>
      </c>
      <c r="P52" s="7">
        <v>477.79</v>
      </c>
      <c r="Q52" s="6">
        <v>2.6468021716527301E-2</v>
      </c>
      <c r="R52" s="6">
        <v>47.126149106695998</v>
      </c>
      <c r="S52" s="6">
        <v>204.446666666667</v>
      </c>
      <c r="T52" s="7">
        <v>3.5112836091495202E-2</v>
      </c>
      <c r="U52" s="7">
        <v>8.3652357074516903</v>
      </c>
      <c r="V52" s="7">
        <v>434.45333333333298</v>
      </c>
      <c r="W52" s="6">
        <v>2.11996847689645E-2</v>
      </c>
      <c r="X52" s="6">
        <v>14.193243535516901</v>
      </c>
      <c r="Y52" s="6">
        <v>134.44333333333299</v>
      </c>
    </row>
    <row r="53" spans="1:25" x14ac:dyDescent="0.25">
      <c r="A53" s="1"/>
      <c r="B53" s="1" t="b">
        <v>0</v>
      </c>
      <c r="C53" s="1" t="s">
        <v>135</v>
      </c>
      <c r="D53" s="8">
        <v>45042.721875000003</v>
      </c>
      <c r="E53" s="5" t="s">
        <v>26</v>
      </c>
      <c r="F53" s="6"/>
      <c r="G53" s="1" t="s">
        <v>111</v>
      </c>
      <c r="H53" s="1" t="s">
        <v>71</v>
      </c>
      <c r="I53" s="1"/>
      <c r="J53" s="7">
        <v>148359.89000000001</v>
      </c>
      <c r="K53" s="7">
        <v>11.447206346398101</v>
      </c>
      <c r="L53" s="6">
        <v>3579.2966666666698</v>
      </c>
      <c r="M53" s="6">
        <v>0.86556443532154903</v>
      </c>
      <c r="N53" s="7">
        <v>0.34187910924222498</v>
      </c>
      <c r="O53" s="7">
        <v>13.3171320627778</v>
      </c>
      <c r="P53" s="7">
        <v>3734.89</v>
      </c>
      <c r="Q53" s="6">
        <v>0.38837606819070403</v>
      </c>
      <c r="R53" s="6">
        <v>7.0650466997005203</v>
      </c>
      <c r="S53" s="6">
        <v>1732.3233333333301</v>
      </c>
      <c r="T53" s="7">
        <v>0.33674337156544798</v>
      </c>
      <c r="U53" s="7">
        <v>11.7590589408371</v>
      </c>
      <c r="V53" s="7">
        <v>2880.27</v>
      </c>
      <c r="W53" s="6">
        <v>0.38081475808929</v>
      </c>
      <c r="X53" s="6">
        <v>8.7328487836882598</v>
      </c>
      <c r="Y53" s="6">
        <v>1290.05666666667</v>
      </c>
    </row>
    <row r="54" spans="1:25" x14ac:dyDescent="0.25">
      <c r="A54" s="1"/>
      <c r="B54" s="1" t="b">
        <v>0</v>
      </c>
      <c r="C54" s="1" t="s">
        <v>126</v>
      </c>
      <c r="D54" s="8">
        <v>45042.724282407398</v>
      </c>
      <c r="E54" s="5" t="s">
        <v>26</v>
      </c>
      <c r="F54" s="6"/>
      <c r="G54" s="1" t="s">
        <v>12</v>
      </c>
      <c r="H54" s="1" t="s">
        <v>69</v>
      </c>
      <c r="I54" s="1"/>
      <c r="J54" s="7">
        <v>134786.79999999999</v>
      </c>
      <c r="K54" s="7">
        <v>0.32654297681461703</v>
      </c>
      <c r="L54" s="6">
        <v>3504.8333333333298</v>
      </c>
      <c r="M54" s="6">
        <v>1.8106929887024601</v>
      </c>
      <c r="N54" s="7">
        <v>2.4667995858958198</v>
      </c>
      <c r="O54" s="7">
        <v>1.42142706897738</v>
      </c>
      <c r="P54" s="7">
        <v>23720.68</v>
      </c>
      <c r="Q54" s="6">
        <v>1.90724895060213</v>
      </c>
      <c r="R54" s="6">
        <v>1.1130537128290501</v>
      </c>
      <c r="S54" s="6">
        <v>8004.2433333333302</v>
      </c>
      <c r="T54" s="7">
        <v>2.44044696922409</v>
      </c>
      <c r="U54" s="7">
        <v>0.45106383169455899</v>
      </c>
      <c r="V54" s="7">
        <v>18459.433333333302</v>
      </c>
      <c r="W54" s="6">
        <v>1.8608272588075101</v>
      </c>
      <c r="X54" s="6">
        <v>1.3790132822915799</v>
      </c>
      <c r="Y54" s="6">
        <v>5941.1333333333296</v>
      </c>
    </row>
    <row r="55" spans="1:25" x14ac:dyDescent="0.25">
      <c r="A55" s="1"/>
      <c r="B55" s="1" t="b">
        <v>0</v>
      </c>
      <c r="C55" s="1" t="s">
        <v>134</v>
      </c>
      <c r="D55" s="8">
        <v>45042.726747685199</v>
      </c>
      <c r="E55" s="5" t="s">
        <v>26</v>
      </c>
      <c r="F55" s="6"/>
      <c r="G55" s="1" t="s">
        <v>36</v>
      </c>
      <c r="H55" s="1" t="s">
        <v>139</v>
      </c>
      <c r="I55" s="1"/>
      <c r="J55" s="7">
        <v>136667.94666666701</v>
      </c>
      <c r="K55" s="7">
        <v>0.878561484838012</v>
      </c>
      <c r="L55" s="6">
        <v>3392.59</v>
      </c>
      <c r="M55" s="6">
        <v>5.4134366597276102</v>
      </c>
      <c r="N55" s="7">
        <v>4.4976543523184302</v>
      </c>
      <c r="O55" s="7">
        <v>0.246809354564067</v>
      </c>
      <c r="P55" s="7">
        <v>43722.076666666697</v>
      </c>
      <c r="Q55" s="6">
        <v>3.51893102414641</v>
      </c>
      <c r="R55" s="6">
        <v>7.5591482916855499</v>
      </c>
      <c r="S55" s="6">
        <v>14192.9766666667</v>
      </c>
      <c r="T55" s="7">
        <v>4.5398549748771702</v>
      </c>
      <c r="U55" s="7">
        <v>0.69138714967624304</v>
      </c>
      <c r="V55" s="7">
        <v>34724.896666666697</v>
      </c>
      <c r="W55" s="6">
        <v>3.5514841271555899</v>
      </c>
      <c r="X55" s="6">
        <v>6.0329830996799396</v>
      </c>
      <c r="Y55" s="6">
        <v>10899.27</v>
      </c>
    </row>
    <row r="56" spans="1:25" x14ac:dyDescent="0.25">
      <c r="A56" s="1"/>
      <c r="B56" s="1" t="b">
        <v>0</v>
      </c>
      <c r="C56" s="1" t="s">
        <v>149</v>
      </c>
      <c r="D56" s="8">
        <v>45042.729166666701</v>
      </c>
      <c r="E56" s="5" t="s">
        <v>26</v>
      </c>
      <c r="F56" s="6"/>
      <c r="G56" s="1" t="s">
        <v>81</v>
      </c>
      <c r="H56" s="1" t="s">
        <v>70</v>
      </c>
      <c r="I56" s="1"/>
      <c r="J56" s="7">
        <v>156343.36666666699</v>
      </c>
      <c r="K56" s="7">
        <v>4.0962489911630504</v>
      </c>
      <c r="L56" s="6">
        <v>3377.0333333333301</v>
      </c>
      <c r="M56" s="6">
        <v>5.8814412315097302</v>
      </c>
      <c r="N56" s="7">
        <v>2.61589548089609E-2</v>
      </c>
      <c r="O56" s="7">
        <v>16.093107023526901</v>
      </c>
      <c r="P56" s="7">
        <v>474.45333333333298</v>
      </c>
      <c r="Q56" s="6">
        <v>2.6236391805690099E-2</v>
      </c>
      <c r="R56" s="6">
        <v>14.1132742165231</v>
      </c>
      <c r="S56" s="6">
        <v>185.56</v>
      </c>
      <c r="T56" s="7">
        <v>2.9856835484536302E-2</v>
      </c>
      <c r="U56" s="7">
        <v>9.9929177058593499</v>
      </c>
      <c r="V56" s="7">
        <v>384.45333333333298</v>
      </c>
      <c r="W56" s="6">
        <v>2.1308115831615199E-2</v>
      </c>
      <c r="X56" s="6">
        <v>27.598273837084001</v>
      </c>
      <c r="Y56" s="6">
        <v>122.223333333333</v>
      </c>
    </row>
    <row r="57" spans="1:25" x14ac:dyDescent="0.25">
      <c r="A57" s="1"/>
      <c r="B57" s="1" t="b">
        <v>0</v>
      </c>
      <c r="C57" s="1" t="s">
        <v>11</v>
      </c>
      <c r="D57" s="8">
        <v>45042.731655092597</v>
      </c>
      <c r="E57" s="5" t="s">
        <v>26</v>
      </c>
      <c r="F57" s="6"/>
      <c r="G57" s="1" t="s">
        <v>156</v>
      </c>
      <c r="H57" s="1" t="s">
        <v>15</v>
      </c>
      <c r="I57" s="1"/>
      <c r="J57" s="7">
        <v>600881.73</v>
      </c>
      <c r="K57" s="7">
        <v>2.0839916692812102</v>
      </c>
      <c r="L57" s="6">
        <v>8166.5666666666702</v>
      </c>
      <c r="M57" s="6">
        <v>9.4695356613081394</v>
      </c>
      <c r="N57" s="7" t="s">
        <v>32</v>
      </c>
      <c r="O57" s="7" t="s">
        <v>38</v>
      </c>
      <c r="P57" s="7">
        <v>292.22666666666697</v>
      </c>
      <c r="Q57" s="6" t="s">
        <v>32</v>
      </c>
      <c r="R57" s="6" t="s">
        <v>38</v>
      </c>
      <c r="S57" s="6">
        <v>125.556666666667</v>
      </c>
      <c r="T57" s="7" t="s">
        <v>32</v>
      </c>
      <c r="U57" s="7" t="s">
        <v>38</v>
      </c>
      <c r="V57" s="7">
        <v>204.446666666667</v>
      </c>
      <c r="W57" s="6" t="s">
        <v>32</v>
      </c>
      <c r="X57" s="6" t="s">
        <v>38</v>
      </c>
      <c r="Y57" s="6">
        <v>90</v>
      </c>
    </row>
    <row r="58" spans="1:25" x14ac:dyDescent="0.25">
      <c r="A58" s="1"/>
      <c r="B58" s="1" t="b">
        <v>0</v>
      </c>
      <c r="C58" s="1" t="s">
        <v>63</v>
      </c>
      <c r="D58" s="8">
        <v>45042.734074074098</v>
      </c>
      <c r="E58" s="5" t="s">
        <v>26</v>
      </c>
      <c r="F58" s="6"/>
      <c r="G58" s="1" t="s">
        <v>19</v>
      </c>
      <c r="H58" s="1" t="s">
        <v>102</v>
      </c>
      <c r="I58" s="1"/>
      <c r="J58" s="7">
        <v>677404.53</v>
      </c>
      <c r="K58" s="7">
        <v>1.5241166543289999</v>
      </c>
      <c r="L58" s="6">
        <v>8581.1966666666594</v>
      </c>
      <c r="M58" s="6">
        <v>6.6079013303679002</v>
      </c>
      <c r="N58" s="7" t="s">
        <v>32</v>
      </c>
      <c r="O58" s="7" t="s">
        <v>38</v>
      </c>
      <c r="P58" s="7">
        <v>317.78333333333302</v>
      </c>
      <c r="Q58" s="6" t="s">
        <v>32</v>
      </c>
      <c r="R58" s="6" t="s">
        <v>38</v>
      </c>
      <c r="S58" s="6">
        <v>92.223333333333301</v>
      </c>
      <c r="T58" s="7" t="s">
        <v>32</v>
      </c>
      <c r="U58" s="7" t="s">
        <v>38</v>
      </c>
      <c r="V58" s="7">
        <v>224.446666666667</v>
      </c>
      <c r="W58" s="6" t="s">
        <v>32</v>
      </c>
      <c r="X58" s="6" t="s">
        <v>38</v>
      </c>
      <c r="Y58" s="6">
        <v>73.3333333333333</v>
      </c>
    </row>
    <row r="59" spans="1:25" x14ac:dyDescent="0.25">
      <c r="A59" s="1"/>
      <c r="B59" s="1" t="b">
        <v>0</v>
      </c>
      <c r="C59" s="1" t="s">
        <v>94</v>
      </c>
      <c r="D59" s="8">
        <v>45042.736539351798</v>
      </c>
      <c r="E59" s="5" t="s">
        <v>26</v>
      </c>
      <c r="F59" s="6"/>
      <c r="G59" s="1" t="s">
        <v>81</v>
      </c>
      <c r="H59" s="1" t="s">
        <v>70</v>
      </c>
      <c r="I59" s="1"/>
      <c r="J59" s="7">
        <v>169304.69666666701</v>
      </c>
      <c r="K59" s="7">
        <v>1.36214453599742</v>
      </c>
      <c r="L59" s="6">
        <v>3579.2966666666698</v>
      </c>
      <c r="M59" s="6">
        <v>2.1186743534967101</v>
      </c>
      <c r="N59" s="7" t="s">
        <v>32</v>
      </c>
      <c r="O59" s="7" t="s">
        <v>38</v>
      </c>
      <c r="P59" s="7">
        <v>195.55666666666701</v>
      </c>
      <c r="Q59" s="6" t="s">
        <v>32</v>
      </c>
      <c r="R59" s="6" t="s">
        <v>38</v>
      </c>
      <c r="S59" s="6">
        <v>60</v>
      </c>
      <c r="T59" s="7">
        <v>2.03102097542398E-3</v>
      </c>
      <c r="U59" s="7">
        <v>189.976962674432</v>
      </c>
      <c r="V59" s="7">
        <v>153.333333333333</v>
      </c>
      <c r="W59" s="6" t="s">
        <v>32</v>
      </c>
      <c r="X59" s="6" t="s">
        <v>38</v>
      </c>
      <c r="Y59" s="6">
        <v>56.67</v>
      </c>
    </row>
    <row r="60" spans="1:25" x14ac:dyDescent="0.25">
      <c r="A60" s="1"/>
      <c r="B60" s="1" t="b">
        <v>0</v>
      </c>
      <c r="C60" s="1" t="s">
        <v>99</v>
      </c>
      <c r="D60" s="8">
        <v>45042.738993055602</v>
      </c>
      <c r="E60" s="5" t="s">
        <v>26</v>
      </c>
      <c r="F60" s="6"/>
      <c r="G60" s="1" t="s">
        <v>81</v>
      </c>
      <c r="H60" s="1" t="s">
        <v>70</v>
      </c>
      <c r="I60" s="1"/>
      <c r="J60" s="7">
        <v>164915.69333333301</v>
      </c>
      <c r="K60" s="7">
        <v>1.74051413839782</v>
      </c>
      <c r="L60" s="6">
        <v>3554.8433333333301</v>
      </c>
      <c r="M60" s="6">
        <v>3.0956890697968</v>
      </c>
      <c r="N60" s="7" t="s">
        <v>32</v>
      </c>
      <c r="O60" s="7" t="s">
        <v>38</v>
      </c>
      <c r="P60" s="7">
        <v>158.88999999999999</v>
      </c>
      <c r="Q60" s="6" t="s">
        <v>32</v>
      </c>
      <c r="R60" s="6" t="s">
        <v>38</v>
      </c>
      <c r="S60" s="6">
        <v>65.5566666666667</v>
      </c>
      <c r="T60" s="7" t="s">
        <v>32</v>
      </c>
      <c r="U60" s="7" t="s">
        <v>38</v>
      </c>
      <c r="V60" s="7">
        <v>130</v>
      </c>
      <c r="W60" s="6" t="s">
        <v>32</v>
      </c>
      <c r="X60" s="6" t="s">
        <v>38</v>
      </c>
      <c r="Y60" s="6">
        <v>51.11</v>
      </c>
    </row>
    <row r="61" spans="1:25" x14ac:dyDescent="0.25">
      <c r="A61" s="1"/>
      <c r="B61" s="1" t="b">
        <v>0</v>
      </c>
      <c r="C61" s="1" t="s">
        <v>16</v>
      </c>
      <c r="D61" s="8">
        <v>45042.741493055597</v>
      </c>
      <c r="E61" s="5" t="s">
        <v>26</v>
      </c>
      <c r="F61" s="6"/>
      <c r="G61" s="1" t="s">
        <v>120</v>
      </c>
      <c r="H61" s="1" t="s">
        <v>25</v>
      </c>
      <c r="I61" s="1"/>
      <c r="J61" s="7">
        <v>171194.15</v>
      </c>
      <c r="K61" s="7">
        <v>0.54690027139478103</v>
      </c>
      <c r="L61" s="6">
        <v>3568.1866666666701</v>
      </c>
      <c r="M61" s="6">
        <v>2.20375072257269</v>
      </c>
      <c r="N61" s="7">
        <v>0.53359677759801405</v>
      </c>
      <c r="O61" s="7">
        <v>2.1782563798956001</v>
      </c>
      <c r="P61" s="7">
        <v>6675.8433333333296</v>
      </c>
      <c r="Q61" s="6">
        <v>0.39847293477594697</v>
      </c>
      <c r="R61" s="6">
        <v>1.2984392311300099</v>
      </c>
      <c r="S61" s="6">
        <v>1770.10666666667</v>
      </c>
      <c r="T61" s="7">
        <v>0.52290277684307895</v>
      </c>
      <c r="U61" s="7">
        <v>2.2281397838181598</v>
      </c>
      <c r="V61" s="7">
        <v>5130.83</v>
      </c>
      <c r="W61" s="6">
        <v>0.40143088577323</v>
      </c>
      <c r="X61" s="6">
        <v>3.4070394410795402</v>
      </c>
      <c r="Y61" s="6">
        <v>1352.28666666667</v>
      </c>
    </row>
    <row r="62" spans="1:25" x14ac:dyDescent="0.25">
      <c r="A62" s="1"/>
      <c r="B62" s="1" t="b">
        <v>0</v>
      </c>
      <c r="C62" s="1" t="s">
        <v>9</v>
      </c>
      <c r="D62" s="8">
        <v>45042.743923611102</v>
      </c>
      <c r="E62" s="5" t="s">
        <v>26</v>
      </c>
      <c r="F62" s="6"/>
      <c r="G62" s="1" t="s">
        <v>115</v>
      </c>
      <c r="H62" s="1" t="s">
        <v>132</v>
      </c>
      <c r="I62" s="1"/>
      <c r="J62" s="7">
        <v>176133.99</v>
      </c>
      <c r="K62" s="7">
        <v>1.36006390920131</v>
      </c>
      <c r="L62" s="6">
        <v>3575.97</v>
      </c>
      <c r="M62" s="6">
        <v>7.1384676917567997</v>
      </c>
      <c r="N62" s="7">
        <v>9.8485170702014209</v>
      </c>
      <c r="O62" s="7">
        <v>0.65512202210108705</v>
      </c>
      <c r="P62" s="7">
        <v>123129.536666667</v>
      </c>
      <c r="Q62" s="6">
        <v>8.0319544977497905</v>
      </c>
      <c r="R62" s="6">
        <v>6.5351754813655303</v>
      </c>
      <c r="S62" s="6">
        <v>34018.230000000003</v>
      </c>
      <c r="T62" s="7">
        <v>9.7820051966155592</v>
      </c>
      <c r="U62" s="7">
        <v>0.92736171426877001</v>
      </c>
      <c r="V62" s="7">
        <v>96259.896666666697</v>
      </c>
      <c r="W62" s="6">
        <v>7.9020702200510504</v>
      </c>
      <c r="X62" s="6">
        <v>6.6626349465456203</v>
      </c>
      <c r="Y62" s="6">
        <v>25462.4233333333</v>
      </c>
    </row>
    <row r="63" spans="1:25" x14ac:dyDescent="0.25">
      <c r="A63" s="1"/>
      <c r="B63" s="1" t="b">
        <v>0</v>
      </c>
      <c r="C63" s="1" t="s">
        <v>14</v>
      </c>
      <c r="D63" s="8">
        <v>45042.746388888903</v>
      </c>
      <c r="E63" s="5" t="s">
        <v>26</v>
      </c>
      <c r="F63" s="6"/>
      <c r="G63" s="1" t="s">
        <v>81</v>
      </c>
      <c r="H63" s="1" t="s">
        <v>70</v>
      </c>
      <c r="I63" s="1"/>
      <c r="J63" s="7">
        <v>175465.506666667</v>
      </c>
      <c r="K63" s="7">
        <v>1.5942709045086101</v>
      </c>
      <c r="L63" s="6">
        <v>3455.9366666666701</v>
      </c>
      <c r="M63" s="6">
        <v>6.3879708088265401</v>
      </c>
      <c r="N63" s="7" t="s">
        <v>32</v>
      </c>
      <c r="O63" s="7" t="s">
        <v>38</v>
      </c>
      <c r="P63" s="7">
        <v>148.88999999999999</v>
      </c>
      <c r="Q63" s="6" t="s">
        <v>32</v>
      </c>
      <c r="R63" s="6" t="s">
        <v>38</v>
      </c>
      <c r="S63" s="6">
        <v>75.553333333333299</v>
      </c>
      <c r="T63" s="7" t="s">
        <v>32</v>
      </c>
      <c r="U63" s="7" t="s">
        <v>38</v>
      </c>
      <c r="V63" s="7">
        <v>110</v>
      </c>
      <c r="W63" s="6" t="s">
        <v>32</v>
      </c>
      <c r="X63" s="6" t="s">
        <v>38</v>
      </c>
      <c r="Y63" s="6">
        <v>46.663333333333298</v>
      </c>
    </row>
    <row r="64" spans="1:25" x14ac:dyDescent="0.25">
      <c r="A64" s="1"/>
      <c r="B64" s="1" t="b">
        <v>0</v>
      </c>
      <c r="C64" s="1" t="s">
        <v>161</v>
      </c>
      <c r="D64" s="8">
        <v>45042.748819444401</v>
      </c>
      <c r="E64" s="5" t="s">
        <v>26</v>
      </c>
      <c r="F64" s="6"/>
      <c r="G64" s="1" t="s">
        <v>81</v>
      </c>
      <c r="H64" s="1" t="s">
        <v>70</v>
      </c>
      <c r="I64" s="1"/>
      <c r="J64" s="7">
        <v>178908.45</v>
      </c>
      <c r="K64" s="7">
        <v>0.53980874240808896</v>
      </c>
      <c r="L64" s="6">
        <v>3502.61</v>
      </c>
      <c r="M64" s="6">
        <v>4.2057730887842402</v>
      </c>
      <c r="N64" s="7" t="s">
        <v>32</v>
      </c>
      <c r="O64" s="7" t="s">
        <v>38</v>
      </c>
      <c r="P64" s="7">
        <v>125.556666666667</v>
      </c>
      <c r="Q64" s="6" t="s">
        <v>32</v>
      </c>
      <c r="R64" s="6" t="s">
        <v>38</v>
      </c>
      <c r="S64" s="6">
        <v>36.6666666666667</v>
      </c>
      <c r="T64" s="7" t="s">
        <v>32</v>
      </c>
      <c r="U64" s="7" t="s">
        <v>38</v>
      </c>
      <c r="V64" s="7">
        <v>105.553333333333</v>
      </c>
      <c r="W64" s="6" t="s">
        <v>32</v>
      </c>
      <c r="X64" s="6" t="s">
        <v>38</v>
      </c>
      <c r="Y64" s="6">
        <v>24.4433333333333</v>
      </c>
    </row>
    <row r="65" spans="1:25" x14ac:dyDescent="0.25">
      <c r="A65" s="1"/>
      <c r="B65" s="1" t="b">
        <v>0</v>
      </c>
      <c r="C65" s="1" t="s">
        <v>77</v>
      </c>
      <c r="D65" s="8">
        <v>45042.751284722202</v>
      </c>
      <c r="E65" s="5" t="s">
        <v>26</v>
      </c>
      <c r="F65" s="6"/>
      <c r="G65" s="1" t="s">
        <v>81</v>
      </c>
      <c r="H65" s="1" t="s">
        <v>70</v>
      </c>
      <c r="I65" s="1"/>
      <c r="J65" s="7">
        <v>179475.26333333299</v>
      </c>
      <c r="K65" s="7">
        <v>2.8176707454073102</v>
      </c>
      <c r="L65" s="6">
        <v>3419.2633333333301</v>
      </c>
      <c r="M65" s="6">
        <v>4.3850418027192299</v>
      </c>
      <c r="N65" s="7" t="s">
        <v>32</v>
      </c>
      <c r="O65" s="7" t="s">
        <v>38</v>
      </c>
      <c r="P65" s="7">
        <v>120.003333333333</v>
      </c>
      <c r="Q65" s="6" t="s">
        <v>32</v>
      </c>
      <c r="R65" s="6" t="s">
        <v>38</v>
      </c>
      <c r="S65" s="6">
        <v>43.3333333333333</v>
      </c>
      <c r="T65" s="7" t="s">
        <v>32</v>
      </c>
      <c r="U65" s="7" t="s">
        <v>38</v>
      </c>
      <c r="V65" s="7">
        <v>104.443333333333</v>
      </c>
      <c r="W65" s="6" t="s">
        <v>32</v>
      </c>
      <c r="X65" s="6" t="s">
        <v>38</v>
      </c>
      <c r="Y65" s="6">
        <v>33.33</v>
      </c>
    </row>
  </sheetData>
  <mergeCells count="7">
    <mergeCell ref="W1:Y1"/>
    <mergeCell ref="A1:I1"/>
    <mergeCell ref="J1:K1"/>
    <mergeCell ref="L1:M1"/>
    <mergeCell ref="N1:P1"/>
    <mergeCell ref="Q1:S1"/>
    <mergeCell ref="T1:V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666078A2-EECB-474E-A5A0-9FBD667F3663}">
          <x14:formula1>
            <xm:f>ValueList_Helper!$A$1:$A$20</xm:f>
          </x14:formula1>
          <xm:sqref>E3:E65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S41"/>
  <sheetViews>
    <sheetView zoomScale="115" zoomScaleNormal="115" workbookViewId="0">
      <selection activeCell="E25" sqref="E25"/>
    </sheetView>
  </sheetViews>
  <sheetFormatPr baseColWidth="10" defaultColWidth="9.140625" defaultRowHeight="15" x14ac:dyDescent="0.25"/>
  <cols>
    <col min="1" max="1" width="23.42578125" customWidth="1"/>
    <col min="2" max="2" width="12.28515625" bestFit="1" customWidth="1"/>
    <col min="3" max="3" width="17.85546875" bestFit="1" customWidth="1"/>
    <col min="4" max="4" width="12.28515625" bestFit="1" customWidth="1"/>
    <col min="5" max="5" width="17.85546875" bestFit="1" customWidth="1"/>
    <col min="12" max="12" width="13.7109375" bestFit="1" customWidth="1"/>
  </cols>
  <sheetData>
    <row r="1" spans="1:19" ht="18" customHeight="1" x14ac:dyDescent="0.25">
      <c r="A1" s="2"/>
      <c r="B1" s="3" t="s">
        <v>28</v>
      </c>
      <c r="C1" s="3" t="s">
        <v>21</v>
      </c>
      <c r="D1" s="3" t="s">
        <v>129</v>
      </c>
      <c r="E1" s="3" t="s">
        <v>110</v>
      </c>
      <c r="G1" t="s">
        <v>28</v>
      </c>
      <c r="N1" t="s">
        <v>21</v>
      </c>
    </row>
    <row r="2" spans="1:19" ht="18" customHeight="1" x14ac:dyDescent="0.25">
      <c r="A2" s="4" t="s">
        <v>133</v>
      </c>
      <c r="B2" s="4" t="s">
        <v>85</v>
      </c>
      <c r="C2" s="4" t="s">
        <v>85</v>
      </c>
      <c r="D2" s="4" t="s">
        <v>85</v>
      </c>
      <c r="E2" s="4" t="s">
        <v>85</v>
      </c>
      <c r="G2" s="12" t="s">
        <v>165</v>
      </c>
      <c r="H2" s="12" t="s">
        <v>166</v>
      </c>
      <c r="I2" s="12" t="s">
        <v>167</v>
      </c>
      <c r="J2" s="12" t="s">
        <v>169</v>
      </c>
      <c r="K2" s="12" t="s">
        <v>168</v>
      </c>
      <c r="L2" s="12" t="s">
        <v>171</v>
      </c>
      <c r="N2" s="12" t="s">
        <v>165</v>
      </c>
      <c r="O2" s="12" t="s">
        <v>166</v>
      </c>
      <c r="P2" s="12" t="s">
        <v>167</v>
      </c>
      <c r="Q2" s="12" t="s">
        <v>169</v>
      </c>
      <c r="R2" s="12" t="s">
        <v>168</v>
      </c>
      <c r="S2" s="12" t="s">
        <v>171</v>
      </c>
    </row>
    <row r="3" spans="1:19" x14ac:dyDescent="0.25">
      <c r="A3" s="1" t="s">
        <v>131</v>
      </c>
      <c r="B3" s="7">
        <v>0.69800108665899896</v>
      </c>
      <c r="C3" s="6">
        <v>1.0775171575017599</v>
      </c>
      <c r="D3" s="7">
        <v>0.69372345341653696</v>
      </c>
      <c r="E3" s="6">
        <v>1.0182393052459999</v>
      </c>
      <c r="G3">
        <v>0</v>
      </c>
      <c r="H3">
        <f>SLOPE(B3:B5,G3:G5)</f>
        <v>0.93268853832156773</v>
      </c>
      <c r="I3">
        <f>INTERCEPT(B3:B5,G3:G5)</f>
        <v>0.67540326062079403</v>
      </c>
      <c r="J3">
        <f>I3/H3</f>
        <v>0.72414662866579782</v>
      </c>
      <c r="K3" s="13">
        <f>J3*2</f>
        <v>1.4482932573315956</v>
      </c>
      <c r="L3" s="13">
        <f>B3*2</f>
        <v>1.3960021733179979</v>
      </c>
      <c r="N3">
        <v>0</v>
      </c>
      <c r="O3">
        <f>SLOPE(C3:C5,N3:N5)</f>
        <v>0.77645249121040749</v>
      </c>
      <c r="P3">
        <f>INTERCEPT(C3:C5,N3:N5)</f>
        <v>1.0669682985647115</v>
      </c>
      <c r="Q3">
        <f>P3/O3</f>
        <v>1.3741578662480953</v>
      </c>
      <c r="R3" s="13">
        <f>Q3*2</f>
        <v>2.7483157324961907</v>
      </c>
      <c r="S3" s="13">
        <f>C3*2</f>
        <v>2.1550343150035198</v>
      </c>
    </row>
    <row r="4" spans="1:19" x14ac:dyDescent="0.25">
      <c r="A4" s="1" t="s">
        <v>112</v>
      </c>
      <c r="B4" s="7">
        <v>2.4955846851875201</v>
      </c>
      <c r="C4" s="6">
        <v>2.5987755631114302</v>
      </c>
      <c r="D4" s="7">
        <v>2.4350784786678599</v>
      </c>
      <c r="E4" s="6">
        <v>2.56327581449764</v>
      </c>
      <c r="G4">
        <v>2</v>
      </c>
      <c r="K4" s="13"/>
      <c r="L4" s="13"/>
      <c r="N4">
        <v>2</v>
      </c>
      <c r="R4" s="13"/>
      <c r="S4" s="13"/>
    </row>
    <row r="5" spans="1:19" x14ac:dyDescent="0.25">
      <c r="A5" s="1" t="s">
        <v>158</v>
      </c>
      <c r="B5" s="7">
        <v>4.4287552399452697</v>
      </c>
      <c r="C5" s="6">
        <v>4.1833271223433899</v>
      </c>
      <c r="D5" s="7">
        <v>4.4504476468762704</v>
      </c>
      <c r="E5" s="6">
        <v>4.1713246433288296</v>
      </c>
      <c r="G5">
        <v>4</v>
      </c>
      <c r="K5" s="13"/>
      <c r="L5" s="13"/>
      <c r="N5">
        <v>4</v>
      </c>
      <c r="R5" s="13"/>
      <c r="S5" s="13"/>
    </row>
    <row r="6" spans="1:19" x14ac:dyDescent="0.25">
      <c r="A6" s="1" t="s">
        <v>43</v>
      </c>
      <c r="B6" s="7">
        <v>0.49667174329059</v>
      </c>
      <c r="C6" s="6">
        <v>0.675612128655254</v>
      </c>
      <c r="D6" s="7">
        <v>0.51124271644951802</v>
      </c>
      <c r="E6" s="6">
        <v>0.63673524644277302</v>
      </c>
      <c r="G6">
        <v>0</v>
      </c>
      <c r="H6">
        <f>SLOPE(B6:B8,G6:G8)</f>
        <v>0.97456383282880998</v>
      </c>
      <c r="I6">
        <f>INTERCEPT(B6:B8,G6:G8)</f>
        <v>0.48425635709662318</v>
      </c>
      <c r="J6">
        <f>I6/H6</f>
        <v>0.49689547342527612</v>
      </c>
      <c r="K6" s="13">
        <f t="shared" ref="K4:K20" si="0">J6*2</f>
        <v>0.99379094685055225</v>
      </c>
      <c r="L6" s="13">
        <f>B6*2</f>
        <v>0.99334348658117999</v>
      </c>
      <c r="N6">
        <v>0</v>
      </c>
      <c r="O6">
        <f>SLOPE(C6:C8,N6:N8)</f>
        <v>0.89241982733921155</v>
      </c>
      <c r="P6">
        <f>INTERCEPT(C6:C8,N6:N8)</f>
        <v>0.63220614790654195</v>
      </c>
      <c r="Q6">
        <f t="shared" ref="Q6" si="1">P6/O6</f>
        <v>0.70841786403546414</v>
      </c>
      <c r="R6" s="13">
        <f t="shared" ref="R6:R18" si="2">Q6*2</f>
        <v>1.4168357280709283</v>
      </c>
      <c r="S6" s="13">
        <f t="shared" ref="S6:S18" si="3">C6*2</f>
        <v>1.351224257310508</v>
      </c>
    </row>
    <row r="7" spans="1:19" x14ac:dyDescent="0.25">
      <c r="A7" s="1" t="s">
        <v>118</v>
      </c>
      <c r="B7" s="7">
        <v>2.4085532503663099</v>
      </c>
      <c r="C7" s="6">
        <v>2.3302338410875398</v>
      </c>
      <c r="D7" s="7">
        <v>2.4001814212172898</v>
      </c>
      <c r="E7" s="6">
        <v>2.3226071803639701</v>
      </c>
      <c r="G7">
        <v>2</v>
      </c>
      <c r="K7" s="13"/>
      <c r="L7" s="13"/>
      <c r="N7">
        <v>2</v>
      </c>
      <c r="R7" s="13"/>
      <c r="S7" s="13"/>
    </row>
    <row r="8" spans="1:19" x14ac:dyDescent="0.25">
      <c r="A8" s="1" t="s">
        <v>141</v>
      </c>
      <c r="B8" s="7">
        <v>4.39492707460583</v>
      </c>
      <c r="C8" s="6">
        <v>4.2452914380121003</v>
      </c>
      <c r="D8" s="7">
        <v>4.4521663350081004</v>
      </c>
      <c r="E8" s="6">
        <v>4.09041224240615</v>
      </c>
      <c r="G8">
        <v>4</v>
      </c>
      <c r="K8" s="13"/>
      <c r="L8" s="13"/>
      <c r="N8">
        <v>4</v>
      </c>
      <c r="R8" s="13"/>
      <c r="S8" s="13"/>
    </row>
    <row r="9" spans="1:19" x14ac:dyDescent="0.25">
      <c r="A9" s="1" t="s">
        <v>68</v>
      </c>
      <c r="B9" s="7">
        <v>0.42419859353523298</v>
      </c>
      <c r="C9" s="6">
        <v>0.563607756319218</v>
      </c>
      <c r="D9" s="7">
        <v>0.42403388719191998</v>
      </c>
      <c r="E9" s="6">
        <v>0.525128819535855</v>
      </c>
      <c r="G9">
        <v>0</v>
      </c>
      <c r="H9">
        <f>SLOPE(B9:B11,G9:G11)</f>
        <v>1.0047726408172892</v>
      </c>
      <c r="I9">
        <f>INTERCEPT(B9:B11,G9:G11)</f>
        <v>0.37959702454764255</v>
      </c>
      <c r="J9">
        <f>I9/H9</f>
        <v>0.37779394972267122</v>
      </c>
      <c r="K9" s="13">
        <f t="shared" si="0"/>
        <v>0.75558789944534244</v>
      </c>
      <c r="L9" s="13">
        <f>B9*2</f>
        <v>0.84839718707046596</v>
      </c>
      <c r="N9">
        <v>0</v>
      </c>
      <c r="O9">
        <f>SLOPE(C9:C11,N9:N11)</f>
        <v>0.90017828746749307</v>
      </c>
      <c r="P9">
        <f>INTERCEPT(C9:C11,N9:N11)</f>
        <v>0.52831522898094674</v>
      </c>
      <c r="Q9">
        <f t="shared" ref="Q9" si="4">P9/O9</f>
        <v>0.58690065772112399</v>
      </c>
      <c r="R9" s="13">
        <f t="shared" si="2"/>
        <v>1.173801315442248</v>
      </c>
      <c r="S9" s="13">
        <f t="shared" si="3"/>
        <v>1.127215512638436</v>
      </c>
    </row>
    <row r="10" spans="1:19" x14ac:dyDescent="0.25">
      <c r="A10" s="1" t="s">
        <v>37</v>
      </c>
      <c r="B10" s="7">
        <v>2.29993916820704</v>
      </c>
      <c r="C10" s="6">
        <v>2.2580867492393901</v>
      </c>
      <c r="D10" s="7">
        <v>2.3047558535116601</v>
      </c>
      <c r="E10" s="6">
        <v>2.1833745859684801</v>
      </c>
      <c r="G10">
        <v>2</v>
      </c>
      <c r="K10" s="13"/>
      <c r="L10" s="13"/>
      <c r="N10">
        <v>2</v>
      </c>
      <c r="R10" s="13"/>
      <c r="S10" s="13"/>
    </row>
    <row r="11" spans="1:19" x14ac:dyDescent="0.25">
      <c r="A11" s="1" t="s">
        <v>101</v>
      </c>
      <c r="B11" s="7">
        <v>4.44328915680439</v>
      </c>
      <c r="C11" s="6">
        <v>4.1643209061891904</v>
      </c>
      <c r="D11" s="7">
        <v>4.5501965808991702</v>
      </c>
      <c r="E11" s="6">
        <v>4.1285100164630402</v>
      </c>
      <c r="G11">
        <v>4</v>
      </c>
      <c r="K11" s="13"/>
      <c r="L11" s="13"/>
      <c r="N11">
        <v>4</v>
      </c>
      <c r="R11" s="13"/>
      <c r="S11" s="13"/>
    </row>
    <row r="12" spans="1:19" x14ac:dyDescent="0.25">
      <c r="A12" s="1" t="s">
        <v>108</v>
      </c>
      <c r="B12" s="7">
        <v>0.52631224512204799</v>
      </c>
      <c r="C12" s="6">
        <v>0.580734030542994</v>
      </c>
      <c r="D12" s="7">
        <v>0.55407076712422898</v>
      </c>
      <c r="E12" s="6">
        <v>0.61535648472526805</v>
      </c>
      <c r="G12">
        <v>0</v>
      </c>
      <c r="H12">
        <f>SLOPE(B12:B14,G12:G14)</f>
        <v>1.1673962759829855</v>
      </c>
      <c r="I12">
        <f>INTERCEPT(B12:B14,G12:G14)</f>
        <v>0.50764533984803828</v>
      </c>
      <c r="J12">
        <f t="shared" ref="J6:J18" si="5">I12/H12</f>
        <v>0.43485262913022782</v>
      </c>
      <c r="K12" s="13">
        <f t="shared" si="0"/>
        <v>0.86970525826045564</v>
      </c>
      <c r="L12" s="13">
        <f t="shared" ref="L6:L18" si="6">B12*2</f>
        <v>1.052624490244096</v>
      </c>
      <c r="N12">
        <v>0</v>
      </c>
      <c r="O12">
        <f>SLOPE(C12:C14,N12:N14)</f>
        <v>0.86601571149215906</v>
      </c>
      <c r="P12">
        <f>INTERCEPT(C12:C14,N12:N14)</f>
        <v>0.53956790547005329</v>
      </c>
      <c r="Q12">
        <f t="shared" ref="Q12" si="7">P12/O12</f>
        <v>0.62304632388293402</v>
      </c>
      <c r="R12" s="13">
        <f t="shared" si="2"/>
        <v>1.246092647765868</v>
      </c>
      <c r="S12" s="13">
        <f t="shared" si="3"/>
        <v>1.161468061085988</v>
      </c>
    </row>
    <row r="13" spans="1:19" x14ac:dyDescent="0.25">
      <c r="A13" s="1" t="s">
        <v>76</v>
      </c>
      <c r="B13" s="7">
        <v>2.80510408126599</v>
      </c>
      <c r="C13" s="6">
        <v>2.18926707830849</v>
      </c>
      <c r="D13" s="7">
        <v>2.7788787489624101</v>
      </c>
      <c r="E13" s="6">
        <v>2.1650421608002302</v>
      </c>
      <c r="G13">
        <v>2</v>
      </c>
      <c r="K13" s="13"/>
      <c r="L13" s="13"/>
      <c r="N13">
        <v>2</v>
      </c>
      <c r="R13" s="13"/>
      <c r="S13" s="13"/>
    </row>
    <row r="14" spans="1:19" x14ac:dyDescent="0.25">
      <c r="A14" s="1" t="s">
        <v>113</v>
      </c>
      <c r="B14" s="7">
        <v>5.1958973490539897</v>
      </c>
      <c r="C14" s="6">
        <v>4.0447968765116302</v>
      </c>
      <c r="D14" s="7">
        <v>5.1073398401306598</v>
      </c>
      <c r="E14" s="6">
        <v>3.8741039089290399</v>
      </c>
      <c r="G14">
        <v>4</v>
      </c>
      <c r="K14" s="13"/>
      <c r="L14" s="13"/>
      <c r="N14">
        <v>4</v>
      </c>
      <c r="R14" s="13"/>
      <c r="S14" s="13"/>
    </row>
    <row r="15" spans="1:19" x14ac:dyDescent="0.25">
      <c r="A15" s="1" t="s">
        <v>34</v>
      </c>
      <c r="B15" s="7">
        <v>0.43011066261008202</v>
      </c>
      <c r="C15" s="6">
        <v>0.42471344709147202</v>
      </c>
      <c r="D15" s="7">
        <v>0.44254085832634399</v>
      </c>
      <c r="E15" s="6">
        <v>0.40378218122924803</v>
      </c>
      <c r="G15">
        <v>0</v>
      </c>
      <c r="H15">
        <f>SLOPE(B15:B17,G15:G17)</f>
        <v>1.146433454075372</v>
      </c>
      <c r="I15">
        <f>INTERCEPT(B15:B17,G15:G17)</f>
        <v>0.43775532396309691</v>
      </c>
      <c r="J15">
        <f t="shared" si="5"/>
        <v>0.38184102392245506</v>
      </c>
      <c r="K15" s="13">
        <f t="shared" si="0"/>
        <v>0.76368204784491012</v>
      </c>
      <c r="L15" s="13">
        <f t="shared" si="6"/>
        <v>0.86022132522016403</v>
      </c>
      <c r="N15">
        <v>0</v>
      </c>
      <c r="O15">
        <f>SLOPE(C15:C17,N15:N17)</f>
        <v>0.82020071311369203</v>
      </c>
      <c r="P15">
        <f>INTERCEPT(C15:C17,N15:N17)</f>
        <v>0.43193713765813668</v>
      </c>
      <c r="Q15">
        <f t="shared" ref="Q15" si="8">P15/O15</f>
        <v>0.52662370411553616</v>
      </c>
      <c r="R15" s="13">
        <f t="shared" si="2"/>
        <v>1.0532474082310723</v>
      </c>
      <c r="S15" s="13">
        <f t="shared" si="3"/>
        <v>0.84942689418294404</v>
      </c>
    </row>
    <row r="16" spans="1:19" x14ac:dyDescent="0.25">
      <c r="A16" s="1" t="s">
        <v>157</v>
      </c>
      <c r="B16" s="7">
        <v>2.74591155481987</v>
      </c>
      <c r="C16" s="6">
        <v>2.0867859450188502</v>
      </c>
      <c r="D16" s="7">
        <v>2.6658129107229498</v>
      </c>
      <c r="E16" s="6">
        <v>2.0709437160020499</v>
      </c>
      <c r="G16">
        <v>2</v>
      </c>
      <c r="K16" s="13"/>
      <c r="L16" s="13"/>
      <c r="N16">
        <v>2</v>
      </c>
      <c r="R16" s="13"/>
      <c r="S16" s="13"/>
    </row>
    <row r="17" spans="1:19" x14ac:dyDescent="0.25">
      <c r="A17" s="1" t="s">
        <v>95</v>
      </c>
      <c r="B17" s="7">
        <v>5.0158444789115704</v>
      </c>
      <c r="C17" s="6">
        <v>3.7055162995462401</v>
      </c>
      <c r="D17" s="7">
        <v>5.0235353423959097</v>
      </c>
      <c r="E17" s="6">
        <v>3.53371831803002</v>
      </c>
      <c r="G17">
        <v>4</v>
      </c>
      <c r="K17" s="13"/>
      <c r="L17" s="13"/>
      <c r="N17">
        <v>4</v>
      </c>
      <c r="R17" s="13"/>
      <c r="S17" s="13"/>
    </row>
    <row r="18" spans="1:19" x14ac:dyDescent="0.25">
      <c r="A18" s="1" t="s">
        <v>111</v>
      </c>
      <c r="B18" s="7">
        <v>0.34187910924222498</v>
      </c>
      <c r="C18" s="6">
        <v>0.38837606819070403</v>
      </c>
      <c r="D18" s="7">
        <v>0.33674337156544798</v>
      </c>
      <c r="E18" s="6">
        <v>0.38081475808929</v>
      </c>
      <c r="G18">
        <v>0</v>
      </c>
      <c r="H18">
        <f>SLOPE(B18:B20,G18:G20)</f>
        <v>1.0389438107690512</v>
      </c>
      <c r="I18">
        <f>INTERCEPT(B18:B20,G18:G20)</f>
        <v>0.35755672761405588</v>
      </c>
      <c r="J18">
        <f>I18/H18</f>
        <v>0.34415405713749214</v>
      </c>
      <c r="K18" s="13">
        <f t="shared" si="0"/>
        <v>0.68830811427498428</v>
      </c>
      <c r="L18" s="13">
        <f t="shared" si="6"/>
        <v>0.68375821848444995</v>
      </c>
      <c r="N18">
        <v>0</v>
      </c>
      <c r="O18">
        <f>SLOPE(C18:C20,N18:N20)</f>
        <v>0.78263873898892644</v>
      </c>
      <c r="P18">
        <f>INTERCEPT(C18:C20,N18:N20)</f>
        <v>0.37290786966856193</v>
      </c>
      <c r="Q18">
        <f t="shared" ref="Q18" si="9">P18/O18</f>
        <v>0.47647509775750851</v>
      </c>
      <c r="R18" s="13">
        <f t="shared" si="2"/>
        <v>0.95295019551501703</v>
      </c>
      <c r="S18" s="13">
        <f t="shared" si="3"/>
        <v>0.77675213638140805</v>
      </c>
    </row>
    <row r="19" spans="1:19" x14ac:dyDescent="0.25">
      <c r="A19" s="1" t="s">
        <v>12</v>
      </c>
      <c r="B19" s="7">
        <v>2.4667995858958198</v>
      </c>
      <c r="C19" s="6">
        <v>1.90724895060213</v>
      </c>
      <c r="D19" s="7">
        <v>2.44044696922409</v>
      </c>
      <c r="E19" s="6">
        <v>1.8608272588075101</v>
      </c>
      <c r="G19">
        <v>2</v>
      </c>
      <c r="N19">
        <v>2</v>
      </c>
      <c r="S19" s="13"/>
    </row>
    <row r="20" spans="1:19" x14ac:dyDescent="0.25">
      <c r="A20" s="1" t="s">
        <v>36</v>
      </c>
      <c r="B20" s="7">
        <v>4.4976543523184302</v>
      </c>
      <c r="C20" s="6">
        <v>3.51893102414641</v>
      </c>
      <c r="D20" s="7">
        <v>4.5398549748771702</v>
      </c>
      <c r="E20" s="6">
        <v>3.5514841271555899</v>
      </c>
      <c r="G20">
        <v>4</v>
      </c>
      <c r="N20">
        <v>4</v>
      </c>
    </row>
    <row r="22" spans="1:19" x14ac:dyDescent="0.25">
      <c r="G22" t="s">
        <v>129</v>
      </c>
      <c r="N22" t="s">
        <v>110</v>
      </c>
    </row>
    <row r="23" spans="1:19" x14ac:dyDescent="0.25">
      <c r="G23" s="12" t="s">
        <v>165</v>
      </c>
      <c r="H23" s="12" t="s">
        <v>166</v>
      </c>
      <c r="I23" s="12" t="s">
        <v>167</v>
      </c>
      <c r="J23" s="12" t="s">
        <v>169</v>
      </c>
      <c r="K23" s="12" t="s">
        <v>168</v>
      </c>
      <c r="L23" s="12" t="s">
        <v>171</v>
      </c>
      <c r="N23" s="12" t="s">
        <v>165</v>
      </c>
      <c r="O23" s="12" t="s">
        <v>166</v>
      </c>
      <c r="P23" s="12" t="s">
        <v>167</v>
      </c>
      <c r="Q23" s="12" t="s">
        <v>169</v>
      </c>
      <c r="R23" s="12" t="s">
        <v>168</v>
      </c>
      <c r="S23" s="12" t="s">
        <v>171</v>
      </c>
    </row>
    <row r="24" spans="1:19" x14ac:dyDescent="0.25">
      <c r="G24">
        <v>0</v>
      </c>
      <c r="H24">
        <f>SLOPE(D3:D5,G24:G26)</f>
        <v>0.93918104836493332</v>
      </c>
      <c r="I24">
        <f>INTERCEPT(D3:D5,G24:G26)</f>
        <v>0.64805442959035564</v>
      </c>
      <c r="J24">
        <f>I24/H24</f>
        <v>0.69002076939114732</v>
      </c>
      <c r="K24" s="13">
        <f>J24*2</f>
        <v>1.3800415387822946</v>
      </c>
      <c r="L24" s="13">
        <f>D3*2</f>
        <v>1.3874469068330739</v>
      </c>
      <c r="N24">
        <v>0</v>
      </c>
      <c r="O24">
        <f>SLOPE(E3:E5,N24:N26)</f>
        <v>0.78827133452070741</v>
      </c>
      <c r="P24">
        <f>INTERCEPT(E3:E5,N24:N26)</f>
        <v>1.0077372519827417</v>
      </c>
      <c r="Q24">
        <f>P24/O24</f>
        <v>1.2784141803094693</v>
      </c>
      <c r="R24" s="13">
        <f>Q24*2</f>
        <v>2.5568283606189386</v>
      </c>
      <c r="S24" s="13">
        <f>E3*2</f>
        <v>2.0364786104919999</v>
      </c>
    </row>
    <row r="25" spans="1:19" x14ac:dyDescent="0.25">
      <c r="G25">
        <v>2</v>
      </c>
      <c r="K25" s="13"/>
      <c r="L25" s="13"/>
      <c r="N25">
        <v>2</v>
      </c>
      <c r="R25" s="13"/>
      <c r="S25" s="13"/>
    </row>
    <row r="26" spans="1:19" x14ac:dyDescent="0.25">
      <c r="G26">
        <v>4</v>
      </c>
      <c r="K26" s="13"/>
      <c r="L26" s="13"/>
      <c r="N26">
        <v>4</v>
      </c>
      <c r="R26" s="13"/>
      <c r="S26" s="13"/>
    </row>
    <row r="27" spans="1:19" x14ac:dyDescent="0.25">
      <c r="G27">
        <v>0</v>
      </c>
      <c r="H27">
        <f>SLOPE(D6:D8,G27:G29)</f>
        <v>0.98523090463964558</v>
      </c>
      <c r="I27">
        <f>INTERCEPT(D6:D8,G27:G29)</f>
        <v>0.4840683482790118</v>
      </c>
      <c r="J27">
        <f t="shared" ref="J27" si="10">I27/H27</f>
        <v>0.4913247706699404</v>
      </c>
      <c r="K27" s="13">
        <f t="shared" ref="K27:K39" si="11">J27*2</f>
        <v>0.98264954133988081</v>
      </c>
      <c r="L27" s="13">
        <f>D6*2</f>
        <v>1.022485432899036</v>
      </c>
      <c r="N27">
        <v>0</v>
      </c>
      <c r="O27">
        <f>SLOPE(E6:E8,N27:N29)</f>
        <v>0.86341924899084421</v>
      </c>
      <c r="P27">
        <f>INTERCEPT(E6:E8,N27:N29)</f>
        <v>0.62307972508927612</v>
      </c>
      <c r="Q27">
        <f t="shared" ref="Q27" si="12">P27/O27</f>
        <v>0.7216421521960803</v>
      </c>
      <c r="R27" s="13">
        <f t="shared" ref="R27:R39" si="13">Q27*2</f>
        <v>1.4432843043921606</v>
      </c>
      <c r="S27" s="13">
        <f>E6*2</f>
        <v>1.273470492885546</v>
      </c>
    </row>
    <row r="28" spans="1:19" x14ac:dyDescent="0.25">
      <c r="G28">
        <v>2</v>
      </c>
      <c r="K28" s="13"/>
      <c r="L28" s="13"/>
      <c r="N28">
        <v>2</v>
      </c>
      <c r="R28" s="13"/>
      <c r="S28" s="13"/>
    </row>
    <row r="29" spans="1:19" x14ac:dyDescent="0.25">
      <c r="G29">
        <v>4</v>
      </c>
      <c r="K29" s="13"/>
      <c r="L29" s="13"/>
      <c r="N29">
        <v>4</v>
      </c>
      <c r="R29" s="13"/>
      <c r="S29" s="13"/>
    </row>
    <row r="30" spans="1:19" x14ac:dyDescent="0.25">
      <c r="G30">
        <v>0</v>
      </c>
      <c r="H30">
        <f>SLOPE(D9:D11,G30:G32)</f>
        <v>1.0315406734268127</v>
      </c>
      <c r="I30">
        <f>INTERCEPT(D9:D11,G30:G32)</f>
        <v>0.36324742701395829</v>
      </c>
      <c r="J30">
        <f t="shared" ref="J30" si="14">I30/H30</f>
        <v>0.3521406730451434</v>
      </c>
      <c r="K30" s="13">
        <f t="shared" si="11"/>
        <v>0.70428134609028681</v>
      </c>
      <c r="L30" s="13">
        <f>D9*2</f>
        <v>0.84806777438383996</v>
      </c>
      <c r="N30">
        <v>0</v>
      </c>
      <c r="O30">
        <f>SLOPE(E9:E11,N30:N32)</f>
        <v>0.90084529923179635</v>
      </c>
      <c r="P30">
        <f>INTERCEPT(E9:E11,N30:N32)</f>
        <v>0.47731387552553262</v>
      </c>
      <c r="Q30">
        <f t="shared" ref="Q30" si="15">P30/O30</f>
        <v>0.52985110310567884</v>
      </c>
      <c r="R30" s="13">
        <f t="shared" si="13"/>
        <v>1.0597022062113577</v>
      </c>
      <c r="S30" s="13">
        <f>E9*2</f>
        <v>1.05025763907171</v>
      </c>
    </row>
    <row r="31" spans="1:19" x14ac:dyDescent="0.25">
      <c r="G31">
        <v>2</v>
      </c>
      <c r="K31" s="13"/>
      <c r="L31" s="13"/>
      <c r="N31">
        <v>2</v>
      </c>
      <c r="R31" s="13"/>
      <c r="S31" s="13"/>
    </row>
    <row r="32" spans="1:19" x14ac:dyDescent="0.25">
      <c r="G32">
        <v>4</v>
      </c>
      <c r="K32" s="13"/>
      <c r="L32" s="13"/>
      <c r="N32">
        <v>4</v>
      </c>
      <c r="R32" s="13"/>
      <c r="S32" s="13"/>
    </row>
    <row r="33" spans="7:19" x14ac:dyDescent="0.25">
      <c r="G33">
        <v>0</v>
      </c>
      <c r="H33">
        <f>SLOPE(D12:D14,G33:G35)</f>
        <v>1.1383172682516078</v>
      </c>
      <c r="I33">
        <f>INTERCEPT(D12:D14,G33:G35)</f>
        <v>0.5367952489025507</v>
      </c>
      <c r="J33">
        <f t="shared" ref="J33" si="16">I33/H33</f>
        <v>0.4715690992960499</v>
      </c>
      <c r="K33" s="13">
        <f t="shared" si="11"/>
        <v>0.9431381985920998</v>
      </c>
      <c r="L33" s="13">
        <f>D12*2</f>
        <v>1.108141534248458</v>
      </c>
      <c r="N33">
        <v>0</v>
      </c>
      <c r="O33">
        <f>SLOPE(E12:E14,N33:N35)</f>
        <v>0.81468685605094293</v>
      </c>
      <c r="P33">
        <f>INTERCEPT(E12:E14,N33:N35)</f>
        <v>0.58879380604962672</v>
      </c>
      <c r="Q33">
        <f t="shared" ref="Q33" si="17">P33/O33</f>
        <v>0.72272407695848362</v>
      </c>
      <c r="R33" s="13">
        <f t="shared" si="13"/>
        <v>1.4454481539169672</v>
      </c>
      <c r="S33" s="13">
        <f>E12*2</f>
        <v>1.2307129694505361</v>
      </c>
    </row>
    <row r="34" spans="7:19" x14ac:dyDescent="0.25">
      <c r="G34">
        <v>2</v>
      </c>
      <c r="K34" s="13"/>
      <c r="L34" s="13"/>
      <c r="N34">
        <v>2</v>
      </c>
      <c r="R34" s="13"/>
      <c r="S34" s="13"/>
    </row>
    <row r="35" spans="7:19" x14ac:dyDescent="0.25">
      <c r="G35">
        <v>4</v>
      </c>
      <c r="K35" s="13"/>
      <c r="L35" s="13"/>
      <c r="N35">
        <v>4</v>
      </c>
      <c r="R35" s="13"/>
      <c r="S35" s="13"/>
    </row>
    <row r="36" spans="7:19" x14ac:dyDescent="0.25">
      <c r="G36">
        <v>0</v>
      </c>
      <c r="H36">
        <f>SLOPE(D15:D17,G36:G38)</f>
        <v>1.1452486210173913</v>
      </c>
      <c r="I36">
        <f>INTERCEPT(D15:D17,G36:G38)</f>
        <v>0.42013246178028529</v>
      </c>
      <c r="J36">
        <f t="shared" ref="J36" si="18">I36/H36</f>
        <v>0.36684825815992433</v>
      </c>
      <c r="K36" s="13">
        <f t="shared" si="11"/>
        <v>0.73369651631984867</v>
      </c>
      <c r="L36" s="13">
        <f>D15*2</f>
        <v>0.88508171665268798</v>
      </c>
      <c r="N36">
        <v>0</v>
      </c>
      <c r="O36">
        <f>SLOPE(E15:E17,N36:N38)</f>
        <v>0.78248403420019297</v>
      </c>
      <c r="P36">
        <f>INTERCEPT(E15:E17,N36:N38)</f>
        <v>0.4378466700200534</v>
      </c>
      <c r="Q36">
        <f t="shared" ref="Q36" si="19">P36/O36</f>
        <v>0.55955987711313926</v>
      </c>
      <c r="R36" s="13">
        <f t="shared" si="13"/>
        <v>1.1191197542262785</v>
      </c>
      <c r="S36" s="13">
        <f>E15*2</f>
        <v>0.80756436245849605</v>
      </c>
    </row>
    <row r="37" spans="7:19" x14ac:dyDescent="0.25">
      <c r="G37">
        <v>2</v>
      </c>
      <c r="K37" s="13"/>
      <c r="L37" s="13"/>
      <c r="N37">
        <v>2</v>
      </c>
      <c r="R37" s="13"/>
      <c r="S37" s="13"/>
    </row>
    <row r="38" spans="7:19" x14ac:dyDescent="0.25">
      <c r="G38">
        <v>4</v>
      </c>
      <c r="K38" s="13"/>
      <c r="L38" s="13"/>
      <c r="N38">
        <v>4</v>
      </c>
      <c r="R38" s="13"/>
      <c r="S38" s="13"/>
    </row>
    <row r="39" spans="7:19" x14ac:dyDescent="0.25">
      <c r="G39">
        <v>0</v>
      </c>
      <c r="H39">
        <f>SLOPE(D18:D20,G39:G41)</f>
        <v>1.0507779008279305</v>
      </c>
      <c r="I39">
        <f>INTERCEPT(D18:D20,G39:G41)</f>
        <v>0.3374593035663751</v>
      </c>
      <c r="J39">
        <f t="shared" ref="J39" si="20">I39/H39</f>
        <v>0.32115188499918362</v>
      </c>
      <c r="K39" s="13">
        <f>J39*2</f>
        <v>0.64230376999836725</v>
      </c>
      <c r="L39" s="13">
        <f>D18*2</f>
        <v>0.67348674313089596</v>
      </c>
      <c r="N39">
        <v>0</v>
      </c>
      <c r="O39">
        <f>SLOPE(E18:E20,N39:N41)</f>
        <v>0.79266734226657498</v>
      </c>
      <c r="P39">
        <f>INTERCEPT(E18:E20,N39:N41)</f>
        <v>0.34570736348431352</v>
      </c>
      <c r="Q39">
        <f t="shared" ref="Q39" si="21">P39/O39</f>
        <v>0.4361317100510137</v>
      </c>
      <c r="R39" s="13">
        <f t="shared" si="13"/>
        <v>0.8722634201020274</v>
      </c>
      <c r="S39" s="13">
        <f>E18*2</f>
        <v>0.76162951617857999</v>
      </c>
    </row>
    <row r="40" spans="7:19" x14ac:dyDescent="0.25">
      <c r="G40">
        <v>2</v>
      </c>
      <c r="N40">
        <v>2</v>
      </c>
    </row>
    <row r="41" spans="7:19" x14ac:dyDescent="0.25">
      <c r="G41">
        <v>4</v>
      </c>
      <c r="N41">
        <v>4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E96F2-78CB-4626-A8C7-F3234F321D0B}">
  <dimension ref="A1:AC49"/>
  <sheetViews>
    <sheetView tabSelected="1" zoomScale="115" zoomScaleNormal="115" workbookViewId="0">
      <selection activeCell="E23" sqref="E23"/>
    </sheetView>
  </sheetViews>
  <sheetFormatPr baseColWidth="10" defaultColWidth="9.140625" defaultRowHeight="15" x14ac:dyDescent="0.25"/>
  <cols>
    <col min="1" max="1" width="20.140625" bestFit="1" customWidth="1"/>
    <col min="2" max="2" width="11.42578125" bestFit="1" customWidth="1"/>
    <col min="3" max="3" width="12" bestFit="1" customWidth="1"/>
    <col min="4" max="4" width="17.85546875" bestFit="1" customWidth="1"/>
    <col min="5" max="5" width="11.42578125" bestFit="1" customWidth="1"/>
    <col min="6" max="6" width="11.7109375" bestFit="1" customWidth="1"/>
    <col min="7" max="7" width="11.42578125" bestFit="1" customWidth="1"/>
    <col min="9" max="9" width="11.42578125" customWidth="1"/>
    <col min="12" max="12" width="11.85546875" bestFit="1" customWidth="1"/>
    <col min="13" max="13" width="8.42578125" customWidth="1"/>
    <col min="14" max="14" width="9.28515625" customWidth="1"/>
    <col min="15" max="15" width="8.42578125" customWidth="1"/>
    <col min="16" max="16" width="10.85546875" customWidth="1"/>
    <col min="17" max="17" width="10.42578125" customWidth="1"/>
    <col min="18" max="18" width="9.7109375" customWidth="1"/>
    <col min="19" max="19" width="9.28515625" bestFit="1" customWidth="1"/>
    <col min="20" max="20" width="8.140625" customWidth="1"/>
    <col min="21" max="22" width="9" customWidth="1"/>
    <col min="23" max="23" width="8.140625" customWidth="1"/>
  </cols>
  <sheetData>
    <row r="1" spans="1:29" ht="18" customHeight="1" x14ac:dyDescent="0.25">
      <c r="A1" s="2"/>
      <c r="B1" s="12" t="s">
        <v>170</v>
      </c>
      <c r="C1" s="12"/>
      <c r="D1" s="9" t="s">
        <v>21</v>
      </c>
      <c r="E1" s="11"/>
      <c r="F1" s="9" t="s">
        <v>129</v>
      </c>
      <c r="G1" s="10"/>
      <c r="H1" s="28" t="s">
        <v>110</v>
      </c>
      <c r="I1" s="29"/>
      <c r="K1" t="s">
        <v>172</v>
      </c>
      <c r="T1" t="s">
        <v>173</v>
      </c>
      <c r="Y1" s="26"/>
      <c r="Z1" s="26"/>
    </row>
    <row r="2" spans="1:29" ht="18" customHeight="1" x14ac:dyDescent="0.25">
      <c r="A2" s="4" t="s">
        <v>133</v>
      </c>
      <c r="B2" s="4" t="s">
        <v>85</v>
      </c>
      <c r="C2" s="4" t="s">
        <v>85</v>
      </c>
      <c r="D2" s="4" t="s">
        <v>85</v>
      </c>
      <c r="E2" s="4" t="s">
        <v>85</v>
      </c>
      <c r="F2" s="4" t="s">
        <v>85</v>
      </c>
      <c r="G2" s="4" t="s">
        <v>85</v>
      </c>
      <c r="H2" s="4" t="s">
        <v>85</v>
      </c>
      <c r="I2" s="4" t="s">
        <v>85</v>
      </c>
      <c r="K2" s="14" t="s">
        <v>170</v>
      </c>
      <c r="L2" s="14"/>
      <c r="M2" s="14" t="s">
        <v>21</v>
      </c>
      <c r="N2" s="14"/>
      <c r="O2" s="14" t="s">
        <v>129</v>
      </c>
      <c r="P2" s="14"/>
      <c r="Q2" s="14" t="s">
        <v>110</v>
      </c>
      <c r="R2" s="14"/>
      <c r="T2" s="14" t="s">
        <v>170</v>
      </c>
      <c r="U2" s="14"/>
      <c r="V2" s="14" t="s">
        <v>21</v>
      </c>
      <c r="W2" s="14"/>
      <c r="X2" s="14" t="s">
        <v>129</v>
      </c>
      <c r="Y2" s="14"/>
      <c r="Z2" s="14" t="s">
        <v>110</v>
      </c>
      <c r="AA2" s="14"/>
    </row>
    <row r="3" spans="1:29" x14ac:dyDescent="0.25">
      <c r="A3" s="1" t="s">
        <v>174</v>
      </c>
      <c r="B3" s="25">
        <f>Processed!K3</f>
        <v>1.4482932573315956</v>
      </c>
      <c r="C3" s="32">
        <f>Processed!L3</f>
        <v>1.3960021733179979</v>
      </c>
      <c r="D3" s="25">
        <f>Processed!R3</f>
        <v>2.7483157324961907</v>
      </c>
      <c r="E3" s="32">
        <f>Processed!S3</f>
        <v>2.1550343150035198</v>
      </c>
      <c r="F3" s="25">
        <f>Processed!K24</f>
        <v>1.3800415387822946</v>
      </c>
      <c r="G3" s="32">
        <f>Processed!L24</f>
        <v>1.3874469068330739</v>
      </c>
      <c r="H3" s="25">
        <f>Processed!R24</f>
        <v>2.5568283606189386</v>
      </c>
      <c r="I3" s="32">
        <f>Processed!S24</f>
        <v>2.0364786104919999</v>
      </c>
      <c r="K3" s="34">
        <f>B3*$F$12</f>
        <v>1.4482932573315956E-2</v>
      </c>
      <c r="L3" s="33">
        <f>C3*$F$12</f>
        <v>1.396002173317998E-2</v>
      </c>
      <c r="M3" s="34">
        <f>D3*$F$12</f>
        <v>2.7483157324961906E-2</v>
      </c>
      <c r="N3" s="33">
        <f t="shared" ref="L3:R8" si="0">E3*$F$12</f>
        <v>2.1550343150035199E-2</v>
      </c>
      <c r="O3" s="34">
        <f t="shared" si="0"/>
        <v>1.3800415387822947E-2</v>
      </c>
      <c r="P3" s="33">
        <f t="shared" si="0"/>
        <v>1.3874469068330739E-2</v>
      </c>
      <c r="Q3" s="34">
        <f t="shared" si="0"/>
        <v>2.5568283606189388E-2</v>
      </c>
      <c r="R3" s="33">
        <f>I3*$F$12</f>
        <v>2.0364786104919999E-2</v>
      </c>
      <c r="T3" s="34">
        <f>K3/$B12</f>
        <v>4.863798426072457E-4</v>
      </c>
      <c r="U3" s="33">
        <f>L3/$B12</f>
        <v>4.6881894526580847E-4</v>
      </c>
      <c r="V3" s="34">
        <f>M3/$B12</f>
        <v>9.2296595778493154E-4</v>
      </c>
      <c r="W3" s="33">
        <f>N3/$B12</f>
        <v>7.2372445679669533E-4</v>
      </c>
      <c r="X3" s="34">
        <f>O3/$B12</f>
        <v>4.6345889068149734E-4</v>
      </c>
      <c r="Y3" s="33">
        <f>P3/$B12</f>
        <v>4.6594583296943073E-4</v>
      </c>
      <c r="Z3" s="34">
        <f>Q3/$B12</f>
        <v>8.5865881741577015E-4</v>
      </c>
      <c r="AA3" s="33">
        <f>R3/$B12</f>
        <v>6.8390993400678371E-4</v>
      </c>
      <c r="AB3" s="15"/>
      <c r="AC3" s="15"/>
    </row>
    <row r="4" spans="1:29" x14ac:dyDescent="0.25">
      <c r="A4" s="1" t="s">
        <v>175</v>
      </c>
      <c r="B4" s="25">
        <f>Processed!K6</f>
        <v>0.99379094685055225</v>
      </c>
      <c r="C4" s="32">
        <f>Processed!L6</f>
        <v>0.99334348658117999</v>
      </c>
      <c r="D4" s="25">
        <f>Processed!R6</f>
        <v>1.4168357280709283</v>
      </c>
      <c r="E4" s="32">
        <f>Processed!S6</f>
        <v>1.351224257310508</v>
      </c>
      <c r="F4" s="25">
        <f>Processed!K27</f>
        <v>0.98264954133988081</v>
      </c>
      <c r="G4" s="32">
        <f>Processed!L27</f>
        <v>1.022485432899036</v>
      </c>
      <c r="H4" s="25">
        <f>Processed!R27</f>
        <v>1.4432843043921606</v>
      </c>
      <c r="I4" s="32">
        <f>Processed!S27</f>
        <v>1.273470492885546</v>
      </c>
      <c r="K4" s="34">
        <f>B4*$F$12</f>
        <v>9.9379094685055226E-3</v>
      </c>
      <c r="L4" s="33">
        <f>C4*$F$12</f>
        <v>9.9334348658118004E-3</v>
      </c>
      <c r="M4" s="34">
        <f>D4*$F$12</f>
        <v>1.4168357280709283E-2</v>
      </c>
      <c r="N4" s="33">
        <f>E4*$F$12</f>
        <v>1.351224257310508E-2</v>
      </c>
      <c r="O4" s="34">
        <f t="shared" ref="O4:O8" si="1">F4*$F$12</f>
        <v>9.8264954133988076E-3</v>
      </c>
      <c r="P4" s="33">
        <f>G4*$F$12</f>
        <v>1.0224854328990361E-2</v>
      </c>
      <c r="Q4" s="34">
        <f t="shared" ref="Q4:Q8" si="2">H4*$F$12</f>
        <v>1.4432843043921607E-2</v>
      </c>
      <c r="R4" s="33">
        <f t="shared" ref="R4:R8" si="3">I4*$F$12</f>
        <v>1.2734704928855461E-2</v>
      </c>
      <c r="T4" s="34">
        <f>K4/$B13</f>
        <v>3.3272765061288079E-4</v>
      </c>
      <c r="U4" s="33">
        <f>L4/$B13</f>
        <v>3.3257783801432305E-4</v>
      </c>
      <c r="V4" s="34">
        <f>M4/$B13</f>
        <v>4.743657854797537E-4</v>
      </c>
      <c r="W4" s="33">
        <f>N4/$B13</f>
        <v>4.5239863978522433E-4</v>
      </c>
      <c r="X4" s="34">
        <f>O4/$B13</f>
        <v>3.2899743583094976E-4</v>
      </c>
      <c r="Y4" s="33">
        <f>P4/$B13</f>
        <v>3.4233475053536765E-4</v>
      </c>
      <c r="Z4" s="34">
        <f>Q4/$B13</f>
        <v>4.8322094026789899E-4</v>
      </c>
      <c r="AA4" s="33">
        <f>R4/$B13</f>
        <v>4.2636617546723787E-4</v>
      </c>
      <c r="AB4" s="15"/>
    </row>
    <row r="5" spans="1:29" x14ac:dyDescent="0.25">
      <c r="A5" s="1" t="s">
        <v>176</v>
      </c>
      <c r="B5" s="25">
        <f>Processed!K9</f>
        <v>0.75558789944534244</v>
      </c>
      <c r="C5" s="32">
        <f>Processed!L9</f>
        <v>0.84839718707046596</v>
      </c>
      <c r="D5" s="25">
        <f>Processed!R9</f>
        <v>1.173801315442248</v>
      </c>
      <c r="E5" s="32">
        <f>Processed!S9</f>
        <v>1.127215512638436</v>
      </c>
      <c r="F5" s="25">
        <f>Processed!K30</f>
        <v>0.70428134609028681</v>
      </c>
      <c r="G5" s="32">
        <f>Processed!L30</f>
        <v>0.84806777438383996</v>
      </c>
      <c r="H5" s="25">
        <f>Processed!R30</f>
        <v>1.0597022062113577</v>
      </c>
      <c r="I5" s="32">
        <f>Processed!S30</f>
        <v>1.05025763907171</v>
      </c>
      <c r="K5" s="34">
        <f>B5*$F$12</f>
        <v>7.5558789944534244E-3</v>
      </c>
      <c r="L5" s="33">
        <f>C5*$F$12</f>
        <v>8.4839718707046593E-3</v>
      </c>
      <c r="M5" s="34">
        <f t="shared" ref="M4:M8" si="4">D5*$F$12</f>
        <v>1.173801315442248E-2</v>
      </c>
      <c r="N5" s="33">
        <f t="shared" si="0"/>
        <v>1.127215512638436E-2</v>
      </c>
      <c r="O5" s="34">
        <f t="shared" si="1"/>
        <v>7.0428134609028682E-3</v>
      </c>
      <c r="P5" s="33">
        <f t="shared" ref="P4:P8" si="5">G5*$F$12</f>
        <v>8.4806777438383996E-3</v>
      </c>
      <c r="Q5" s="34">
        <f t="shared" si="2"/>
        <v>1.0597022062113578E-2</v>
      </c>
      <c r="R5" s="33">
        <f t="shared" si="3"/>
        <v>1.0502576390717101E-2</v>
      </c>
      <c r="T5" s="34">
        <f>K5/$B14</f>
        <v>2.4992984236747235E-4</v>
      </c>
      <c r="U5" s="33">
        <f>L5/$B14</f>
        <v>2.8062886579467651E-4</v>
      </c>
      <c r="V5" s="34">
        <f>M5/$B14</f>
        <v>3.8826452614522627E-4</v>
      </c>
      <c r="W5" s="33">
        <f>N5/$B14</f>
        <v>3.7285509150517204E-4</v>
      </c>
      <c r="X5" s="34">
        <f>O5/$B14</f>
        <v>2.3295889987109251E-4</v>
      </c>
      <c r="Y5" s="33">
        <f>P5/$B14</f>
        <v>2.8051990420211695E-4</v>
      </c>
      <c r="Z5" s="34">
        <f>Q5/$B14</f>
        <v>3.5052335479338374E-4</v>
      </c>
      <c r="AA5" s="33">
        <f>R5/$B14</f>
        <v>3.4739932491125629E-4</v>
      </c>
      <c r="AB5" s="15"/>
    </row>
    <row r="6" spans="1:29" x14ac:dyDescent="0.25">
      <c r="A6" s="1" t="s">
        <v>177</v>
      </c>
      <c r="B6" s="25">
        <f>Processed!K12</f>
        <v>0.86970525826045564</v>
      </c>
      <c r="C6" s="32">
        <f>Processed!L12</f>
        <v>1.052624490244096</v>
      </c>
      <c r="D6" s="25">
        <f>Processed!R12</f>
        <v>1.246092647765868</v>
      </c>
      <c r="E6" s="32">
        <f>Processed!S12</f>
        <v>1.161468061085988</v>
      </c>
      <c r="F6" s="25">
        <f>Processed!K33</f>
        <v>0.9431381985920998</v>
      </c>
      <c r="G6" s="32">
        <f>Processed!L33</f>
        <v>1.108141534248458</v>
      </c>
      <c r="H6" s="25">
        <f>Processed!R33</f>
        <v>1.4454481539169672</v>
      </c>
      <c r="I6" s="32">
        <f>Processed!S33</f>
        <v>1.2307129694505361</v>
      </c>
      <c r="K6" s="34">
        <f>B6*$F$12</f>
        <v>8.6970525826045569E-3</v>
      </c>
      <c r="L6" s="33">
        <f>C6*$F$12</f>
        <v>1.0526244902440959E-2</v>
      </c>
      <c r="M6" s="34">
        <f t="shared" si="4"/>
        <v>1.2460926477658681E-2</v>
      </c>
      <c r="N6" s="33">
        <f t="shared" si="0"/>
        <v>1.1614680610859881E-2</v>
      </c>
      <c r="O6" s="34">
        <f>F6*$F$12</f>
        <v>9.4313819859209985E-3</v>
      </c>
      <c r="P6" s="33">
        <f t="shared" si="5"/>
        <v>1.108141534248458E-2</v>
      </c>
      <c r="Q6" s="34">
        <f t="shared" si="2"/>
        <v>1.4454481539169672E-2</v>
      </c>
      <c r="R6" s="33">
        <f t="shared" si="3"/>
        <v>1.2307129694505361E-2</v>
      </c>
      <c r="T6" s="34">
        <f>K6/$B15</f>
        <v>2.7628987173913708E-4</v>
      </c>
      <c r="U6" s="33">
        <f>L6/$B15</f>
        <v>3.3440005408351734E-4</v>
      </c>
      <c r="V6" s="34">
        <f>M6/$B15</f>
        <v>3.9586144220276638E-4</v>
      </c>
      <c r="W6" s="33">
        <f>N6/$B15</f>
        <v>3.6897771811614081E-4</v>
      </c>
      <c r="X6" s="34">
        <f>O6/$B15</f>
        <v>2.9961820909590821E-4</v>
      </c>
      <c r="Y6" s="33">
        <f>P6/$B15</f>
        <v>3.520368302460315E-4</v>
      </c>
      <c r="Z6" s="34">
        <f>Q6/$B15</f>
        <v>4.5919313613220891E-4</v>
      </c>
      <c r="AA6" s="33">
        <f>R6/$B15</f>
        <v>3.9097559230273079E-4</v>
      </c>
      <c r="AB6" s="15"/>
    </row>
    <row r="7" spans="1:29" x14ac:dyDescent="0.25">
      <c r="A7" s="1" t="s">
        <v>178</v>
      </c>
      <c r="B7" s="25">
        <f>Processed!K15</f>
        <v>0.76368204784491012</v>
      </c>
      <c r="C7" s="32">
        <f>Processed!L15</f>
        <v>0.86022132522016403</v>
      </c>
      <c r="D7" s="25">
        <f>Processed!R15</f>
        <v>1.0532474082310723</v>
      </c>
      <c r="E7" s="32">
        <f>Processed!S15</f>
        <v>0.84942689418294404</v>
      </c>
      <c r="F7" s="25">
        <f>Processed!K36</f>
        <v>0.73369651631984867</v>
      </c>
      <c r="G7" s="32">
        <f>Processed!L36</f>
        <v>0.88508171665268798</v>
      </c>
      <c r="H7" s="25">
        <f>Processed!R36</f>
        <v>1.1191197542262785</v>
      </c>
      <c r="I7" s="32">
        <f>Processed!S36</f>
        <v>0.80756436245849605</v>
      </c>
      <c r="K7" s="34">
        <f>B7*$F$12</f>
        <v>7.6368204784491014E-3</v>
      </c>
      <c r="L7" s="33">
        <f>C7*$F$12</f>
        <v>8.6022132522016407E-3</v>
      </c>
      <c r="M7" s="34">
        <f t="shared" si="4"/>
        <v>1.0532474082310724E-2</v>
      </c>
      <c r="N7" s="33">
        <f t="shared" si="0"/>
        <v>8.4942689418294401E-3</v>
      </c>
      <c r="O7" s="34">
        <f t="shared" si="1"/>
        <v>7.3369651631984868E-3</v>
      </c>
      <c r="P7" s="33">
        <f t="shared" si="5"/>
        <v>8.8508171665268795E-3</v>
      </c>
      <c r="Q7" s="34">
        <f t="shared" si="2"/>
        <v>1.1191197542262785E-2</v>
      </c>
      <c r="R7" s="33">
        <f t="shared" si="3"/>
        <v>8.0756436245849605E-3</v>
      </c>
      <c r="T7" s="34">
        <f>K7/$B16</f>
        <v>2.4844075859491529E-4</v>
      </c>
      <c r="U7" s="33">
        <f>L7/$B16</f>
        <v>2.7984688025640525E-4</v>
      </c>
      <c r="V7" s="34">
        <f>M7/$B16</f>
        <v>3.4264205349265507E-4</v>
      </c>
      <c r="W7" s="33">
        <f>N7/$B16</f>
        <v>2.7633523998273985E-4</v>
      </c>
      <c r="X7" s="34">
        <f>O7/$B16</f>
        <v>2.3868587667778674E-4</v>
      </c>
      <c r="Y7" s="33">
        <f>P7/$B16</f>
        <v>2.8793445351269978E-4</v>
      </c>
      <c r="Z7" s="34">
        <f>Q7/$B16</f>
        <v>3.6407162049067261E-4</v>
      </c>
      <c r="AA7" s="33">
        <f>R7/$B16</f>
        <v>2.6271653679641371E-4</v>
      </c>
      <c r="AB7" s="15"/>
    </row>
    <row r="8" spans="1:29" x14ac:dyDescent="0.25">
      <c r="A8" s="1" t="s">
        <v>179</v>
      </c>
      <c r="B8" s="25">
        <f>Processed!K18</f>
        <v>0.68830811427498428</v>
      </c>
      <c r="C8" s="32">
        <f>Processed!L18</f>
        <v>0.68375821848444995</v>
      </c>
      <c r="D8" s="25">
        <f>Processed!R18</f>
        <v>0.95295019551501703</v>
      </c>
      <c r="E8" s="32">
        <f>Processed!S18</f>
        <v>0.77675213638140805</v>
      </c>
      <c r="F8" s="25">
        <f>Processed!K39</f>
        <v>0.64230376999836725</v>
      </c>
      <c r="G8" s="32">
        <f>Processed!L39</f>
        <v>0.67348674313089596</v>
      </c>
      <c r="H8" s="25">
        <f>Processed!R39</f>
        <v>0.8722634201020274</v>
      </c>
      <c r="I8" s="32">
        <f>Processed!S39</f>
        <v>0.76162951617857999</v>
      </c>
      <c r="K8" s="34">
        <f>B8*$F$12</f>
        <v>6.8830811427498433E-3</v>
      </c>
      <c r="L8" s="33">
        <f>C8*$F$12</f>
        <v>6.8375821848445E-3</v>
      </c>
      <c r="M8" s="34">
        <f t="shared" si="4"/>
        <v>9.52950195515017E-3</v>
      </c>
      <c r="N8" s="33">
        <f t="shared" si="0"/>
        <v>7.7675213638140807E-3</v>
      </c>
      <c r="O8" s="34">
        <f t="shared" si="1"/>
        <v>6.423037699983673E-3</v>
      </c>
      <c r="P8" s="33">
        <f t="shared" si="5"/>
        <v>6.7348674313089593E-3</v>
      </c>
      <c r="Q8" s="34">
        <f t="shared" si="2"/>
        <v>8.722634201020275E-3</v>
      </c>
      <c r="R8" s="33">
        <f t="shared" si="3"/>
        <v>7.6162951617858004E-3</v>
      </c>
      <c r="T8" s="34">
        <f>K8/$B17</f>
        <v>2.176674828521233E-4</v>
      </c>
      <c r="U8" s="33">
        <f>L8/$B17</f>
        <v>2.1622864413523813E-4</v>
      </c>
      <c r="V8" s="34">
        <f>M8/$B17</f>
        <v>3.0135671226203816E-4</v>
      </c>
      <c r="W8" s="33">
        <f>N8/$B17</f>
        <v>2.456366252550149E-4</v>
      </c>
      <c r="X8" s="34">
        <f>O8/$B17</f>
        <v>2.0311927455517276E-4</v>
      </c>
      <c r="Y8" s="33">
        <f>P8/$B17</f>
        <v>2.1298043866007713E-4</v>
      </c>
      <c r="Z8" s="34">
        <f>Q8/$B17</f>
        <v>2.7584068689584073E-4</v>
      </c>
      <c r="AA8" s="33">
        <f>R8/$B17</f>
        <v>2.4085431540654608E-4</v>
      </c>
      <c r="AB8" s="15"/>
    </row>
    <row r="10" spans="1:29" x14ac:dyDescent="0.25">
      <c r="K10" s="15"/>
      <c r="L10" s="15"/>
      <c r="M10" s="15"/>
      <c r="N10" s="15"/>
      <c r="O10" s="15"/>
      <c r="P10" s="15"/>
      <c r="Q10" s="15"/>
      <c r="R10" s="15"/>
      <c r="S10" s="15" t="s">
        <v>190</v>
      </c>
      <c r="T10" s="15">
        <f>AVERAGE(T3:T5)</f>
        <v>3.5634577852919959E-4</v>
      </c>
      <c r="U10" s="15">
        <f>AVERAGE(U3:U5)</f>
        <v>3.6067521635826938E-4</v>
      </c>
      <c r="V10" s="15">
        <f>AVERAGE(V3:V5)</f>
        <v>5.9519875646997045E-4</v>
      </c>
      <c r="W10" s="15">
        <f>AVERAGE(W3:W5)</f>
        <v>5.1632606269569716E-4</v>
      </c>
      <c r="X10" s="15">
        <f>AVERAGE(X3:X5)</f>
        <v>3.4180507546117982E-4</v>
      </c>
      <c r="Y10" s="15">
        <f>AVERAGE(Y3:Y5)</f>
        <v>3.6293349590230508E-4</v>
      </c>
      <c r="Z10" s="15">
        <f>AVERAGE(Z3:Z5)</f>
        <v>5.6413437082568428E-4</v>
      </c>
      <c r="AA10" s="15">
        <f>AVERAGE(AA3:AA5)</f>
        <v>4.8589181146175929E-4</v>
      </c>
    </row>
    <row r="11" spans="1:29" x14ac:dyDescent="0.25">
      <c r="A11" t="s">
        <v>180</v>
      </c>
      <c r="B11" t="s">
        <v>181</v>
      </c>
      <c r="F11" t="s">
        <v>182</v>
      </c>
      <c r="K11" s="15"/>
      <c r="L11" s="15"/>
      <c r="M11" s="15"/>
      <c r="N11" s="15"/>
      <c r="O11" s="15"/>
      <c r="P11" s="15"/>
      <c r="Q11" s="15"/>
      <c r="R11" s="15"/>
      <c r="S11" s="15" t="s">
        <v>191</v>
      </c>
      <c r="T11" s="15">
        <f>AVERAGE(T6:T8)</f>
        <v>2.4746603772872526E-4</v>
      </c>
      <c r="U11" s="15">
        <f>AVERAGE(U6:U8)</f>
        <v>2.7682519282505358E-4</v>
      </c>
      <c r="V11" s="15">
        <f>AVERAGE(V6:V8)</f>
        <v>3.4662006931915324E-4</v>
      </c>
      <c r="W11" s="15">
        <f>AVERAGE(W6:W8)</f>
        <v>2.9698319445129855E-4</v>
      </c>
      <c r="X11" s="15">
        <f>AVERAGE(X6:X8)</f>
        <v>2.4714112010962259E-4</v>
      </c>
      <c r="Y11" s="15">
        <f>AVERAGE(Y6:Y8)</f>
        <v>2.8431724080626948E-4</v>
      </c>
      <c r="Z11" s="15">
        <f>AVERAGE(Z6:Z8)</f>
        <v>3.663684811729074E-4</v>
      </c>
      <c r="AA11" s="15">
        <f>AVERAGE(AA6:AA8)</f>
        <v>2.9818214816856354E-4</v>
      </c>
    </row>
    <row r="12" spans="1:29" x14ac:dyDescent="0.25">
      <c r="A12" t="s">
        <v>174</v>
      </c>
      <c r="B12">
        <v>29.777000000000001</v>
      </c>
      <c r="F12">
        <f>10/1000</f>
        <v>0.01</v>
      </c>
      <c r="Q12" s="15"/>
      <c r="R12" s="15"/>
      <c r="S12" s="15"/>
      <c r="T12" s="15"/>
      <c r="U12" s="15"/>
      <c r="V12" s="15"/>
      <c r="W12" s="15"/>
      <c r="X12" s="15"/>
      <c r="Y12" s="15"/>
      <c r="Z12" s="15"/>
    </row>
    <row r="13" spans="1:29" x14ac:dyDescent="0.25">
      <c r="A13" t="s">
        <v>175</v>
      </c>
      <c r="B13">
        <v>29.867999999999999</v>
      </c>
      <c r="Q13" s="15"/>
      <c r="R13" s="15"/>
      <c r="S13" s="15" t="s">
        <v>192</v>
      </c>
      <c r="T13" s="15">
        <f>_xlfn.STDEV.P(T3:T5)</f>
        <v>9.7964322172414383E-5</v>
      </c>
      <c r="U13" s="15">
        <f t="shared" ref="U13:AA13" si="6">_xlfn.STDEV.P(U3:U5)</f>
        <v>7.9355627841550032E-5</v>
      </c>
      <c r="V13" s="15">
        <f t="shared" si="6"/>
        <v>2.3441680885142677E-4</v>
      </c>
      <c r="W13" s="15">
        <f t="shared" si="6"/>
        <v>1.5020511403854829E-4</v>
      </c>
      <c r="X13" s="15">
        <f t="shared" si="6"/>
        <v>9.4536018411229766E-5</v>
      </c>
      <c r="Y13" s="15">
        <f t="shared" si="6"/>
        <v>7.7088369195463702E-5</v>
      </c>
      <c r="Z13" s="15">
        <f t="shared" si="6"/>
        <v>2.1519084479764905E-4</v>
      </c>
      <c r="AA13" s="15">
        <f t="shared" si="6"/>
        <v>1.4368327092108976E-4</v>
      </c>
    </row>
    <row r="14" spans="1:29" x14ac:dyDescent="0.25">
      <c r="A14" t="s">
        <v>176</v>
      </c>
      <c r="B14">
        <v>30.231999999999999</v>
      </c>
      <c r="S14" s="15" t="s">
        <v>193</v>
      </c>
      <c r="T14" s="15">
        <f>_xlfn.STDEV.P(T6:T8)</f>
        <v>2.3942412580750348E-5</v>
      </c>
      <c r="U14" s="15">
        <f t="shared" ref="U14:AA14" si="7">_xlfn.STDEV.P(U6:U8)</f>
        <v>4.8290568288853652E-5</v>
      </c>
      <c r="V14" s="15">
        <f t="shared" si="7"/>
        <v>3.8683798957956511E-5</v>
      </c>
      <c r="W14" s="35">
        <f t="shared" si="7"/>
        <v>5.2427790435009917E-5</v>
      </c>
      <c r="X14" s="15">
        <f t="shared" si="7"/>
        <v>3.9846617991100057E-5</v>
      </c>
      <c r="Y14" s="15">
        <f t="shared" si="7"/>
        <v>5.6827124867438909E-5</v>
      </c>
      <c r="Z14" s="15">
        <f t="shared" si="7"/>
        <v>7.4870941568314466E-5</v>
      </c>
      <c r="AA14" s="15">
        <f t="shared" si="7"/>
        <v>6.6219114243222911E-5</v>
      </c>
    </row>
    <row r="15" spans="1:29" x14ac:dyDescent="0.25">
      <c r="A15" t="s">
        <v>177</v>
      </c>
      <c r="B15">
        <v>31.478000000000002</v>
      </c>
      <c r="U15" s="15"/>
      <c r="V15" s="15"/>
      <c r="W15" s="15"/>
      <c r="X15" s="15"/>
      <c r="Y15" s="15"/>
      <c r="Z15" s="15"/>
    </row>
    <row r="16" spans="1:29" x14ac:dyDescent="0.25">
      <c r="A16" t="s">
        <v>178</v>
      </c>
      <c r="B16">
        <v>30.739000000000001</v>
      </c>
      <c r="U16" s="15"/>
      <c r="V16" s="15"/>
      <c r="W16" s="15"/>
      <c r="X16" s="15"/>
      <c r="Y16" s="15"/>
      <c r="Z16" s="15"/>
    </row>
    <row r="17" spans="1:26" ht="15.75" thickBot="1" x14ac:dyDescent="0.3">
      <c r="A17" t="s">
        <v>179</v>
      </c>
      <c r="B17">
        <v>31.622</v>
      </c>
      <c r="L17" s="15"/>
      <c r="M17" s="15"/>
      <c r="N17" s="15"/>
      <c r="O17" s="15"/>
      <c r="U17" s="15"/>
      <c r="V17" s="15"/>
      <c r="W17" s="15"/>
      <c r="X17" s="15"/>
      <c r="Y17" s="15"/>
      <c r="Z17" s="15"/>
    </row>
    <row r="18" spans="1:26" x14ac:dyDescent="0.25">
      <c r="E18" s="16"/>
      <c r="F18" s="17" t="s">
        <v>183</v>
      </c>
      <c r="G18" s="18"/>
      <c r="O18" s="15"/>
      <c r="U18" s="15"/>
      <c r="V18" s="15"/>
      <c r="W18" s="15"/>
      <c r="X18" s="15"/>
      <c r="Y18" s="15"/>
      <c r="Z18" s="15"/>
    </row>
    <row r="19" spans="1:26" x14ac:dyDescent="0.25">
      <c r="A19" s="30" t="s">
        <v>188</v>
      </c>
      <c r="B19" s="30"/>
      <c r="E19" s="19"/>
      <c r="F19" s="20" t="s">
        <v>184</v>
      </c>
      <c r="G19" s="21" t="s">
        <v>185</v>
      </c>
      <c r="O19" s="15"/>
      <c r="S19" s="15"/>
    </row>
    <row r="20" spans="1:26" x14ac:dyDescent="0.25">
      <c r="A20" s="31" t="s">
        <v>189</v>
      </c>
      <c r="B20" s="31"/>
      <c r="E20" s="22" t="s">
        <v>186</v>
      </c>
      <c r="F20" s="23">
        <f>AVERAGE(V10,Z10)*1000</f>
        <v>0.57966656364782732</v>
      </c>
      <c r="G20" s="24">
        <f>AVERAGE(V13,Z13)*1000</f>
        <v>0.22480382682453792</v>
      </c>
      <c r="O20" s="15"/>
    </row>
    <row r="21" spans="1:26" ht="15.75" thickBot="1" x14ac:dyDescent="0.3">
      <c r="E21" s="36" t="s">
        <v>187</v>
      </c>
      <c r="F21" s="37">
        <f>AVERAGE(V11,Z11)*1000</f>
        <v>0.35649427524603033</v>
      </c>
      <c r="G21" s="38">
        <f>AVERAGE(V14,Z14)*1000</f>
        <v>5.6777370263135486E-2</v>
      </c>
      <c r="O21" s="15"/>
    </row>
    <row r="22" spans="1:26" x14ac:dyDescent="0.25">
      <c r="K22" s="27"/>
      <c r="L22" s="27"/>
      <c r="M22" s="27"/>
      <c r="N22" s="27"/>
      <c r="O22" s="27"/>
    </row>
    <row r="31" spans="1:26" x14ac:dyDescent="0.25">
      <c r="L31" s="27"/>
      <c r="M31" s="27"/>
    </row>
    <row r="32" spans="1:26" x14ac:dyDescent="0.25">
      <c r="L32" s="27"/>
      <c r="M32" s="27"/>
    </row>
    <row r="33" spans="10:13" x14ac:dyDescent="0.25">
      <c r="L33" s="27"/>
      <c r="M33" s="27"/>
    </row>
    <row r="34" spans="10:13" x14ac:dyDescent="0.25">
      <c r="L34" s="27"/>
      <c r="M34" s="27"/>
    </row>
    <row r="35" spans="10:13" x14ac:dyDescent="0.25">
      <c r="L35" s="27"/>
      <c r="M35" s="27"/>
    </row>
    <row r="36" spans="10:13" x14ac:dyDescent="0.25">
      <c r="L36" s="27"/>
      <c r="M36" s="27"/>
    </row>
    <row r="37" spans="10:13" x14ac:dyDescent="0.25">
      <c r="J37" s="27"/>
      <c r="K37" s="27"/>
      <c r="L37" s="27"/>
      <c r="M37" s="27"/>
    </row>
    <row r="38" spans="10:13" x14ac:dyDescent="0.25">
      <c r="J38" s="27"/>
      <c r="K38" s="27"/>
      <c r="L38" s="27"/>
      <c r="M38" s="27"/>
    </row>
    <row r="39" spans="10:13" x14ac:dyDescent="0.25">
      <c r="J39" s="27"/>
      <c r="K39" s="27"/>
      <c r="L39" s="27"/>
      <c r="M39" s="27"/>
    </row>
    <row r="40" spans="10:13" x14ac:dyDescent="0.25">
      <c r="J40" s="27"/>
      <c r="K40" s="27"/>
      <c r="L40" s="27"/>
      <c r="M40" s="27"/>
    </row>
    <row r="41" spans="10:13" x14ac:dyDescent="0.25">
      <c r="J41" s="27"/>
      <c r="K41" s="27"/>
      <c r="L41" s="27"/>
      <c r="M41" s="27"/>
    </row>
    <row r="42" spans="10:13" x14ac:dyDescent="0.25">
      <c r="J42" s="27"/>
      <c r="K42" s="27"/>
      <c r="L42" s="27"/>
      <c r="M42" s="27"/>
    </row>
    <row r="43" spans="10:13" x14ac:dyDescent="0.25">
      <c r="J43" s="27"/>
      <c r="K43" s="27"/>
      <c r="L43" s="27"/>
      <c r="M43" s="27"/>
    </row>
    <row r="44" spans="10:13" x14ac:dyDescent="0.25">
      <c r="J44" s="27"/>
      <c r="K44" s="27"/>
      <c r="L44" s="27"/>
      <c r="M44" s="27"/>
    </row>
    <row r="45" spans="10:13" x14ac:dyDescent="0.25">
      <c r="J45" s="27"/>
      <c r="K45" s="27"/>
      <c r="L45" s="27"/>
      <c r="M45" s="27"/>
    </row>
    <row r="46" spans="10:13" x14ac:dyDescent="0.25">
      <c r="J46" s="27"/>
      <c r="K46" s="27"/>
      <c r="L46" s="27"/>
      <c r="M46" s="27"/>
    </row>
    <row r="47" spans="10:13" x14ac:dyDescent="0.25">
      <c r="J47" s="27"/>
      <c r="K47" s="27"/>
      <c r="L47" s="27"/>
      <c r="M47" s="27"/>
    </row>
    <row r="48" spans="10:13" x14ac:dyDescent="0.25">
      <c r="J48" s="27"/>
      <c r="K48" s="27"/>
      <c r="L48" s="27"/>
      <c r="M48" s="27"/>
    </row>
    <row r="49" spans="10:13" x14ac:dyDescent="0.25">
      <c r="J49" s="27"/>
      <c r="K49" s="27"/>
      <c r="L49" s="27"/>
      <c r="M49" s="27"/>
    </row>
  </sheetData>
  <mergeCells count="12">
    <mergeCell ref="T2:U2"/>
    <mergeCell ref="V2:W2"/>
    <mergeCell ref="X2:Y2"/>
    <mergeCell ref="Z2:AA2"/>
    <mergeCell ref="K2:L2"/>
    <mergeCell ref="M2:N2"/>
    <mergeCell ref="O2:P2"/>
    <mergeCell ref="Q2:R2"/>
    <mergeCell ref="F18:G18"/>
    <mergeCell ref="D1:E1"/>
    <mergeCell ref="F1:G1"/>
    <mergeCell ref="H1:I1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A20"/>
  <sheetViews>
    <sheetView zoomScaleNormal="100" workbookViewId="0"/>
  </sheetViews>
  <sheetFormatPr baseColWidth="10" defaultColWidth="9.140625" defaultRowHeight="15" x14ac:dyDescent="0.25"/>
  <sheetData>
    <row r="1" spans="1:1" x14ac:dyDescent="0.25">
      <c r="A1" t="s">
        <v>48</v>
      </c>
    </row>
    <row r="2" spans="1:1" x14ac:dyDescent="0.25">
      <c r="A2" t="s">
        <v>65</v>
      </c>
    </row>
    <row r="3" spans="1:1" x14ac:dyDescent="0.25">
      <c r="A3" t="s">
        <v>52</v>
      </c>
    </row>
    <row r="4" spans="1:1" x14ac:dyDescent="0.25">
      <c r="A4" t="s">
        <v>92</v>
      </c>
    </row>
    <row r="5" spans="1:1" x14ac:dyDescent="0.25">
      <c r="A5" t="s">
        <v>142</v>
      </c>
    </row>
    <row r="6" spans="1:1" x14ac:dyDescent="0.25">
      <c r="A6" t="s">
        <v>73</v>
      </c>
    </row>
    <row r="7" spans="1:1" x14ac:dyDescent="0.25">
      <c r="A7" t="s">
        <v>42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114</v>
      </c>
    </row>
    <row r="11" spans="1:1" x14ac:dyDescent="0.25">
      <c r="A11" t="s">
        <v>7</v>
      </c>
    </row>
    <row r="12" spans="1:1" x14ac:dyDescent="0.25">
      <c r="A12" t="s">
        <v>72</v>
      </c>
    </row>
    <row r="13" spans="1:1" x14ac:dyDescent="0.25">
      <c r="A13" t="s">
        <v>67</v>
      </c>
    </row>
    <row r="14" spans="1:1" x14ac:dyDescent="0.25">
      <c r="A14" t="s">
        <v>128</v>
      </c>
    </row>
    <row r="15" spans="1:1" x14ac:dyDescent="0.25">
      <c r="A15" t="s">
        <v>26</v>
      </c>
    </row>
    <row r="16" spans="1:1" x14ac:dyDescent="0.25">
      <c r="A16" t="s">
        <v>17</v>
      </c>
    </row>
    <row r="17" spans="1:1" x14ac:dyDescent="0.25">
      <c r="A17" t="s">
        <v>130</v>
      </c>
    </row>
    <row r="18" spans="1:1" x14ac:dyDescent="0.25">
      <c r="A18" t="s">
        <v>30</v>
      </c>
    </row>
    <row r="19" spans="1:1" x14ac:dyDescent="0.25">
      <c r="A19" t="s">
        <v>53</v>
      </c>
    </row>
    <row r="20" spans="1:1" x14ac:dyDescent="0.25">
      <c r="A20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Raw data</vt:lpstr>
      <vt:lpstr>Processed</vt:lpstr>
      <vt:lpstr>Calculations</vt:lpstr>
      <vt:lpstr>ValueList_Helper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Anika Sidler</cp:lastModifiedBy>
  <dcterms:created xsi:type="dcterms:W3CDTF">2023-05-02T15:17:08Z</dcterms:created>
  <dcterms:modified xsi:type="dcterms:W3CDTF">2023-05-05T15:44:38Z</dcterms:modified>
</cp:coreProperties>
</file>